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3.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7.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8.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9.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20.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28.xml" ContentType="application/vnd.openxmlformats-officedocument.drawing+xml"/>
  <Override PartName="/xl/drawings/drawing29.xml" ContentType="application/vnd.openxmlformats-officedocument.drawing+xml"/>
  <Override PartName="/xl/charts/chart25.xml" ContentType="application/vnd.openxmlformats-officedocument.drawingml.chart+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charts/chart26.xml" ContentType="application/vnd.openxmlformats-officedocument.drawingml.chart+xml"/>
  <Override PartName="/xl/drawings/drawing33.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34.xml" ContentType="application/vnd.openxmlformats-officedocument.drawing+xml"/>
  <Override PartName="/xl/drawings/drawing35.xml" ContentType="application/vnd.openxmlformats-officedocument.drawing+xml"/>
  <Override PartName="/xl/charts/chart34.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36.xml" ContentType="application/vnd.openxmlformats-officedocument.drawing+xml"/>
  <Override PartName="/xl/charts/chart35.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37.xml" ContentType="application/vnd.openxmlformats-officedocument.drawing+xml"/>
  <Override PartName="/xl/charts/chart36.xml" ContentType="application/vnd.openxmlformats-officedocument.drawingml.chart+xml"/>
  <Override PartName="/xl/charts/style27.xml" ContentType="application/vnd.ms-office.chartstyle+xml"/>
  <Override PartName="/xl/charts/colors27.xml" ContentType="application/vnd.ms-office.chartcolorstyle+xml"/>
  <Override PartName="/xl/charts/chart37.xml" ContentType="application/vnd.openxmlformats-officedocument.drawingml.chart+xml"/>
  <Override PartName="/xl/charts/style28.xml" ContentType="application/vnd.ms-office.chartstyle+xml"/>
  <Override PartName="/xl/charts/colors28.xml" ContentType="application/vnd.ms-office.chartcolorstyle+xml"/>
  <Override PartName="/xl/charts/chart38.xml" ContentType="application/vnd.openxmlformats-officedocument.drawingml.chart+xml"/>
  <Override PartName="/xl/charts/style29.xml" ContentType="application/vnd.ms-office.chartstyle+xml"/>
  <Override PartName="/xl/charts/colors29.xml" ContentType="application/vnd.ms-office.chartcolorstyle+xml"/>
  <Override PartName="/xl/charts/chart39.xml" ContentType="application/vnd.openxmlformats-officedocument.drawingml.chart+xml"/>
  <Override PartName="/xl/charts/style30.xml" ContentType="application/vnd.ms-office.chartstyle+xml"/>
  <Override PartName="/xl/charts/colors30.xml" ContentType="application/vnd.ms-office.chartcolorstyle+xml"/>
  <Override PartName="/xl/charts/chart40.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38.xml" ContentType="application/vnd.openxmlformats-officedocument.drawing+xml"/>
  <Override PartName="/xl/charts/chart41.xml" ContentType="application/vnd.openxmlformats-officedocument.drawingml.chart+xml"/>
  <Override PartName="/xl/charts/style32.xml" ContentType="application/vnd.ms-office.chartstyle+xml"/>
  <Override PartName="/xl/charts/colors32.xml" ContentType="application/vnd.ms-office.chartcolorstyle+xml"/>
  <Override PartName="/xl/theme/themeOverride1.xml" ContentType="application/vnd.openxmlformats-officedocument.themeOverride+xml"/>
  <Override PartName="/xl/charts/chart42.xml" ContentType="application/vnd.openxmlformats-officedocument.drawingml.chart+xml"/>
  <Override PartName="/xl/charts/style33.xml" ContentType="application/vnd.ms-office.chartstyle+xml"/>
  <Override PartName="/xl/charts/colors33.xml" ContentType="application/vnd.ms-office.chartcolorstyle+xml"/>
  <Override PartName="/xl/theme/themeOverride2.xml" ContentType="application/vnd.openxmlformats-officedocument.themeOverride+xml"/>
  <Override PartName="/xl/charts/chart43.xml" ContentType="application/vnd.openxmlformats-officedocument.drawingml.chart+xml"/>
  <Override PartName="/xl/charts/style34.xml" ContentType="application/vnd.ms-office.chartstyle+xml"/>
  <Override PartName="/xl/charts/colors34.xml" ContentType="application/vnd.ms-office.chartcolorstyle+xml"/>
  <Override PartName="/xl/theme/themeOverride3.xml" ContentType="application/vnd.openxmlformats-officedocument.themeOverride+xml"/>
  <Override PartName="/xl/drawings/drawing39.xml" ContentType="application/vnd.openxmlformats-officedocument.drawing+xml"/>
  <Override PartName="/xl/charts/chart44.xml" ContentType="application/vnd.openxmlformats-officedocument.drawingml.chart+xml"/>
  <Override PartName="/xl/charts/style35.xml" ContentType="application/vnd.ms-office.chartstyle+xml"/>
  <Override PartName="/xl/charts/colors35.xml" ContentType="application/vnd.ms-office.chartcolorstyle+xml"/>
  <Override PartName="/xl/drawings/drawing40.xml" ContentType="application/vnd.openxmlformats-officedocument.drawing+xml"/>
  <Override PartName="/xl/charts/chart45.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41.xml" ContentType="application/vnd.openxmlformats-officedocument.drawing+xml"/>
  <Override PartName="/xl/charts/chart46.xml" ContentType="application/vnd.openxmlformats-officedocument.drawingml.chart+xml"/>
  <Override PartName="/xl/charts/style37.xml" ContentType="application/vnd.ms-office.chartstyle+xml"/>
  <Override PartName="/xl/charts/colors37.xml" ContentType="application/vnd.ms-office.chartcolorstyle+xml"/>
  <Override PartName="/xl/theme/themeOverride4.xml" ContentType="application/vnd.openxmlformats-officedocument.themeOverride+xml"/>
  <Override PartName="/xl/charts/chart47.xml" ContentType="application/vnd.openxmlformats-officedocument.drawingml.chart+xml"/>
  <Override PartName="/xl/charts/style38.xml" ContentType="application/vnd.ms-office.chartstyle+xml"/>
  <Override PartName="/xl/charts/colors38.xml" ContentType="application/vnd.ms-office.chartcolorstyle+xml"/>
  <Override PartName="/xl/theme/themeOverride5.xml" ContentType="application/vnd.openxmlformats-officedocument.themeOverride+xml"/>
  <Override PartName="/xl/charts/chart48.xml" ContentType="application/vnd.openxmlformats-officedocument.drawingml.chart+xml"/>
  <Override PartName="/xl/charts/style39.xml" ContentType="application/vnd.ms-office.chartstyle+xml"/>
  <Override PartName="/xl/charts/colors39.xml" ContentType="application/vnd.ms-office.chartcolorstyle+xml"/>
  <Override PartName="/xl/theme/themeOverride6.xml" ContentType="application/vnd.openxmlformats-officedocument.themeOverride+xml"/>
  <Override PartName="/xl/charts/chart49.xml" ContentType="application/vnd.openxmlformats-officedocument.drawingml.chart+xml"/>
  <Override PartName="/xl/charts/style40.xml" ContentType="application/vnd.ms-office.chartstyle+xml"/>
  <Override PartName="/xl/charts/colors40.xml" ContentType="application/vnd.ms-office.chartcolorstyle+xml"/>
  <Override PartName="/xl/theme/themeOverride7.xml" ContentType="application/vnd.openxmlformats-officedocument.themeOverride+xml"/>
  <Override PartName="/xl/charts/chart50.xml" ContentType="application/vnd.openxmlformats-officedocument.drawingml.chart+xml"/>
  <Override PartName="/xl/charts/style41.xml" ContentType="application/vnd.ms-office.chartstyle+xml"/>
  <Override PartName="/xl/charts/colors41.xml" ContentType="application/vnd.ms-office.chartcolorstyle+xml"/>
  <Override PartName="/xl/theme/themeOverride8.xml" ContentType="application/vnd.openxmlformats-officedocument.themeOverride+xml"/>
  <Override PartName="/xl/drawings/drawing42.xml" ContentType="application/vnd.openxmlformats-officedocument.drawing+xml"/>
  <Override PartName="/xl/charts/chart51.xml" ContentType="application/vnd.openxmlformats-officedocument.drawingml.chart+xml"/>
  <Override PartName="/xl/charts/style42.xml" ContentType="application/vnd.ms-office.chartstyle+xml"/>
  <Override PartName="/xl/charts/colors42.xml" ContentType="application/vnd.ms-office.chartcolorstyle+xml"/>
  <Override PartName="/xl/theme/themeOverride9.xml" ContentType="application/vnd.openxmlformats-officedocument.themeOverride+xml"/>
  <Override PartName="/xl/charts/chart52.xml" ContentType="application/vnd.openxmlformats-officedocument.drawingml.chart+xml"/>
  <Override PartName="/xl/charts/style43.xml" ContentType="application/vnd.ms-office.chartstyle+xml"/>
  <Override PartName="/xl/charts/colors43.xml" ContentType="application/vnd.ms-office.chartcolorstyle+xml"/>
  <Override PartName="/xl/theme/themeOverride10.xml" ContentType="application/vnd.openxmlformats-officedocument.themeOverride+xml"/>
  <Override PartName="/xl/charts/chart53.xml" ContentType="application/vnd.openxmlformats-officedocument.drawingml.chart+xml"/>
  <Override PartName="/xl/charts/style44.xml" ContentType="application/vnd.ms-office.chartstyle+xml"/>
  <Override PartName="/xl/charts/colors44.xml" ContentType="application/vnd.ms-office.chartcolorstyle+xml"/>
  <Override PartName="/xl/theme/themeOverride11.xml" ContentType="application/vnd.openxmlformats-officedocument.themeOverride+xml"/>
  <Override PartName="/xl/charts/chart54.xml" ContentType="application/vnd.openxmlformats-officedocument.drawingml.chart+xml"/>
  <Override PartName="/xl/charts/style45.xml" ContentType="application/vnd.ms-office.chartstyle+xml"/>
  <Override PartName="/xl/charts/colors45.xml" ContentType="application/vnd.ms-office.chartcolorstyle+xml"/>
  <Override PartName="/xl/theme/themeOverride12.xml" ContentType="application/vnd.openxmlformats-officedocument.themeOverride+xml"/>
  <Override PartName="/xl/charts/chart55.xml" ContentType="application/vnd.openxmlformats-officedocument.drawingml.chart+xml"/>
  <Override PartName="/xl/charts/style46.xml" ContentType="application/vnd.ms-office.chartstyle+xml"/>
  <Override PartName="/xl/charts/colors46.xml" ContentType="application/vnd.ms-office.chartcolorstyle+xml"/>
  <Override PartName="/xl/theme/themeOverride13.xml" ContentType="application/vnd.openxmlformats-officedocument.themeOverride+xml"/>
  <Override PartName="/xl/drawings/drawing43.xml" ContentType="application/vnd.openxmlformats-officedocument.drawing+xml"/>
  <Override PartName="/xl/charts/chart56.xml" ContentType="application/vnd.openxmlformats-officedocument.drawingml.chart+xml"/>
  <Override PartName="/xl/charts/style47.xml" ContentType="application/vnd.ms-office.chartstyle+xml"/>
  <Override PartName="/xl/charts/colors47.xml" ContentType="application/vnd.ms-office.chartcolorstyle+xml"/>
  <Override PartName="/xl/drawings/drawing44.xml" ContentType="application/vnd.openxmlformats-officedocument.drawing+xml"/>
  <Override PartName="/xl/charts/chart57.xml" ContentType="application/vnd.openxmlformats-officedocument.drawingml.chart+xml"/>
  <Override PartName="/xl/charts/style48.xml" ContentType="application/vnd.ms-office.chartstyle+xml"/>
  <Override PartName="/xl/charts/colors48.xml" ContentType="application/vnd.ms-office.chartcolorstyle+xml"/>
  <Override PartName="/xl/charts/chart58.xml" ContentType="application/vnd.openxmlformats-officedocument.drawingml.chart+xml"/>
  <Override PartName="/xl/charts/style49.xml" ContentType="application/vnd.ms-office.chartstyle+xml"/>
  <Override PartName="/xl/charts/colors49.xml" ContentType="application/vnd.ms-office.chartcolorstyle+xml"/>
  <Override PartName="/xl/drawings/drawing45.xml" ContentType="application/vnd.openxmlformats-officedocument.drawing+xml"/>
  <Override PartName="/xl/charts/chart59.xml" ContentType="application/vnd.openxmlformats-officedocument.drawingml.chart+xml"/>
  <Override PartName="/xl/charts/style50.xml" ContentType="application/vnd.ms-office.chartstyle+xml"/>
  <Override PartName="/xl/charts/colors50.xml" ContentType="application/vnd.ms-office.chartcolorstyle+xml"/>
  <Override PartName="/xl/drawings/drawing46.xml" ContentType="application/vnd.openxmlformats-officedocument.drawing+xml"/>
  <Override PartName="/xl/charts/chart60.xml" ContentType="application/vnd.openxmlformats-officedocument.drawingml.chart+xml"/>
  <Override PartName="/xl/charts/style51.xml" ContentType="application/vnd.ms-office.chartstyle+xml"/>
  <Override PartName="/xl/charts/colors51.xml" ContentType="application/vnd.ms-office.chartcolorstyle+xml"/>
  <Override PartName="/xl/drawings/drawing47.xml" ContentType="application/vnd.openxmlformats-officedocument.drawing+xml"/>
  <Override PartName="/xl/charts/chart61.xml" ContentType="application/vnd.openxmlformats-officedocument.drawingml.chart+xml"/>
  <Override PartName="/xl/charts/style52.xml" ContentType="application/vnd.ms-office.chartstyle+xml"/>
  <Override PartName="/xl/charts/colors52.xml" ContentType="application/vnd.ms-office.chartcolorstyle+xml"/>
  <Override PartName="/xl/drawings/drawing48.xml" ContentType="application/vnd.openxmlformats-officedocument.drawing+xml"/>
  <Override PartName="/xl/charts/chart62.xml" ContentType="application/vnd.openxmlformats-officedocument.drawingml.chart+xml"/>
  <Override PartName="/xl/charts/style53.xml" ContentType="application/vnd.ms-office.chartstyle+xml"/>
  <Override PartName="/xl/charts/colors53.xml" ContentType="application/vnd.ms-office.chartcolorstyle+xml"/>
  <Override PartName="/xl/drawings/drawing49.xml" ContentType="application/vnd.openxmlformats-officedocument.drawing+xml"/>
  <Override PartName="/xl/charts/chart63.xml" ContentType="application/vnd.openxmlformats-officedocument.drawingml.chart+xml"/>
  <Override PartName="/xl/charts/style54.xml" ContentType="application/vnd.ms-office.chartstyle+xml"/>
  <Override PartName="/xl/charts/colors54.xml" ContentType="application/vnd.ms-office.chartcolorstyle+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hidePivotFieldList="1" defaultThemeVersion="166925"/>
  <xr:revisionPtr revIDLastSave="0" documentId="8_{68F506E2-618E-4621-AE26-C2685E06266C}" xr6:coauthVersionLast="47" xr6:coauthVersionMax="47" xr10:uidLastSave="{00000000-0000-0000-0000-000000000000}"/>
  <bookViews>
    <workbookView xWindow="-10890" yWindow="-21720" windowWidth="51840" windowHeight="21240" tabRatio="772" xr2:uid="{9541CE46-AB32-4248-A7B4-CC3BFD7DB5E0}"/>
  </bookViews>
  <sheets>
    <sheet name="Introduction" sheetId="9" r:id="rId1"/>
    <sheet name="Scheme years" sheetId="93" r:id="rId2"/>
    <sheet name="Figure 2.1" sheetId="62" r:id="rId3"/>
    <sheet name="Figure 2.2" sheetId="41" r:id="rId4"/>
    <sheet name="Figure 2.3" sheetId="37" r:id="rId5"/>
    <sheet name="Figure 2.4" sheetId="38" r:id="rId6"/>
    <sheet name="Figure 2.5" sheetId="63" r:id="rId7"/>
    <sheet name="Figure 3.1" sheetId="46" r:id="rId8"/>
    <sheet name="Figure 3.2" sheetId="47" r:id="rId9"/>
    <sheet name="Figure 3.3" sheetId="86" r:id="rId10"/>
    <sheet name="Figure 3.4" sheetId="35" r:id="rId11"/>
    <sheet name="Figure 3.5 (a-d)" sheetId="85" r:id="rId12"/>
    <sheet name="Figure 3.6 (a-i)" sheetId="36" r:id="rId13"/>
    <sheet name="Figure 4.1" sheetId="48" r:id="rId14"/>
    <sheet name="Figure 4.2" sheetId="49" r:id="rId15"/>
    <sheet name="Figure 4.3" sheetId="50" r:id="rId16"/>
    <sheet name="Figure 4.4" sheetId="24" r:id="rId17"/>
    <sheet name="Figure 4.5" sheetId="27" r:id="rId18"/>
    <sheet name="Figure 4.6" sheetId="26" r:id="rId19"/>
    <sheet name="Figure 4.7" sheetId="51" r:id="rId20"/>
    <sheet name="Figure 5.1" sheetId="52" r:id="rId21"/>
    <sheet name="Figure 5.2" sheetId="53" r:id="rId22"/>
    <sheet name="Figure 5.3" sheetId="97" r:id="rId23"/>
    <sheet name="Figure 5.4" sheetId="29" r:id="rId24"/>
    <sheet name="Figure 5.5" sheetId="55" r:id="rId25"/>
    <sheet name="Figure 5.6" sheetId="56" r:id="rId26"/>
    <sheet name="Figure 5.7" sheetId="30" r:id="rId27"/>
    <sheet name="Figure 5.8" sheetId="57" r:id="rId28"/>
    <sheet name="Figure 5.9" sheetId="31" r:id="rId29"/>
    <sheet name="Figure 5.10" sheetId="98" r:id="rId30"/>
    <sheet name="Figure 5.11" sheetId="58" r:id="rId31"/>
    <sheet name="Figure 5.12" sheetId="32" r:id="rId32"/>
    <sheet name="Figure 5.13 (a-g)" sheetId="33" r:id="rId33"/>
    <sheet name="Figure 5.14" sheetId="59" r:id="rId34"/>
    <sheet name="Figure 5.15" sheetId="34" r:id="rId35"/>
    <sheet name="Figure 5.16" sheetId="60" r:id="rId36"/>
    <sheet name="Figure 6.1 (a-e)" sheetId="43" r:id="rId37"/>
    <sheet name="Figure 6.2 (a-c)" sheetId="44" r:id="rId38"/>
    <sheet name="Figure 6.3" sheetId="45" r:id="rId39"/>
    <sheet name="Figure 6.4" sheetId="83" r:id="rId40"/>
    <sheet name="Figure 6.5 (a-e)" sheetId="42" r:id="rId41"/>
    <sheet name="Figure 6.6 (a-e)" sheetId="67" r:id="rId42"/>
    <sheet name="Figure 6.7" sheetId="84" r:id="rId43"/>
    <sheet name="Figure 6.8 (a-b)" sheetId="95" r:id="rId44"/>
    <sheet name="Figure 6.9" sheetId="94" r:id="rId45"/>
    <sheet name="Figure 6.10" sheetId="96" r:id="rId46"/>
    <sheet name="Figure 6.11" sheetId="61" r:id="rId47"/>
    <sheet name="Figure 7.1" sheetId="39" r:id="rId48"/>
    <sheet name="Figure 7.2" sheetId="40" r:id="rId49"/>
    <sheet name="Figure 7.3" sheetId="65" r:id="rId50"/>
    <sheet name="Figure 7.4" sheetId="66" r:id="rId51"/>
    <sheet name="Figure A2.1" sheetId="91" r:id="rId52"/>
    <sheet name="Figure A2.2" sheetId="92" r:id="rId53"/>
    <sheet name="Figure A2.3" sheetId="70" r:id="rId54"/>
    <sheet name="Figure A2.4" sheetId="71" r:id="rId55"/>
    <sheet name="Figure A2.5" sheetId="72" r:id="rId56"/>
    <sheet name="Figure A2.6" sheetId="73" r:id="rId57"/>
    <sheet name="Figure A3.1" sheetId="87" r:id="rId58"/>
    <sheet name="Figure A3.2" sheetId="88" r:id="rId59"/>
    <sheet name="Figure A3.3" sheetId="75" r:id="rId60"/>
    <sheet name="Figure A3.4" sheetId="76" r:id="rId61"/>
    <sheet name="Figure A3.5" sheetId="89" r:id="rId62"/>
    <sheet name="Figure A3.6" sheetId="90" r:id="rId63"/>
    <sheet name="Figure A3.7" sheetId="79" r:id="rId64"/>
    <sheet name="Figure A3.8" sheetId="80" r:id="rId65"/>
    <sheet name="Figure A4.1" sheetId="74" r:id="rId66"/>
  </sheets>
  <definedNames>
    <definedName name="_xlnm._FilterDatabase" localSheetId="57" hidden="1">'Figure A3.1'!$B$9:$H$90</definedName>
    <definedName name="_xlnm._FilterDatabase" localSheetId="59" hidden="1">'Figure A3.3'!$B$9:$H$92</definedName>
    <definedName name="_xlnm._FilterDatabase" localSheetId="60" hidden="1">'Figure A3.4'!$B$9:$H$9</definedName>
    <definedName name="_xlnm._FilterDatabase" localSheetId="63" hidden="1">'Figure A3.7'!$B$9:$G$63</definedName>
    <definedName name="_xlnm._FilterDatabase" localSheetId="64" hidden="1">'Figure A3.8'!$B$9:$G$63</definedName>
    <definedName name="A">'Figure A3.1'!$B$93</definedName>
    <definedName name="aq">'Figure A3.6'!#REF!</definedName>
    <definedName name="Look.Ups_ROC.Worth.Value">#REF!</definedName>
    <definedName name="Look.Ups_Scheme.Year">#REF!</definedName>
    <definedName name="Raw.Data.1_Banked.ROCs">#REF!</definedName>
    <definedName name="Raw.Data.1_Bioliquid.ROCs">#REF!</definedName>
    <definedName name="Raw.Data.1_Buyout.Payments.Recd">#REF!</definedName>
    <definedName name="Raw.Data.1_Late.Payments.Recd.EX.INTEREST">#REF!</definedName>
    <definedName name="Raw.Data.1_Late.Pymts.INTEREST.RECD">#REF!</definedName>
    <definedName name="Raw.Data.1_Licensees">#REF!</definedName>
    <definedName name="Raw.Data.1_Obligation">#REF!</definedName>
    <definedName name="Raw.Data.1_Order">#REF!</definedName>
    <definedName name="Raw.Data.1_ROCs.presented">#REF!</definedName>
    <definedName name="Raw.Data.1_Supplier.Groups">#REF!</definedName>
    <definedName name="Raw.Data.2_Buyout.Redistribution_ALL">#REF!</definedName>
    <definedName name="Raw.Data.2_Supplier.Groups">#REF!</definedName>
    <definedName name="Raw.Data.3_Late.Pymt.Redistribution.ALL">#REF!</definedName>
    <definedName name="Raw.Data.3_Supplier.Groups">#REF!</definedName>
    <definedName name="Raw.Data.4__ROCs.MWH">#REF!</definedName>
    <definedName name="Raw.Data.4_Pound..MWH">#REF!</definedName>
    <definedName name="Raw.Data.4_RO.Year">#REF!</definedName>
    <definedName name="Raw.Data.4_Tech.Typ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47" l="1"/>
  <c r="G12" i="47"/>
  <c r="G13" i="47"/>
  <c r="G14" i="47"/>
  <c r="G15" i="47"/>
  <c r="G16" i="47"/>
  <c r="G17" i="47"/>
  <c r="G18" i="47"/>
  <c r="G10" i="47"/>
  <c r="F18" i="86" l="1"/>
  <c r="G11" i="86"/>
  <c r="G12" i="86"/>
  <c r="G13" i="86"/>
  <c r="G14" i="86"/>
  <c r="G15" i="86"/>
  <c r="G16" i="86"/>
  <c r="G17" i="86"/>
  <c r="G10" i="86"/>
  <c r="C18" i="86"/>
  <c r="L11" i="62" l="1"/>
  <c r="L12" i="62"/>
  <c r="L13" i="62"/>
  <c r="L14" i="62"/>
  <c r="L15" i="62"/>
  <c r="L16" i="62"/>
  <c r="L17" i="62"/>
  <c r="L18" i="62"/>
  <c r="L10" i="62"/>
  <c r="K10" i="62"/>
  <c r="K11" i="62"/>
  <c r="K12" i="62"/>
  <c r="K13" i="62"/>
  <c r="K14" i="62"/>
  <c r="K15" i="62"/>
  <c r="K16" i="62"/>
  <c r="K17" i="62"/>
  <c r="K18" i="62"/>
  <c r="D39" i="50" l="1"/>
  <c r="C36" i="61" l="1"/>
  <c r="F36" i="61"/>
  <c r="E36" i="61"/>
  <c r="H76" i="88"/>
  <c r="G76" i="88"/>
  <c r="F76" i="88"/>
  <c r="E76" i="88"/>
  <c r="D76" i="88"/>
  <c r="C76" i="88"/>
  <c r="C19" i="71"/>
  <c r="D19" i="71"/>
  <c r="E19" i="71"/>
  <c r="F19" i="71"/>
  <c r="G19" i="71"/>
  <c r="H19" i="71"/>
  <c r="C79" i="70"/>
  <c r="D79" i="70"/>
  <c r="E79" i="70"/>
  <c r="F79" i="70"/>
  <c r="G79" i="70"/>
  <c r="H79" i="70"/>
  <c r="D36" i="61" l="1"/>
  <c r="F11" i="66"/>
  <c r="F10" i="66"/>
  <c r="C42" i="96" l="1"/>
  <c r="C40" i="94"/>
  <c r="C41" i="84"/>
  <c r="C41" i="83"/>
  <c r="F53" i="45" l="1"/>
  <c r="E53" i="45"/>
  <c r="D53" i="45"/>
  <c r="C53" i="45"/>
  <c r="F52" i="45"/>
  <c r="E52" i="45"/>
  <c r="D52" i="45"/>
  <c r="C52" i="45"/>
  <c r="F51" i="45"/>
  <c r="E51" i="45"/>
  <c r="D51" i="45"/>
  <c r="C51" i="45"/>
  <c r="F50" i="45"/>
  <c r="E50" i="45"/>
  <c r="D50" i="45"/>
  <c r="C50" i="45"/>
  <c r="G43" i="45"/>
  <c r="G53" i="45" s="1"/>
  <c r="G42" i="45"/>
  <c r="G52" i="45" s="1"/>
  <c r="G41" i="45"/>
  <c r="G51" i="45" s="1"/>
  <c r="G40" i="45"/>
  <c r="G50" i="45" s="1"/>
  <c r="D43" i="44"/>
  <c r="E43" i="44"/>
  <c r="F43" i="44"/>
  <c r="C43" i="44"/>
  <c r="C62" i="60" l="1"/>
  <c r="D62" i="60"/>
  <c r="E62" i="60"/>
  <c r="F62" i="60"/>
  <c r="G62" i="60"/>
  <c r="G49" i="60"/>
  <c r="F49" i="60"/>
  <c r="E49" i="60"/>
  <c r="D49" i="60"/>
  <c r="C49" i="60"/>
  <c r="W66" i="36" l="1"/>
  <c r="W67" i="36"/>
  <c r="W68" i="36"/>
  <c r="W69" i="36"/>
  <c r="W70" i="36"/>
  <c r="W71" i="36"/>
  <c r="W72" i="36"/>
  <c r="W73" i="36"/>
  <c r="W74" i="36"/>
  <c r="W75" i="36"/>
  <c r="W76" i="36"/>
  <c r="W77" i="36"/>
  <c r="W78" i="36"/>
  <c r="W79" i="36"/>
  <c r="W80" i="36"/>
  <c r="W65" i="36"/>
  <c r="M40" i="85"/>
  <c r="M41" i="85"/>
  <c r="M42" i="85"/>
  <c r="M43" i="85"/>
  <c r="M44" i="85"/>
  <c r="M45" i="85"/>
  <c r="M46" i="85"/>
  <c r="M47" i="85"/>
  <c r="M48" i="85"/>
  <c r="M49" i="85"/>
  <c r="M50" i="85"/>
  <c r="M51" i="85"/>
  <c r="M52" i="85"/>
  <c r="M53" i="85"/>
  <c r="M54" i="85"/>
  <c r="M55" i="85"/>
  <c r="M39" i="85"/>
  <c r="E38" i="35"/>
  <c r="E39" i="35"/>
  <c r="E40" i="35"/>
  <c r="E41" i="35"/>
  <c r="E42" i="35"/>
  <c r="E43" i="35"/>
  <c r="E44" i="35"/>
  <c r="E45" i="35"/>
  <c r="E46" i="35"/>
  <c r="E47" i="35"/>
  <c r="E48" i="35"/>
  <c r="E49" i="35"/>
  <c r="E50" i="35"/>
  <c r="E51" i="35"/>
  <c r="E52" i="35"/>
  <c r="E53" i="35"/>
  <c r="E37" i="35"/>
  <c r="D19" i="62" l="1"/>
  <c r="E19" i="62"/>
  <c r="F19" i="62"/>
  <c r="G19" i="62"/>
  <c r="H19" i="62"/>
  <c r="I19" i="62"/>
  <c r="J19" i="62"/>
  <c r="K19" i="62"/>
  <c r="L19" i="62"/>
  <c r="C19" i="62"/>
  <c r="C39" i="50" l="1"/>
  <c r="F54" i="45"/>
  <c r="E54" i="45"/>
  <c r="D54" i="45"/>
  <c r="C54" i="45"/>
  <c r="F45" i="45"/>
  <c r="G44" i="45"/>
  <c r="G54" i="45" s="1"/>
  <c r="E45" i="45"/>
  <c r="D45" i="45"/>
  <c r="C45" i="45"/>
  <c r="D35" i="50" l="1"/>
  <c r="D37" i="50"/>
  <c r="D36" i="50"/>
  <c r="D38" i="50"/>
  <c r="G61" i="60"/>
  <c r="F61" i="60"/>
  <c r="E61" i="60"/>
  <c r="D61" i="60"/>
  <c r="C61" i="60"/>
  <c r="D12" i="57"/>
  <c r="E12" i="57"/>
  <c r="C12" i="57"/>
  <c r="F12" i="57"/>
  <c r="K37" i="41" l="1"/>
  <c r="C44" i="24"/>
  <c r="D71" i="90"/>
  <c r="E71" i="90"/>
  <c r="F71" i="90"/>
  <c r="G71" i="90"/>
  <c r="C71" i="90"/>
  <c r="D71" i="89"/>
  <c r="E71" i="89"/>
  <c r="F71" i="89"/>
  <c r="G71" i="89"/>
  <c r="C71" i="89"/>
  <c r="D43" i="24" l="1"/>
  <c r="D42" i="24"/>
  <c r="D36" i="24"/>
  <c r="C90" i="92"/>
  <c r="D37" i="24" l="1"/>
  <c r="D38" i="24"/>
  <c r="D39" i="24"/>
  <c r="D40" i="24"/>
  <c r="D41" i="24"/>
  <c r="D44" i="24" l="1"/>
  <c r="K25" i="41"/>
  <c r="F42" i="44" l="1"/>
  <c r="H31" i="37"/>
  <c r="K66" i="41"/>
  <c r="L23" i="41"/>
  <c r="L24" i="41" l="1"/>
  <c r="L18" i="41"/>
  <c r="L22" i="41"/>
  <c r="H90" i="92" l="1"/>
  <c r="G90" i="92"/>
  <c r="F90" i="92"/>
  <c r="E90" i="92"/>
  <c r="D90" i="92"/>
  <c r="F96" i="91"/>
  <c r="E96" i="91"/>
  <c r="D96" i="91"/>
  <c r="C96" i="91"/>
  <c r="G64" i="79" l="1"/>
  <c r="E76" i="76"/>
  <c r="F76" i="76"/>
  <c r="G76" i="76"/>
  <c r="D76" i="76"/>
  <c r="E93" i="75"/>
  <c r="F93" i="75"/>
  <c r="G93" i="75"/>
  <c r="D93" i="75"/>
  <c r="C93" i="75"/>
  <c r="G90" i="87"/>
  <c r="F90" i="87"/>
  <c r="E90" i="87"/>
  <c r="D90" i="87"/>
  <c r="C90" i="87"/>
  <c r="H90" i="87"/>
  <c r="H76" i="76" l="1"/>
  <c r="H93" i="75"/>
  <c r="D18" i="86" l="1"/>
  <c r="E18" i="86"/>
  <c r="G18" i="86" l="1"/>
  <c r="G64" i="80"/>
  <c r="F64" i="80"/>
  <c r="E64" i="80"/>
  <c r="D64" i="80"/>
  <c r="C64" i="80"/>
  <c r="F64" i="79"/>
  <c r="E64" i="79"/>
  <c r="D64" i="79"/>
  <c r="C64" i="79"/>
  <c r="C76" i="76"/>
  <c r="D60" i="60" l="1"/>
  <c r="E60" i="60"/>
  <c r="F60" i="60"/>
  <c r="C60" i="60"/>
  <c r="C59" i="60"/>
  <c r="G60" i="60"/>
  <c r="N19" i="58"/>
  <c r="G63" i="60" l="1"/>
  <c r="C63" i="60"/>
  <c r="C46" i="26"/>
  <c r="F18" i="47" l="1"/>
  <c r="E18" i="47"/>
  <c r="D18" i="47"/>
  <c r="C18" i="47"/>
  <c r="D46" i="40" l="1"/>
  <c r="C46" i="40"/>
  <c r="H32" i="37"/>
  <c r="D32" i="37"/>
  <c r="D31" i="37"/>
  <c r="K52" i="41"/>
  <c r="L35" i="41" l="1"/>
  <c r="L34" i="41"/>
  <c r="L36" i="41"/>
  <c r="L47" i="41"/>
  <c r="C43" i="27"/>
  <c r="M19" i="58" l="1"/>
  <c r="L21" i="41" l="1"/>
  <c r="L31" i="41"/>
  <c r="L19" i="41"/>
  <c r="L20" i="41"/>
  <c r="L33" i="41"/>
  <c r="L30" i="41"/>
  <c r="L17" i="41"/>
  <c r="L32" i="41"/>
  <c r="L37" i="41" l="1"/>
  <c r="L25" i="41"/>
  <c r="D45" i="67"/>
  <c r="E45" i="67"/>
  <c r="F45" i="67"/>
  <c r="D46" i="67"/>
  <c r="E46" i="67"/>
  <c r="F46" i="67"/>
  <c r="D47" i="67"/>
  <c r="E47" i="67"/>
  <c r="F47" i="67"/>
  <c r="D48" i="67"/>
  <c r="E48" i="67"/>
  <c r="F48" i="67"/>
  <c r="D49" i="67"/>
  <c r="E49" i="67"/>
  <c r="F49" i="67"/>
  <c r="C46" i="67"/>
  <c r="C47" i="67"/>
  <c r="C48" i="67"/>
  <c r="C49" i="67"/>
  <c r="C45" i="67"/>
  <c r="D40" i="67"/>
  <c r="E40" i="67"/>
  <c r="F40" i="67"/>
  <c r="C40" i="67"/>
  <c r="G38" i="67"/>
  <c r="G48" i="67" s="1"/>
  <c r="G39" i="67"/>
  <c r="G49" i="67" s="1"/>
  <c r="G37" i="67"/>
  <c r="G47" i="67" s="1"/>
  <c r="G36" i="67"/>
  <c r="G46" i="67" s="1"/>
  <c r="G35" i="67"/>
  <c r="G45" i="67" s="1"/>
  <c r="G55" i="60"/>
  <c r="G56" i="60"/>
  <c r="G57" i="60"/>
  <c r="G58" i="60"/>
  <c r="G59" i="60"/>
  <c r="G54" i="60"/>
  <c r="G39" i="42"/>
  <c r="G48" i="42" s="1"/>
  <c r="G40" i="42"/>
  <c r="G49" i="42" s="1"/>
  <c r="G41" i="42"/>
  <c r="G50" i="42" s="1"/>
  <c r="G38" i="42"/>
  <c r="G47" i="42" s="1"/>
  <c r="D47" i="42"/>
  <c r="E47" i="42"/>
  <c r="F47" i="42"/>
  <c r="D48" i="42"/>
  <c r="E48" i="42"/>
  <c r="F48" i="42"/>
  <c r="D49" i="42"/>
  <c r="E49" i="42"/>
  <c r="F49" i="42"/>
  <c r="D50" i="42"/>
  <c r="E50" i="42"/>
  <c r="F50" i="42"/>
  <c r="C48" i="42"/>
  <c r="C49" i="42"/>
  <c r="C50" i="42"/>
  <c r="C47" i="42"/>
  <c r="G45" i="45" l="1"/>
  <c r="G42" i="42"/>
  <c r="E63" i="60"/>
  <c r="F63" i="60"/>
  <c r="D63" i="60"/>
  <c r="G40" i="67"/>
  <c r="C42" i="44"/>
  <c r="D42" i="44"/>
  <c r="E42" i="44"/>
  <c r="D41" i="44"/>
  <c r="E41" i="44"/>
  <c r="F41" i="44"/>
  <c r="C41" i="44"/>
  <c r="G34" i="44"/>
  <c r="G42" i="44" s="1"/>
  <c r="G35" i="44"/>
  <c r="G43" i="44" s="1"/>
  <c r="G33" i="44"/>
  <c r="G41" i="44" s="1"/>
  <c r="G36" i="43"/>
  <c r="G45" i="43" s="1"/>
  <c r="G37" i="43"/>
  <c r="G46" i="43" s="1"/>
  <c r="G38" i="43"/>
  <c r="G47" i="43" s="1"/>
  <c r="G35" i="43"/>
  <c r="G44" i="43" s="1"/>
  <c r="C45" i="43"/>
  <c r="D45" i="43"/>
  <c r="E45" i="43"/>
  <c r="F45" i="43"/>
  <c r="C46" i="43"/>
  <c r="D46" i="43"/>
  <c r="E46" i="43"/>
  <c r="F46" i="43"/>
  <c r="C47" i="43"/>
  <c r="D47" i="43"/>
  <c r="E47" i="43"/>
  <c r="F47" i="43"/>
  <c r="D44" i="43"/>
  <c r="E44" i="43"/>
  <c r="F44" i="43"/>
  <c r="C44" i="43"/>
  <c r="D54" i="60"/>
  <c r="E54" i="60"/>
  <c r="F54" i="60"/>
  <c r="D55" i="60"/>
  <c r="E55" i="60"/>
  <c r="F55" i="60"/>
  <c r="D56" i="60"/>
  <c r="E56" i="60"/>
  <c r="F56" i="60"/>
  <c r="D57" i="60"/>
  <c r="E57" i="60"/>
  <c r="F57" i="60"/>
  <c r="D58" i="60"/>
  <c r="E58" i="60"/>
  <c r="F58" i="60"/>
  <c r="D59" i="60"/>
  <c r="E59" i="60"/>
  <c r="F59" i="60"/>
  <c r="C55" i="60"/>
  <c r="C56" i="60"/>
  <c r="C57" i="60"/>
  <c r="C58" i="60"/>
  <c r="C55" i="45" l="1"/>
  <c r="G55" i="45"/>
  <c r="G36" i="44"/>
  <c r="F55" i="45"/>
  <c r="E55" i="45"/>
  <c r="D55" i="45"/>
  <c r="C19" i="58"/>
  <c r="D19" i="58" l="1"/>
  <c r="E19" i="58"/>
  <c r="F19" i="58"/>
  <c r="G19" i="58"/>
  <c r="H19" i="58"/>
  <c r="I19" i="58"/>
  <c r="J19" i="58"/>
  <c r="K19" i="58"/>
  <c r="L19" i="58"/>
  <c r="C36" i="44" l="1"/>
  <c r="D36" i="44"/>
  <c r="E36" i="44"/>
  <c r="F36" i="44"/>
  <c r="D42" i="42"/>
  <c r="E42" i="42"/>
  <c r="F42" i="42"/>
  <c r="C42" i="42"/>
  <c r="G51" i="42" l="1"/>
  <c r="C51" i="42"/>
  <c r="F51" i="42"/>
  <c r="E51" i="42"/>
  <c r="D51" i="42"/>
  <c r="D38" i="26" l="1"/>
  <c r="L58" i="41" l="1"/>
  <c r="L57" i="41"/>
  <c r="L59" i="41"/>
  <c r="L60" i="41"/>
  <c r="L61" i="41"/>
  <c r="L62" i="41"/>
  <c r="L63" i="41"/>
  <c r="L64" i="41"/>
  <c r="L65" i="41"/>
  <c r="L49" i="41"/>
  <c r="L42" i="41"/>
  <c r="L50" i="41"/>
  <c r="L43" i="41"/>
  <c r="L51" i="41"/>
  <c r="L44" i="41"/>
  <c r="L45" i="41"/>
  <c r="L46" i="41"/>
  <c r="L48" i="41"/>
  <c r="F39" i="43"/>
  <c r="E39" i="43"/>
  <c r="D39" i="43"/>
  <c r="C39" i="43"/>
  <c r="D40" i="39"/>
  <c r="C40" i="39"/>
  <c r="C48" i="43" l="1"/>
  <c r="L66" i="41"/>
  <c r="L52" i="41"/>
  <c r="D48" i="43"/>
  <c r="E48" i="43"/>
  <c r="F48" i="43"/>
  <c r="G39" i="43"/>
  <c r="G48" i="43" s="1"/>
  <c r="D42" i="27"/>
  <c r="D41" i="27"/>
  <c r="D40" i="27"/>
  <c r="D39" i="27"/>
  <c r="D38" i="27"/>
  <c r="D45" i="26"/>
  <c r="D44" i="26"/>
  <c r="D43" i="26"/>
  <c r="D42" i="26"/>
  <c r="D41" i="26"/>
  <c r="D40" i="26"/>
  <c r="D39" i="26"/>
  <c r="D46" i="26" l="1"/>
  <c r="D43" i="27"/>
</calcChain>
</file>

<file path=xl/sharedStrings.xml><?xml version="1.0" encoding="utf-8"?>
<sst xmlns="http://schemas.openxmlformats.org/spreadsheetml/2006/main" count="2183" uniqueCount="829">
  <si>
    <t xml:space="preserve"> </t>
  </si>
  <si>
    <t>This workbook is intended to be read in conjunction with the information presented in the Annual Report published on our website.</t>
  </si>
  <si>
    <t>Table of Contents</t>
  </si>
  <si>
    <t>Information on scheme years</t>
  </si>
  <si>
    <t>Chapter 1: About the scheme</t>
  </si>
  <si>
    <t>No figures to display.</t>
  </si>
  <si>
    <t>Figure 2.3: Percentage of capacity and accredited stations – micro NIRO vs non-micro-NIRO </t>
  </si>
  <si>
    <t>Figure 2.4: Total accredited capacity and number of stations by technology (excluding micro-NIRO)</t>
  </si>
  <si>
    <t>Figure 2.5: Micro NIRO accredited capacity and number of stations by technology</t>
  </si>
  <si>
    <t>Chapter 3: ROCs issued and renewable generation</t>
  </si>
  <si>
    <t>Chapter 4: Biomass sustainability</t>
  </si>
  <si>
    <t>Figure 4.1: Consignments reported by stations against the sustainability criteria, split by technology type and capacity</t>
  </si>
  <si>
    <t>Figure 4.2: Weighted average GHG emission figures and thresholds split by technology type</t>
  </si>
  <si>
    <t>Figure 4.3: Type of feedstocks used (by volume of gas burnt) in gasification stations</t>
  </si>
  <si>
    <t>Figure 4.4: Type of feedstocks used (by volume of gas burnt) in anaerobic digestion stations</t>
  </si>
  <si>
    <t>Figure 4.5: Type of bioliquid used in bioliquid stations</t>
  </si>
  <si>
    <t>Figure 4.6: Type of solid biomass used in direct combustion stations</t>
  </si>
  <si>
    <t>Chapter 5: Compliance by licensed suppliers</t>
  </si>
  <si>
    <t>Figure 5.2: Suppliers and obligations</t>
  </si>
  <si>
    <t>Chapter 6: Compliance of RO generators</t>
  </si>
  <si>
    <t>Chapter 7: Our Administration</t>
  </si>
  <si>
    <t>Appendices</t>
  </si>
  <si>
    <t>Version Control</t>
  </si>
  <si>
    <t>Date Published</t>
  </si>
  <si>
    <t>Changes</t>
  </si>
  <si>
    <t>v1.0</t>
  </si>
  <si>
    <t>RO scheme years</t>
  </si>
  <si>
    <t>In the annual report and this dataset we often refer to Scheme Years (SY). The table below provides information on the period covered by each RO scheme year.</t>
  </si>
  <si>
    <t>RO scheme year</t>
  </si>
  <si>
    <t>Period</t>
  </si>
  <si>
    <t>SY1</t>
  </si>
  <si>
    <t>1 April 2002 to 31 March 2003</t>
  </si>
  <si>
    <t>SY2</t>
  </si>
  <si>
    <t>1 April 2003 to 31 March 2004</t>
  </si>
  <si>
    <t>SY3</t>
  </si>
  <si>
    <t>1 April 2004 to 31 March 2005</t>
  </si>
  <si>
    <t>SY4</t>
  </si>
  <si>
    <t>1 April 2005 to 31 March 2006</t>
  </si>
  <si>
    <t>SY5</t>
  </si>
  <si>
    <t>1 April 2006 to 31 March 2007</t>
  </si>
  <si>
    <t>SY6</t>
  </si>
  <si>
    <t>1 April 2007 to 31 March 2008</t>
  </si>
  <si>
    <t>SY7</t>
  </si>
  <si>
    <t>1 April 2008 to 31 March 2009</t>
  </si>
  <si>
    <t>SY8</t>
  </si>
  <si>
    <t>1 April 2009 to 31 March 2010</t>
  </si>
  <si>
    <t>SY9</t>
  </si>
  <si>
    <t>1 April 2010 to 31 March 2011</t>
  </si>
  <si>
    <t>SY10</t>
  </si>
  <si>
    <t>1 April 2011 to 31 March 2012</t>
  </si>
  <si>
    <t>SY11</t>
  </si>
  <si>
    <t>1 April 2012 to 31 March 2013</t>
  </si>
  <si>
    <t>SY12</t>
  </si>
  <si>
    <t>1 April 2013 to 31 March 2014</t>
  </si>
  <si>
    <t>SY13</t>
  </si>
  <si>
    <t>1 April 2014 to 31 March 2015</t>
  </si>
  <si>
    <t>SY14</t>
  </si>
  <si>
    <t>1 April 2015 to 31 March 2016</t>
  </si>
  <si>
    <t>SY15</t>
  </si>
  <si>
    <t>1 April 2016 to 31 March 2017</t>
  </si>
  <si>
    <t>SY16</t>
  </si>
  <si>
    <t>1 April 2017 to 31 March 2018</t>
  </si>
  <si>
    <t>SY17</t>
  </si>
  <si>
    <t>1 April 2018 to 31 March 2019</t>
  </si>
  <si>
    <t>SY18</t>
  </si>
  <si>
    <t>1 April 2019 to 31 March 2020</t>
  </si>
  <si>
    <t>SY19</t>
  </si>
  <si>
    <t>1 April 2020 to 31 March 2021</t>
  </si>
  <si>
    <t>SY20</t>
  </si>
  <si>
    <t>1 April 2021 to 31 March 2022</t>
  </si>
  <si>
    <t>SY21</t>
  </si>
  <si>
    <t>1 April 2022 to 31 March 2023</t>
  </si>
  <si>
    <t>SY22</t>
  </si>
  <si>
    <t>1 April 2023 to 31 March 2024</t>
  </si>
  <si>
    <t>Return to information tab</t>
  </si>
  <si>
    <t>Generation Technology</t>
  </si>
  <si>
    <t>England
Stations</t>
  </si>
  <si>
    <t>England
Capacity (MW)</t>
  </si>
  <si>
    <t>Scotland
Stations</t>
  </si>
  <si>
    <t>Scotland
Capacity (MW)</t>
  </si>
  <si>
    <t>Wales
Stations</t>
  </si>
  <si>
    <t>Wales
Capacity (MW)</t>
  </si>
  <si>
    <t>Northern Ireland
Stations</t>
  </si>
  <si>
    <t>Northern Ireland
Capacity (MW)</t>
  </si>
  <si>
    <t>Total
Stations</t>
  </si>
  <si>
    <t>Total
Capacity (MW)</t>
  </si>
  <si>
    <t>Onshore wind</t>
  </si>
  <si>
    <t>Fuelled</t>
  </si>
  <si>
    <t>Offshore wind</t>
  </si>
  <si>
    <t>Solar PV</t>
  </si>
  <si>
    <t>Landfill gas</t>
  </si>
  <si>
    <t>Hydro</t>
  </si>
  <si>
    <t>Sewage gas</t>
  </si>
  <si>
    <t>Tidal stream</t>
  </si>
  <si>
    <t>Wave Power</t>
  </si>
  <si>
    <t>Total</t>
  </si>
  <si>
    <t>Map of the United Kingdom with separate pie charts for each country presenting the capacity deployed by technology type.</t>
  </si>
  <si>
    <t>England</t>
  </si>
  <si>
    <t>Technology</t>
  </si>
  <si>
    <t>Capacity (MW)</t>
  </si>
  <si>
    <t>% of total capacity</t>
  </si>
  <si>
    <t>Other (total)</t>
  </si>
  <si>
    <t xml:space="preserve">   Other: Landfill gas</t>
  </si>
  <si>
    <t xml:space="preserve">   Other: Sewage gas</t>
  </si>
  <si>
    <t xml:space="preserve">   Other: Hydro</t>
  </si>
  <si>
    <t>Northern Ireland</t>
  </si>
  <si>
    <t xml:space="preserve">   Other: Tidal stream</t>
  </si>
  <si>
    <t>Scotland</t>
  </si>
  <si>
    <t xml:space="preserve">   Other: Solar PV</t>
  </si>
  <si>
    <t xml:space="preserve">   Other: Wave Power</t>
  </si>
  <si>
    <t>Wales</t>
  </si>
  <si>
    <t>Two pie charts presenting the percentage split between micro-NIRO and non-micro-NIRO (a) accredited stations, and (b) installed capacity.</t>
  </si>
  <si>
    <t xml:space="preserve">While micro stations make up 22,684 (85.2%) of the 26,610 accredited stations, they only provide 122 MW or 0.3% of installed capacity. </t>
  </si>
  <si>
    <t>The combined capacity of non-micro-NIRO stations is 35,276 MW.</t>
  </si>
  <si>
    <t>Station type</t>
  </si>
  <si>
    <t>Number of stations</t>
  </si>
  <si>
    <t>% of total</t>
  </si>
  <si>
    <t>Non-Micro</t>
  </si>
  <si>
    <t>Micro</t>
  </si>
  <si>
    <t>Technology Type</t>
  </si>
  <si>
    <t>Sum of capacity (MW)</t>
  </si>
  <si>
    <t>Clustered column chart showing the net change in the number of accredited stations and capacity by country since the previous scheme year.</t>
  </si>
  <si>
    <t>In Scotland and Northern Ireland, there was no change in the total number of accredited stations compared to the previous year. By contrast,</t>
  </si>
  <si>
    <t>and Northern Ireland saw smaller decreases of 4.4 MW, 2.0 MW, and 0.2 MW respectively.</t>
  </si>
  <si>
    <t>Countries</t>
  </si>
  <si>
    <t>Capacity change (MW)</t>
  </si>
  <si>
    <t>Stations change</t>
  </si>
  <si>
    <t>[1] Note that unsupported capacity added following scheme closure will be included in these figures.</t>
  </si>
  <si>
    <t>Clustered column chart showing the net change in the number of accredited stations and capacity by technology type since the previous scheme year.</t>
  </si>
  <si>
    <t xml:space="preserve">decreased by 8.3 MW and the number of accredited stations also decreased by one. Contrastingly, fuelled saw a 2.0 MW increase in capacity and the   </t>
  </si>
  <si>
    <t xml:space="preserve">number of accredited stations increased by one. The number of accredited sewage gas and hydro stations remained unchanged, but the installed capacity </t>
  </si>
  <si>
    <t>decreased by 0.2 MW and increased by 0.2 MW respectively. For offshore wind and tidal stream, the installed capacity and accredited stations remained unchanged.</t>
  </si>
  <si>
    <t>Figure 3.1: Comparison of ROCs issued from SY20 to SY22</t>
  </si>
  <si>
    <t>Total number of ROCs issued</t>
  </si>
  <si>
    <t>Associated renewable generation (MWh)</t>
  </si>
  <si>
    <t>Total UK electricity supply (MWh)</t>
  </si>
  <si>
    <t>RO renewable generation as a proportion of electricity supply*</t>
  </si>
  <si>
    <t>Renewable generation including FITs &amp; CfD</t>
  </si>
  <si>
    <t>Renewable generation as a proportion of electricity supply*</t>
  </si>
  <si>
    <t>* These figures include generation not exported to the grid. This generation is not captured within the total electricity supply figure; therefore these figures are only representative.</t>
  </si>
  <si>
    <t>** pp – Percentage points</t>
  </si>
  <si>
    <t>Figure 3.2: ROCs issued by technology and country in SY22</t>
  </si>
  <si>
    <t>-</t>
  </si>
  <si>
    <t xml:space="preserve">Landfill gas </t>
  </si>
  <si>
    <t>Tidal power</t>
  </si>
  <si>
    <t>Figure 3.3: Renewable generation (MWh) by technology and country in SY22</t>
  </si>
  <si>
    <t>Total (MWh)</t>
  </si>
  <si>
    <t>Year</t>
  </si>
  <si>
    <t>RO generation (MWh)</t>
  </si>
  <si>
    <t>RO generation (TWh)</t>
  </si>
  <si>
    <t>UK obligation (ROCs)</t>
  </si>
  <si>
    <t>Figure 3.5 (a-d): ROCs issued and renewable generation by country, SY6 to SY22</t>
  </si>
  <si>
    <t>Combined column and line charts showing the number of ROCs issued and renewable generation by country. In SY22 the number of ROCs issued in England</t>
  </si>
  <si>
    <t>and Wales rose compared to SY21, but fell in Scotland and Northern Ireland. In SY22, the average number of ROCs issued per MWh was 1.37 in the UK.</t>
  </si>
  <si>
    <t>The breakdown by country was 1.46 ROCs/MWh in England, 1.11 ROCs/MWh in Scotland, 1.35 ROCs/MWh in Wales, and 1.74 ROCs/MWh in Northern Ireland.</t>
  </si>
  <si>
    <t>ROCs issued
England</t>
  </si>
  <si>
    <t>RO generation (MWh)
England</t>
  </si>
  <si>
    <t>ROCs issued
Scotland</t>
  </si>
  <si>
    <t>RO generation (MWh)
Scotland</t>
  </si>
  <si>
    <t>ROCs issued
Wales</t>
  </si>
  <si>
    <t>RO generation (MWh)
Wales</t>
  </si>
  <si>
    <t>ROCs issued
Northern Ireland</t>
  </si>
  <si>
    <t>RO generation (MWh)
Northern Ireland</t>
  </si>
  <si>
    <t>Total ROCs issued</t>
  </si>
  <si>
    <t>Total generation (MWh)</t>
  </si>
  <si>
    <t>Total generation (TWh)</t>
  </si>
  <si>
    <t>Combined column and line charts showing the number of ROCs issued and renewable generation by generation technology.</t>
  </si>
  <si>
    <t xml:space="preserve">The number of ROCs issued and the amount of renewable electricity generated over time, varies between each technology type. </t>
  </si>
  <si>
    <t>With the exception of fuelled, for all other technology types the annual number of ROCs issed has been lower than the figure in SY18 despite</t>
  </si>
  <si>
    <t xml:space="preserve">However, tidal power, onshore wind, offshore wind and solar PV technology types all saw in increase in ROC issue when compared to SY20. </t>
  </si>
  <si>
    <t>small increases for offshore wind and hydro from SY21 to SY22. In SY22, the ROCs issued per MWh was highest for tidal power at 5 ROCs/MWh.</t>
  </si>
  <si>
    <t xml:space="preserve">1.90 ROCs/MWh were issued for offshore wind, 1.46 ROCs/MWh for Solar PV, 1.33 ROCs/MWh for fuelled and 1.01 ROCs/MWh for hydro generating </t>
  </si>
  <si>
    <r>
      <t>stations. The other technology types were issued at a rate of less than 1 ROC/MWh</t>
    </r>
    <r>
      <rPr>
        <i/>
        <sz val="10"/>
        <color theme="1"/>
        <rFont val="Verdana"/>
        <family val="2"/>
      </rPr>
      <t>, with</t>
    </r>
    <r>
      <rPr>
        <i/>
        <sz val="10"/>
        <color rgb="FF000000"/>
        <rFont val="Verdana"/>
        <family val="2"/>
      </rPr>
      <t xml:space="preserve"> sewage gas </t>
    </r>
    <r>
      <rPr>
        <i/>
        <sz val="10"/>
        <color theme="1"/>
        <rFont val="Verdana"/>
        <family val="2"/>
      </rPr>
      <t>the lowest overall</t>
    </r>
    <r>
      <rPr>
        <i/>
        <sz val="10"/>
        <color rgb="FF000000"/>
        <rFont val="Verdana"/>
        <family val="2"/>
      </rPr>
      <t xml:space="preserve"> at 0.8 ROCs/MWh.</t>
    </r>
  </si>
  <si>
    <t xml:space="preserve">Note that due to the significant difference in volume of ROCs issued and electricity generated, charts h) and i) for tidal and wave power </t>
  </si>
  <si>
    <t>have a different scale to the others in this section.</t>
  </si>
  <si>
    <t>ROCs issued
Fuelled</t>
  </si>
  <si>
    <t>RO generation (MWh)
Fuelled</t>
  </si>
  <si>
    <t>ROCs issued
Hydro</t>
  </si>
  <si>
    <t>RO generation (MWh)
Hydro</t>
  </si>
  <si>
    <t>ROCs issued
Landfill gas</t>
  </si>
  <si>
    <t>RO generation (MWh)
Landfill gas</t>
  </si>
  <si>
    <t>ROCs issued
Offshore wind</t>
  </si>
  <si>
    <t>RO generation (MWh)
Offshore wind</t>
  </si>
  <si>
    <t>ROCs issued
Onshore wind</t>
  </si>
  <si>
    <t>RO generation (MWh)
Onshore wind</t>
  </si>
  <si>
    <t>ROCs issued
Sewage gas</t>
  </si>
  <si>
    <t>RO generation (MWh)
Sewage gas</t>
  </si>
  <si>
    <t>ROCs issued
Solar PV</t>
  </si>
  <si>
    <t>RO generation (MWh)
Solar PV</t>
  </si>
  <si>
    <t>ROCs issued
Tidal power</t>
  </si>
  <si>
    <t>RO generation (MWh)
Tidal power</t>
  </si>
  <si>
    <t>ROCs issued
Wave power</t>
  </si>
  <si>
    <t>RO generation (MWh)
Wave power</t>
  </si>
  <si>
    <t>Criteria met?</t>
  </si>
  <si>
    <t>Land use - Yes</t>
  </si>
  <si>
    <t>Land use - No</t>
  </si>
  <si>
    <t>Land use - Exempt</t>
  </si>
  <si>
    <t>Land use - Unknown***</t>
  </si>
  <si>
    <t>Greenhouse gas - Yes</t>
  </si>
  <si>
    <t>Greenhouse gas - No</t>
  </si>
  <si>
    <t>Greenhouse gas - Exempt</t>
  </si>
  <si>
    <t>Greenhouse gas - Unknown***</t>
  </si>
  <si>
    <r>
      <t>**</t>
    </r>
    <r>
      <rPr>
        <vertAlign val="superscript"/>
        <sz val="10"/>
        <color theme="1"/>
        <rFont val="Verdana"/>
        <family val="2"/>
      </rPr>
      <t xml:space="preserve"> </t>
    </r>
    <r>
      <rPr>
        <sz val="10"/>
        <color theme="1"/>
        <rFont val="Verdana"/>
        <family val="2"/>
      </rPr>
      <t>Consignments are split by capacity, as well as technology type, in order to differentiate between the different reporting requirements.</t>
    </r>
  </si>
  <si>
    <t>Figure 4.2: Weighted average GHG emission figures and thresholds by technology type</t>
  </si>
  <si>
    <t>Gasification stations (gGHG/MJ)</t>
  </si>
  <si>
    <t>AD stations
(gGHG/MJ)</t>
  </si>
  <si>
    <t>Solid biomass stations (gGHG/MJ)</t>
  </si>
  <si>
    <t>Bioliquid stations 
(% savings)</t>
  </si>
  <si>
    <t>Threshold target</t>
  </si>
  <si>
    <t>50%/60%**</t>
  </si>
  <si>
    <t>Threshold ceiling</t>
  </si>
  <si>
    <t>75*</t>
  </si>
  <si>
    <t>* For solid biomass and biogas stations, the GHG criteria can be met in one of two ways. Either all individual consignment emissions are less than the threshold target or an annual average for a station is used.</t>
  </si>
  <si>
    <t>For an annual average to be used all individual consignment GHG emissions must be less than or equal to the threshold ceiling and that in an obligation year, the average GHG emissions from all consignments are less than or equal to the threshold target.</t>
  </si>
  <si>
    <t>** From 1 January 2018, any consignment of bioliquid produced by an installation that first started producing liquid fuel from biomaterial before 6 October 2015 is currently required to meet the GHG threshold of 50%.</t>
  </si>
  <si>
    <t>Any consignment of bioliquid produced by an installation that first started producing liquid fuel from biomaterial on or after 6 October 2015 is currently required to meet a GHG threshold of 60%.</t>
  </si>
  <si>
    <t>% of total feedstocks used</t>
  </si>
  <si>
    <t>Feedstock type</t>
  </si>
  <si>
    <t xml:space="preserve">Percentage </t>
  </si>
  <si>
    <t>Silage</t>
  </si>
  <si>
    <t>Other</t>
  </si>
  <si>
    <t>Crops</t>
  </si>
  <si>
    <t xml:space="preserve">Figure 4.5: Type of bioliquid used in bioliquid stations </t>
  </si>
  <si>
    <t>Bioliquid type</t>
  </si>
  <si>
    <t>Amount of bioliquid (litres)</t>
  </si>
  <si>
    <t>Digestate</t>
  </si>
  <si>
    <t>Tallow</t>
  </si>
  <si>
    <t xml:space="preserve">Total </t>
  </si>
  <si>
    <t xml:space="preserve">Figure 4.6: Type of solid biomass used in direct combustion stations </t>
  </si>
  <si>
    <t>Solid biomass type</t>
  </si>
  <si>
    <t>Amount burned (tonnes)</t>
  </si>
  <si>
    <t>UK &amp; ROI</t>
  </si>
  <si>
    <t>EU</t>
  </si>
  <si>
    <t>Overseas (Non EU)</t>
  </si>
  <si>
    <t>Gasification</t>
  </si>
  <si>
    <t>AD</t>
  </si>
  <si>
    <t>Bioliquid</t>
  </si>
  <si>
    <t>Figure 5.1: Obligation levels SY22</t>
  </si>
  <si>
    <t>England &amp; Wales (RO)</t>
  </si>
  <si>
    <t>Scotland (ROS)</t>
  </si>
  <si>
    <t>Northern Ireland (NIRO)</t>
  </si>
  <si>
    <t>Obligation level (ROCs to present per MWh supplied to customers)</t>
  </si>
  <si>
    <t xml:space="preserve">Figure 5.2: Suppliers and obligations </t>
  </si>
  <si>
    <t xml:space="preserve">RO Jurisdiction </t>
  </si>
  <si>
    <t xml:space="preserve">Total number of Obligations </t>
  </si>
  <si>
    <t>Total number of Obligations met</t>
  </si>
  <si>
    <t>RO</t>
  </si>
  <si>
    <t>ROS</t>
  </si>
  <si>
    <t>NIRO</t>
  </si>
  <si>
    <t>Supplier</t>
  </si>
  <si>
    <t>Supplier obligation (ROCs)</t>
  </si>
  <si>
    <t>Share of total obligation</t>
  </si>
  <si>
    <t>EDF Energy Customers Limited</t>
  </si>
  <si>
    <t>British Gas Trading Limited</t>
  </si>
  <si>
    <t xml:space="preserve">E.ON Next Supply Limited </t>
  </si>
  <si>
    <t>Npower Commercial Gas Limited</t>
  </si>
  <si>
    <t>Octopus Energy</t>
  </si>
  <si>
    <t>TotalEnergies Gas &amp; Power Limited</t>
  </si>
  <si>
    <t>Scottish Power Energy Retail Limited</t>
  </si>
  <si>
    <t>Drax Energy Solutions Limited</t>
  </si>
  <si>
    <t>Ovo Energy</t>
  </si>
  <si>
    <t>SSE Energy Supply Limited</t>
  </si>
  <si>
    <t>ENGIE Power Limited</t>
  </si>
  <si>
    <t>England &amp; Wales</t>
  </si>
  <si>
    <t>GB Total</t>
  </si>
  <si>
    <t>Total EIIs supply (MWh)</t>
  </si>
  <si>
    <t>Total excluded EII electricity (MWh)</t>
  </si>
  <si>
    <t>Percentage of excluded EII Electricity from obligation</t>
  </si>
  <si>
    <t>Total Electricity Supply (inc EII supply) (MWh)</t>
  </si>
  <si>
    <t>Percentage of excluded EII from Total Electricity supply</t>
  </si>
  <si>
    <t>UK Total</t>
  </si>
  <si>
    <t>Electricity supplied (MWh)</t>
  </si>
  <si>
    <t>Obligation (ROCs)</t>
  </si>
  <si>
    <t>ROCs presented</t>
  </si>
  <si>
    <t>Total number of obligations</t>
  </si>
  <si>
    <t>% of obligation met with ROCs</t>
  </si>
  <si>
    <t>Banked ROCs redeemed</t>
  </si>
  <si>
    <t>ROCs issued but not presented</t>
  </si>
  <si>
    <t>Buy-out payments made</t>
  </si>
  <si>
    <t>Late payments made</t>
  </si>
  <si>
    <t>ROCs redeemed</t>
  </si>
  <si>
    <t>Payments made (expressed as ROCs)</t>
  </si>
  <si>
    <t xml:space="preserve">Total of buy-out and late payments redistributed </t>
  </si>
  <si>
    <t xml:space="preserve">Total ROCs presented (m) </t>
  </si>
  <si>
    <t xml:space="preserve">Recycle value per ROC presented </t>
  </si>
  <si>
    <t xml:space="preserve">Worth of a ROC to a supplier </t>
  </si>
  <si>
    <t xml:space="preserve">Average ROCs issued/MWh </t>
  </si>
  <si>
    <t xml:space="preserve">Support per MWh supplied </t>
  </si>
  <si>
    <t>Scheme value</t>
  </si>
  <si>
    <t>Total buy-out and late payments redistributed</t>
  </si>
  <si>
    <t>Recycle value per ROC presented</t>
  </si>
  <si>
    <t>Worth of a ROC to a supplier</t>
  </si>
  <si>
    <t>Average ROCs issued/MWh</t>
  </si>
  <si>
    <t>Support per MWh supplied</t>
  </si>
  <si>
    <t>Scheme value
(billion)</t>
  </si>
  <si>
    <r>
      <t> </t>
    </r>
    <r>
      <rPr>
        <sz val="10"/>
        <color theme="1"/>
        <rFont val="Verdana"/>
        <family val="2"/>
      </rPr>
      <t>Changed.</t>
    </r>
  </si>
  <si>
    <t>Scheme year</t>
  </si>
  <si>
    <t>Scheme value (£)</t>
  </si>
  <si>
    <t>Tech type</t>
  </si>
  <si>
    <t>All technologies</t>
  </si>
  <si>
    <t>Buy-out</t>
  </si>
  <si>
    <t>Late payments</t>
  </si>
  <si>
    <t xml:space="preserve">Column chart showing the total amount (in £ million) redistributed to suppliers since SY1. </t>
  </si>
  <si>
    <t>Total redistributed</t>
  </si>
  <si>
    <t xml:space="preserve">Stacked column chart presenting the results of supplier audits results between the SY18 and SY22 compliance periods. </t>
  </si>
  <si>
    <t>Audit results - number of audits</t>
  </si>
  <si>
    <t>Good</t>
  </si>
  <si>
    <t>Satisfactory</t>
  </si>
  <si>
    <t>Weak</t>
  </si>
  <si>
    <t>Unsatisfactory</t>
  </si>
  <si>
    <t>Total by year</t>
  </si>
  <si>
    <t>Audit results - % of total</t>
  </si>
  <si>
    <t>% weak &amp; unsatisfactory</t>
  </si>
  <si>
    <t>Total %</t>
  </si>
  <si>
    <t>Country</t>
  </si>
  <si>
    <t>Total audits</t>
  </si>
  <si>
    <t>UK</t>
  </si>
  <si>
    <t>% Weak &amp; Unsatisfactory</t>
  </si>
  <si>
    <t>Finding</t>
  </si>
  <si>
    <t>Percentage</t>
  </si>
  <si>
    <t>Station capacity issues</t>
  </si>
  <si>
    <t>Metering issues</t>
  </si>
  <si>
    <t>Landfill &amp; sewage gas</t>
  </si>
  <si>
    <t>Site inaccessible</t>
  </si>
  <si>
    <t>Total error</t>
  </si>
  <si>
    <t>Key Performance Indicator (KPI)</t>
  </si>
  <si>
    <t>ROCs issued within KPI</t>
  </si>
  <si>
    <t>Issue ROCs within 17 working days (Apr-Jun)* and 12 working days (Jul-Mar).</t>
  </si>
  <si>
    <t>Enquiry</t>
  </si>
  <si>
    <t>Received</t>
  </si>
  <si>
    <t>Met KPI</t>
  </si>
  <si>
    <t>Telephone enquiries</t>
  </si>
  <si>
    <t>85% calls answered/no more than 15% abandoned**</t>
  </si>
  <si>
    <t>Email enquiries</t>
  </si>
  <si>
    <t>80% of email enquiries responded to within 10 working days</t>
  </si>
  <si>
    <t xml:space="preserve">*Abandoned calls are calls which are ended or disconnected by the caller before a conversation takes place.  </t>
  </si>
  <si>
    <t>Supplier group</t>
  </si>
  <si>
    <t>Total Obligation (ROCs)</t>
  </si>
  <si>
    <t>Total ROCs presented</t>
  </si>
  <si>
    <t>Total payments made</t>
  </si>
  <si>
    <t>Total Redistributions</t>
  </si>
  <si>
    <t>3T POWER LIMITED</t>
  </si>
  <si>
    <t>Affect Energy Ltd</t>
  </si>
  <si>
    <t>AXPO UK Ltd</t>
  </si>
  <si>
    <t>BES Commercial Electricity Ltd</t>
  </si>
  <si>
    <t xml:space="preserve">BGI trading Ltd </t>
  </si>
  <si>
    <t>British Gas Trading Ltd</t>
  </si>
  <si>
    <t>Brook Green Trading Ltd</t>
  </si>
  <si>
    <t>Bryt Energy Ltd</t>
  </si>
  <si>
    <t>Budget Energy Ltd</t>
  </si>
  <si>
    <t>Business Power and Gas Ltd</t>
  </si>
  <si>
    <t>Corona Energy Retail 4 Ltd</t>
  </si>
  <si>
    <t>Coulomb Energy Supply Ltd</t>
  </si>
  <si>
    <t>D-energi Trading Ltd</t>
  </si>
  <si>
    <t>Drax Energy Solutions Ltd</t>
  </si>
  <si>
    <t>Dyce Energy Limited</t>
  </si>
  <si>
    <t>E (Gas and Electricity) Ltd</t>
  </si>
  <si>
    <t>E.ON Energy Ltd</t>
  </si>
  <si>
    <t xml:space="preserve">E.ON Next Supply Ltd </t>
  </si>
  <si>
    <t>E.ON UK Plc</t>
  </si>
  <si>
    <t>Ecotricity</t>
  </si>
  <si>
    <t>EDF Energy Customers Ltd</t>
  </si>
  <si>
    <t>Electricity Plus Supply Ltd</t>
  </si>
  <si>
    <t>Eneco energy Trade BV</t>
  </si>
  <si>
    <t>Energia</t>
  </si>
  <si>
    <t>ENGIE Power Ltd</t>
  </si>
  <si>
    <t>EPG Energy Ltd</t>
  </si>
  <si>
    <t>ESB Energy Ltd</t>
  </si>
  <si>
    <t>ESB Independent Energy (NI) Ltd</t>
  </si>
  <si>
    <t>F &amp; S Energy Ltd</t>
  </si>
  <si>
    <t>Farringdon Energy Ltd</t>
  </si>
  <si>
    <t>Flexitricity Ltd</t>
  </si>
  <si>
    <t>Foxglove Energy Supply Ltd</t>
  </si>
  <si>
    <t>Good Energy Ltd</t>
  </si>
  <si>
    <t>Green Energy (UK) plc</t>
  </si>
  <si>
    <t>HARTREE PARTNERS SUPPLY (UK) Ltd</t>
  </si>
  <si>
    <t>Home Energy Trading Ltd</t>
  </si>
  <si>
    <t>Limejump Energy Ltd</t>
  </si>
  <si>
    <t>Marble Power Ltd</t>
  </si>
  <si>
    <t>Maxen Power supply Ltd</t>
  </si>
  <si>
    <t>Octopus Energy Ltd</t>
  </si>
  <si>
    <t>Opus Energy Group Limited</t>
  </si>
  <si>
    <t>Orsted Power Sales (UK) Ltd</t>
  </si>
  <si>
    <t>OVO Electricity Ltd</t>
  </si>
  <si>
    <t>P3P ENERGY SUPPLY Ltd</t>
  </si>
  <si>
    <t>Power NI Energy Ltd</t>
  </si>
  <si>
    <t>Pozitive Energy Ltd</t>
  </si>
  <si>
    <t>PX Supply Limited</t>
  </si>
  <si>
    <t>REGENT POWER Ltd</t>
  </si>
  <si>
    <t>RWE</t>
  </si>
  <si>
    <t>Scottish Power Energy Retail Ltd</t>
  </si>
  <si>
    <t>SEFE Energy Limited</t>
  </si>
  <si>
    <t>Shell Energy Retail Ltd</t>
  </si>
  <si>
    <t>Shell Energy UK</t>
  </si>
  <si>
    <t>Sinq Power Ltd</t>
  </si>
  <si>
    <t>SmartestEnergy Ltd</t>
  </si>
  <si>
    <t>SO Energy Trading Ltd</t>
  </si>
  <si>
    <t>Square1 Energy</t>
  </si>
  <si>
    <t>Squeaky Clean Energy Ltd</t>
  </si>
  <si>
    <t>SSE Energy Supply Ltd</t>
  </si>
  <si>
    <t>SSE PLC</t>
  </si>
  <si>
    <t>Statkraft Markets GmbH</t>
  </si>
  <si>
    <t>Switch Business Gas and Power Ltd</t>
  </si>
  <si>
    <t>Tomato Energy Limited</t>
  </si>
  <si>
    <t>Tradelink Solutions Ltd</t>
  </si>
  <si>
    <t>Tru Energy Ltd</t>
  </si>
  <si>
    <t>UK Power Reserve Ltd</t>
  </si>
  <si>
    <t>Unify Energy Ltd</t>
  </si>
  <si>
    <t>United Gas &amp; Power Ltd</t>
  </si>
  <si>
    <t>Utilita Energy Ltd</t>
  </si>
  <si>
    <t>Valda Energy Ltd</t>
  </si>
  <si>
    <t xml:space="preserve">Vattenfall Energy Trading GmbH </t>
  </si>
  <si>
    <t>Wilton Energy Ltd</t>
  </si>
  <si>
    <t>Licensee</t>
  </si>
  <si>
    <t>RO Obligation (ROCs)</t>
  </si>
  <si>
    <t>Bioliquid ROCs presented</t>
  </si>
  <si>
    <t>Banked ROCs presented</t>
  </si>
  <si>
    <t>Buy-out Payment Made by Licensee</t>
  </si>
  <si>
    <t>Late Payment Made by Licensee</t>
  </si>
  <si>
    <t>Conrad Energy (Trading) Ltd</t>
  </si>
  <si>
    <t>Green Energy (UK) Plc</t>
  </si>
  <si>
    <t>Opus Energy (Corporate) Limited</t>
  </si>
  <si>
    <t>Opus Energy Ltd</t>
  </si>
  <si>
    <t>SQUARE1 ENERGY</t>
  </si>
  <si>
    <t>Toucan Energy Ltd</t>
  </si>
  <si>
    <t xml:space="preserve">Totals </t>
  </si>
  <si>
    <t xml:space="preserve">For a complete list of supplier groups and their licences, 
please contact: REcompliance@ofgem.gov.uk </t>
  </si>
  <si>
    <t>Electric Ireland</t>
  </si>
  <si>
    <t>SSE Airtricity Energy Supply Ltd</t>
  </si>
  <si>
    <t xml:space="preserve">Viridian Energy Supply Ltd </t>
  </si>
  <si>
    <t>Compliance Period (CP) / Scheme Year</t>
  </si>
  <si>
    <t>No. of Bioliquid ROCs submitted by suppliers which are exempt from the 4% cap</t>
  </si>
  <si>
    <t>No. of Bioliquid ROCs submitted by suppliers which are included in the 4% cap</t>
  </si>
  <si>
    <t>Total qualifying and non-qualifying Bioliquid ROCs presented</t>
  </si>
  <si>
    <t>Supplier Group</t>
  </si>
  <si>
    <t>Amount due</t>
  </si>
  <si>
    <t>Co-Operative Energy Ltd</t>
  </si>
  <si>
    <t>Delta Gas and Power Ltd</t>
  </si>
  <si>
    <t>Eneco Energy Trade BV</t>
  </si>
  <si>
    <t>Flow Energy Ltd</t>
  </si>
  <si>
    <t>Gazprom Marketing &amp; Trading Retail Ltd</t>
  </si>
  <si>
    <t>Haven Power Ltd</t>
  </si>
  <si>
    <t>Mississippi Energy Ltd</t>
  </si>
  <si>
    <t>Npower Ltd</t>
  </si>
  <si>
    <t>Opus Energy (Corporate) Ltd</t>
  </si>
  <si>
    <t>Power4All Ltd</t>
  </si>
  <si>
    <t>Total Gas &amp; Power Ltd</t>
  </si>
  <si>
    <t>Totals</t>
  </si>
  <si>
    <t xml:space="preserve">* Where a supplier’s licence has been revoked with payments due, we will seek to make a claim with the relevant administrators for the outstanding balances. </t>
  </si>
  <si>
    <t>MVV Environment Services  Ltd</t>
  </si>
  <si>
    <t>Bulb UK Operations Limited</t>
  </si>
  <si>
    <t xml:space="preserve">RWE </t>
  </si>
  <si>
    <t>Yorkshire Gas &amp; Power</t>
  </si>
  <si>
    <t>Yu Energy trading as Kensington Power Ltd</t>
  </si>
  <si>
    <t>ElectroRoute Energy Trading Ltd</t>
  </si>
  <si>
    <t>Logicor Energy Ltd</t>
  </si>
  <si>
    <t>Npower Yorkshire  Ltd</t>
  </si>
  <si>
    <t>Npower Northern Ltd</t>
  </si>
  <si>
    <t xml:space="preserve">3T Power Ltd </t>
  </si>
  <si>
    <t>Bright Energy</t>
  </si>
  <si>
    <t xml:space="preserve">LCC Power Ltd </t>
  </si>
  <si>
    <t>Gasification stations
&lt;1MW</t>
  </si>
  <si>
    <t>Gasification stations
≥1MW</t>
  </si>
  <si>
    <t>AD stations
&lt;1MW</t>
  </si>
  <si>
    <t>AD stations
≥1MW</t>
  </si>
  <si>
    <t>Solid biomass stations
&lt;1MW</t>
  </si>
  <si>
    <t>Solid biomass stations
≥1MW</t>
  </si>
  <si>
    <t>Bioliquid stations
All</t>
  </si>
  <si>
    <t>Waste Wood</t>
  </si>
  <si>
    <t>Wood Product</t>
  </si>
  <si>
    <t>Wood Residues</t>
  </si>
  <si>
    <t>Forestry Residues</t>
  </si>
  <si>
    <r>
      <t>Volume of gas burnt (m</t>
    </r>
    <r>
      <rPr>
        <b/>
        <vertAlign val="superscript"/>
        <sz val="10"/>
        <color theme="1"/>
        <rFont val="Verdana"/>
        <family val="2"/>
      </rPr>
      <t>3</t>
    </r>
    <r>
      <rPr>
        <b/>
        <sz val="10"/>
        <color theme="1"/>
        <rFont val="Verdana"/>
        <family val="2"/>
      </rPr>
      <t xml:space="preserve"> of syngas)</t>
    </r>
  </si>
  <si>
    <t>Food, Garden and Plant Waste</t>
  </si>
  <si>
    <t>Manures and slurries</t>
  </si>
  <si>
    <t>DAF Sludge/ Waste Water</t>
  </si>
  <si>
    <t>Dairy Waste</t>
  </si>
  <si>
    <t xml:space="preserve">Other </t>
  </si>
  <si>
    <t>Brewery and Distilleries Waste</t>
  </si>
  <si>
    <r>
      <t>Volume of gas burnt (m</t>
    </r>
    <r>
      <rPr>
        <b/>
        <vertAlign val="superscript"/>
        <sz val="10"/>
        <color theme="1"/>
        <rFont val="Verdana"/>
        <family val="2"/>
      </rPr>
      <t>3</t>
    </r>
    <r>
      <rPr>
        <b/>
        <sz val="10"/>
        <color theme="1"/>
        <rFont val="Verdana"/>
        <family val="2"/>
      </rPr>
      <t xml:space="preserve"> biogas)</t>
    </r>
  </si>
  <si>
    <t>distilleries waste', 'dissolved air flotation (DAF) sludge/wastewater', 'dairy waste' and 'other' sources. The 'other' consignments consist of municipal waste,</t>
  </si>
  <si>
    <t>blood &amp; viscera, biodegradable waste, fats &amp; oils, fishery wastes, and glycerol.</t>
  </si>
  <si>
    <t>Fats and Oils</t>
  </si>
  <si>
    <t>Blood and Viscera</t>
  </si>
  <si>
    <t>Arboricultural Residues</t>
  </si>
  <si>
    <t>been a decrease in the proportion of 'digestate' and 'tallow' used. However, there has been an increase in the use of 'food, garden and plant waste',</t>
  </si>
  <si>
    <t>fats and oils' and 'blood and viscera'.</t>
  </si>
  <si>
    <t>include blood and viscera, brewery and distillery wastes, DAF sludge/wastewater, and food, garden and plant waste.</t>
  </si>
  <si>
    <t>Figure 4.7: The origin of fuels used for fuelled generating stations during SY22</t>
  </si>
  <si>
    <t>Stacked column chart showing the origin of fuels used for fuelled generating stations. The portion of bioliquids sourced from overseas (non-EU)</t>
  </si>
  <si>
    <t>Column chart presenting the share of the UK obligation between suppliers. With 17.98%, EDF Energy Customers Ltd had the highest share of total UK obligation in SY22 followed by British Gas Trading Ltd (12.33%), E.ON Next Supply Ltd (7.47%), Npower Commercial Gas Limited (7.42%), Octopus Energy (5.91%), TotalEnergies Gas &amp; Power Limited (5.57%), Scottish Power Energy Retail Limited (5.56%), Drax Energy Solutions Ltd (5.52%), OVO Energy (4.86%), SSE Energy Supply Limited (4.19%), ENGIE Power Ltd (3.18%).</t>
  </si>
  <si>
    <t>Stacked column chart presenting the number of ROCs submitted and the payments made (expressed as a number of ROCS)</t>
  </si>
  <si>
    <t>towards the UK obligation since SY7. The proportion of the UK obligation met through ROCs in SY22 was 90.71% which is an</t>
  </si>
  <si>
    <t>increase compared to the 88.4% reported for SY21.</t>
  </si>
  <si>
    <t>Total ROCs presented (million)</t>
  </si>
  <si>
    <t>Amounts vary, with £617 million redistributed in SY22 being the fifth highest amount (in highest order</t>
  </si>
  <si>
    <t xml:space="preserve">from first to fourth: SY17, SY20, SY21 and SY18). The total amount redistributed in SY22 is </t>
  </si>
  <si>
    <t>£123 million less than last year.</t>
  </si>
  <si>
    <t>Figure 6.3: Targeted audit results SY18 to SY22</t>
  </si>
  <si>
    <t>Stacked column chart presenting the proportions of ‘Good, ‘Satisfactory, ‘Weak’ and ‘Unsatisfactory’ audits since SY18.</t>
  </si>
  <si>
    <t xml:space="preserve">In SY22, the proportion of ‘Weak’ and ‘Unsatisfactory’ audit ratings was 90%, an increase from 84% in SY21. No 'Good' </t>
  </si>
  <si>
    <t>ratings have been achieved since SY19.</t>
  </si>
  <si>
    <t>Address/contact details incorrect</t>
  </si>
  <si>
    <t>Issues with station descriptions</t>
  </si>
  <si>
    <t>Insufficient evidence for comissioning date</t>
  </si>
  <si>
    <t>Figure 6.5 (a-e): Statistical audit ratings by country SY22</t>
  </si>
  <si>
    <t xml:space="preserve">proportion of ‘Weak’ audits at 79.7%. However, the number of ‘Weak’ audits was similar for fuelled stations at 76.6% and hydro at 71.4%. Fuelled by far saw the largest </t>
  </si>
  <si>
    <t xml:space="preserve">proportion of ‘Unsatisfactory’ audits at 21.3%, followed by 1.6% for solar PV. There were no ‘Unsatisfactory’ audits of hydro, land &amp; sewage gas, or onshore wind stations. </t>
  </si>
  <si>
    <t>Insufficient evidence for the commissioning date</t>
  </si>
  <si>
    <t>Figure 6.8 (a-b): Micro-NIRO targeted and statistical audit ratings SY22</t>
  </si>
  <si>
    <t>Targeted</t>
  </si>
  <si>
    <t>Statistical</t>
  </si>
  <si>
    <t>Reason for Audit</t>
  </si>
  <si>
    <t>'Unsatisfactory' audits.</t>
  </si>
  <si>
    <t>and 60.0% as 'Weak'. In the statistical audits, 13.3% were rated as 'Good', 44.0% as 'Satisfactory', and 43.8% as 'Weak'. There were no</t>
  </si>
  <si>
    <t xml:space="preserve">Column charts showing the Micro-NIRO targeted and statistical audit ratings. For the targeted audits, 40.0% were rated as 'Satisfactory' </t>
  </si>
  <si>
    <t>Insufficient evidence for commissioning date</t>
  </si>
  <si>
    <t>Figure 6.9: Findings from the Micro-NIRO Statisticial audit programme</t>
  </si>
  <si>
    <t>MCS certificate mismatch</t>
  </si>
  <si>
    <r>
      <t xml:space="preserve">This bar chart shows the findings (as % of all findings) from the Micro-NIRO targeted audit programme. ‘Site capacity </t>
    </r>
    <r>
      <rPr>
        <sz val="10"/>
        <color theme="1"/>
        <rFont val="Verdana"/>
        <family val="2"/>
      </rPr>
      <t>issues</t>
    </r>
    <r>
      <rPr>
        <i/>
        <sz val="10"/>
        <color rgb="FF000000"/>
        <rFont val="Verdana"/>
        <family val="2"/>
      </rPr>
      <t xml:space="preserve">’ was the most common, </t>
    </r>
  </si>
  <si>
    <t xml:space="preserve">accounting for 26.5% of all findings. The remainder were ‘Site inaccessible’ (20.4%), ‘Metering issues’ (16.3%), ‘Issues with station descriptions’ (16.3%), </t>
  </si>
  <si>
    <t>‘MCS certificate mismatch’ (10.2%) and ‘Address/contact details incorrect’ (10.2%).</t>
  </si>
  <si>
    <t>Figure 7.3: ROCs issued on time SY22</t>
  </si>
  <si>
    <t>Figure 7.4: RO scheme enquiry KPIs SY22</t>
  </si>
  <si>
    <t>Chapter 7: Our administration</t>
  </si>
  <si>
    <r>
      <t>Figure 7.1: Accredited station and capacity change</t>
    </r>
    <r>
      <rPr>
        <b/>
        <vertAlign val="superscript"/>
        <sz val="11"/>
        <color theme="1"/>
        <rFont val="Verdana"/>
        <family val="2"/>
      </rPr>
      <t>[1]</t>
    </r>
    <r>
      <rPr>
        <b/>
        <sz val="11"/>
        <color theme="1"/>
        <rFont val="Verdana"/>
        <family val="2"/>
      </rPr>
      <t xml:space="preserve"> by country (net change)</t>
    </r>
  </si>
  <si>
    <r>
      <t>Figure 7.2: Accredited station and capacity change</t>
    </r>
    <r>
      <rPr>
        <b/>
        <vertAlign val="superscript"/>
        <sz val="11"/>
        <color theme="1"/>
        <rFont val="Verdana"/>
        <family val="2"/>
      </rPr>
      <t>[1]</t>
    </r>
    <r>
      <rPr>
        <b/>
        <sz val="11"/>
        <color theme="1"/>
        <rFont val="Verdana"/>
        <family val="2"/>
      </rPr>
      <t xml:space="preserve"> by technology (net change)</t>
    </r>
  </si>
  <si>
    <t>Appendix 2: Compliance by licensed suppliers</t>
  </si>
  <si>
    <t>Figure A2.2: Compliance by licensee* with an obligation in England &amp; Wales</t>
  </si>
  <si>
    <t>Figure A2.3: Compliance by licensee* with an obligation in Scotland</t>
  </si>
  <si>
    <t xml:space="preserve">Figure A2.4: Compliance by licensee* with the RO (Northern Ireland) </t>
  </si>
  <si>
    <t>Figure A2.5: Summary of qualifying and non-qualifying bioliquid ROCs presented by suppliers towards their obligations since SY12</t>
  </si>
  <si>
    <t>Appendix 3: Mutualisation payments</t>
  </si>
  <si>
    <t>Figure A3.1: RO mutualisation payments received* SY19 (2020 to 2021)</t>
  </si>
  <si>
    <t>Figure A2.1: Summary of compliance by supplier group in SY22 (2023 to 2024) (all jurisdictions)</t>
  </si>
  <si>
    <t>Figure A3.2: ROS mutualisation payments received* SY19 (2020 to 2021)</t>
  </si>
  <si>
    <t>Figure A3.3: RO mutualisation payments received* SY20 (2021 to 2022)</t>
  </si>
  <si>
    <t>Figure A3.4: ROS mutualisation payments received* SY20 (2021 to 2022)</t>
  </si>
  <si>
    <t>Figure A3.5: RO mutualisation payment redistribution SY19 (2020 to 2021)</t>
  </si>
  <si>
    <t>Figure A3.6: ROS mutualisation payment redistribution SY19 (2020 to 2021)</t>
  </si>
  <si>
    <t>Figure A3.8: ROS mutualisation payment redistribution SY20 (2021 to 2022)</t>
  </si>
  <si>
    <t>Appendix 4: ROC recycle value</t>
  </si>
  <si>
    <t>Figure A4.1 - Determination of ROC recycle value since SY9</t>
  </si>
  <si>
    <t>AXPO UK Limited</t>
  </si>
  <si>
    <t>BES Commercial Electricity Limited</t>
  </si>
  <si>
    <t xml:space="preserve">BGI Trading Limited </t>
  </si>
  <si>
    <t xml:space="preserve">Centrica </t>
  </si>
  <si>
    <t xml:space="preserve">Brook Green Trading Limited </t>
  </si>
  <si>
    <t>Bryt Energy Limited</t>
  </si>
  <si>
    <t>Business Power and Gas Limited</t>
  </si>
  <si>
    <t>Conrad Energy (Holdings) Limited</t>
  </si>
  <si>
    <t>Corona Energy Retail 4 Limited</t>
  </si>
  <si>
    <t>Px Holdings Limited</t>
  </si>
  <si>
    <t>Crown Gas and Power 2 Limited</t>
  </si>
  <si>
    <t>D-energi Trading Limited</t>
  </si>
  <si>
    <t>DGP ENERGY LTD</t>
  </si>
  <si>
    <t>Digital Power Energy Supply UK LTD</t>
  </si>
  <si>
    <t>VOLTX POWER LTD</t>
  </si>
  <si>
    <t>E (Gas and Electricity) Limited</t>
  </si>
  <si>
    <t>E E Solutions Limited</t>
  </si>
  <si>
    <t>E.On UK Plc</t>
  </si>
  <si>
    <t>E.ON UK Holding Company Limited</t>
  </si>
  <si>
    <t>Ecotricity Limited</t>
  </si>
  <si>
    <t>EDF Energy Limited</t>
  </si>
  <si>
    <t>Edgware Energy Limited</t>
  </si>
  <si>
    <t>Utility Warehouse Limited</t>
  </si>
  <si>
    <t>EPG Energy Limited</t>
  </si>
  <si>
    <t>Equinicity Ltd</t>
  </si>
  <si>
    <t>ESB Energy Limited</t>
  </si>
  <si>
    <t>F &amp; S Energy Limited</t>
  </si>
  <si>
    <t>Flexitricity Limited</t>
  </si>
  <si>
    <t>Foxglove Energy Supply Limited</t>
  </si>
  <si>
    <t>Fuse Energy Supply Limited</t>
  </si>
  <si>
    <t>Good Energy Group Plc</t>
  </si>
  <si>
    <t>Green Energy (UK) Limited</t>
  </si>
  <si>
    <t>Hartree Partners Supply (UK) Limited</t>
  </si>
  <si>
    <t>Home Energy Trading Limited</t>
  </si>
  <si>
    <t>Limejump Energy</t>
  </si>
  <si>
    <t>Marble Power Limited</t>
  </si>
  <si>
    <t>Maxen Power Supply Limited</t>
  </si>
  <si>
    <t>MVV Environment Services Limited</t>
  </si>
  <si>
    <t>OCTOPUS ENERGY GROUP LIMITED</t>
  </si>
  <si>
    <t>P3P Energy Supply Limited</t>
  </si>
  <si>
    <t>Pozitive Energy Limited</t>
  </si>
  <si>
    <t>REBEL ENERGY SUPPLY LIMITED</t>
  </si>
  <si>
    <t>Regent Power Limited</t>
  </si>
  <si>
    <t>Shell Energy UK Limited</t>
  </si>
  <si>
    <t>Verastar Limited</t>
  </si>
  <si>
    <t>SmartestEnergy Business Limited</t>
  </si>
  <si>
    <t>SmartestEnergy Limited</t>
  </si>
  <si>
    <t>SO Energy Trading Limited</t>
  </si>
  <si>
    <t>Square1 Energy Limited</t>
  </si>
  <si>
    <t>Squeaky Clean Energy Limited</t>
  </si>
  <si>
    <t>Switch Business Gas and Power Limited</t>
  </si>
  <si>
    <t>Utilita Energy Limited</t>
  </si>
  <si>
    <t>YÜ ENERGY RETAIL LIMITED</t>
  </si>
  <si>
    <t>Budget Energy Limited</t>
  </si>
  <si>
    <t>Flogas Enterprise Solutions Limited</t>
  </si>
  <si>
    <t>LCC Power Limited</t>
  </si>
  <si>
    <t>Power NI Energy Limited</t>
  </si>
  <si>
    <t>Project Plug Limited</t>
  </si>
  <si>
    <t>Toucan Energy Limited</t>
  </si>
  <si>
    <t>Axpo UK Limited</t>
  </si>
  <si>
    <t>Conrad Energy (Trading) Limited</t>
  </si>
  <si>
    <t>Coulomb Energy Supply Limited</t>
  </si>
  <si>
    <t>DODO ENERGY LTD</t>
  </si>
  <si>
    <t>E.ON Energy Solutions Limited</t>
  </si>
  <si>
    <t>Electricity Plus Supply Limited</t>
  </si>
  <si>
    <t>Good Energy Limited</t>
  </si>
  <si>
    <t>Limejump Energy Limited</t>
  </si>
  <si>
    <t>Octopus Energy Operations 2</t>
  </si>
  <si>
    <t>Octopus Energy Operations Limited</t>
  </si>
  <si>
    <t>Opus Energy Limited</t>
  </si>
  <si>
    <t>Rebel Energy Limited</t>
  </si>
  <si>
    <t>Sinq Power Limited</t>
  </si>
  <si>
    <t>SmartestEnergy Business Limited </t>
  </si>
  <si>
    <t>Tru Energy Limited</t>
  </si>
  <si>
    <t>UK Power Reserve Limited</t>
  </si>
  <si>
    <t>Unify Energy Limited</t>
  </si>
  <si>
    <t>United Gas &amp; Power Limited</t>
  </si>
  <si>
    <t>Valda Energy Limited</t>
  </si>
  <si>
    <t>Wilton Energy Limited</t>
  </si>
  <si>
    <t>Yu Energy Retail Limited</t>
  </si>
  <si>
    <t>Energia Customer Solutions NI Limited</t>
  </si>
  <si>
    <t>LCC Power Limited (trading as Go Power)</t>
  </si>
  <si>
    <t>Project Plug Limited (trading as Click Energy)</t>
  </si>
  <si>
    <t>SSE Airtricity Energy Supply Limited</t>
  </si>
  <si>
    <t xml:space="preserve">* The name of each Licensee in Tables A2.2 to A2.4 refers to a Licence group that is owned by its parent company (Supplier Group). </t>
  </si>
  <si>
    <t>CP12 - 2013 to 2014</t>
  </si>
  <si>
    <t>CP13 - 2014 to 2015</t>
  </si>
  <si>
    <t>CP14 - 2015 to 2016</t>
  </si>
  <si>
    <t>CP15 - 2016 to 2017</t>
  </si>
  <si>
    <t>CP16 - 2017 to 2018</t>
  </si>
  <si>
    <t>CP17 - 2018 to 2019</t>
  </si>
  <si>
    <t>CP18 - 2019 to 2020</t>
  </si>
  <si>
    <t>CP19 - 2020 to 2021</t>
  </si>
  <si>
    <t>CP20 - 2021 to 2022</t>
  </si>
  <si>
    <t>CP22 - 2023 to 2024</t>
  </si>
  <si>
    <t>CP21 - 2022 to 2023</t>
  </si>
  <si>
    <t>SmartestEnergy Business Ltd </t>
  </si>
  <si>
    <t>2020 to 2021 Q1 Payment received</t>
  </si>
  <si>
    <t>2020 to 2021 Q2 Payment received</t>
  </si>
  <si>
    <t>2020 to 2021 Q3 Payment received</t>
  </si>
  <si>
    <t>2020 to 2021 Q4 Payment received</t>
  </si>
  <si>
    <t>2020 to 2021 Total received</t>
  </si>
  <si>
    <t xml:space="preserve">Cilleni Energy Supply Limited </t>
  </si>
  <si>
    <t>Dodo (Mississippi Energy formerly)</t>
  </si>
  <si>
    <t>Equinicity Limited</t>
  </si>
  <si>
    <t>NPower Commercial Gas Limited</t>
  </si>
  <si>
    <t xml:space="preserve">Npower Northen Supply Ltd </t>
  </si>
  <si>
    <t>Npower Yorkshire Supply Limited</t>
  </si>
  <si>
    <t xml:space="preserve">Octopus Energy Operations Limited </t>
  </si>
  <si>
    <t>Opus Energy (Corporate) ltd</t>
  </si>
  <si>
    <t>OVO Energy</t>
  </si>
  <si>
    <t>TotalEnergies Gas and Power Limited</t>
  </si>
  <si>
    <t>Tradelink Solutions LTD</t>
  </si>
  <si>
    <t>2021 to 2022 Q1 Payment received</t>
  </si>
  <si>
    <t>2021 to 2022 Q2 Payment received</t>
  </si>
  <si>
    <t>2021 to 2022 Q3 Payment received</t>
  </si>
  <si>
    <t>2021 to 2022 Q4 Payment received</t>
  </si>
  <si>
    <t>2021 to 2022 Total received</t>
  </si>
  <si>
    <t>Total Gas and Power Limited</t>
  </si>
  <si>
    <t>2020 to 2021 Q1 Redistributions</t>
  </si>
  <si>
    <t>2020 to 2021 Q2 Redistributions</t>
  </si>
  <si>
    <t>2020 to 2021 Q3 Redistributions</t>
  </si>
  <si>
    <t>2020 to 2021 Q4 Redistributions</t>
  </si>
  <si>
    <t>2020 to 2021 Total redistributed</t>
  </si>
  <si>
    <t xml:space="preserve">3T Power Limited </t>
  </si>
  <si>
    <t xml:space="preserve">Budget Energy Limited </t>
  </si>
  <si>
    <t>Click Energy</t>
  </si>
  <si>
    <t>Electric Ireland (ESBIE NI Ltd)</t>
  </si>
  <si>
    <t>Go Power (LCC Power Limited)</t>
  </si>
  <si>
    <t>Power NI (NIE Energy LTD)</t>
  </si>
  <si>
    <t>Figure A3.7: RO mutualisation payment redistribution SY20 (2021 to 2022)</t>
  </si>
  <si>
    <t>2021 to 2022 Q1 Redistributions</t>
  </si>
  <si>
    <t>2021 to 2022 Q2 Redistributions</t>
  </si>
  <si>
    <t>2021 to 2022 Q3 Redistributions</t>
  </si>
  <si>
    <t>2021 to 2022 Q4 Redistributions</t>
  </si>
  <si>
    <t>2021 to 2022 Total redistributed</t>
  </si>
  <si>
    <t>Figure 7.1: Accredited station and capacity change by country (net change)</t>
  </si>
  <si>
    <t>Figure 7.2: Accredited station and capacity change by technology (net change)</t>
  </si>
  <si>
    <t>Figure A2.2: Compliance by licensee with an obligation in England &amp; Wales</t>
  </si>
  <si>
    <t>Figure A2.3: Compliance by licensee with an obligation in Scotland</t>
  </si>
  <si>
    <t xml:space="preserve">Figure A2.4: Compliance by licensee with the RO (Northern Ireland) </t>
  </si>
  <si>
    <t>Figure A3.1: RO mutualisation payments received SY19 (2020 to 2021)</t>
  </si>
  <si>
    <t>Figure A3.2: ROS mutualisation payments received SY19 (2020 to 2021)</t>
  </si>
  <si>
    <t>Figure A3.3: RO mutualisation payments received SY20 (2021 to 2022)</t>
  </si>
  <si>
    <t>Figure A3.4: ROS mutualisation payments received SY20 (2021 to 2022)</t>
  </si>
  <si>
    <t>Figure 6.10: Findings from the Micro-NIRO targeted audit programme</t>
  </si>
  <si>
    <t>Figure 6.9: Findings from the Micro-NIRO statisticial audit programme</t>
  </si>
  <si>
    <t>Figure 6.1 (a-e): Targeted audit ratings by country in SY22</t>
  </si>
  <si>
    <t>Figure 6.2 (a-c): Targeted audit ratings by technology in SY22</t>
  </si>
  <si>
    <t>Figure 6.6 (a-e): Statistical audit ratings by Technology SY22</t>
  </si>
  <si>
    <t>Figure A4.1: Determination of ROC recycle value since SY9</t>
  </si>
  <si>
    <t>Figure 2.1: Accredited stations and capacity by country and technology</t>
  </si>
  <si>
    <t>Figure 2.2: Capacity deployed by country and technology type</t>
  </si>
  <si>
    <t>Figure A2.6: Suppliers with an obligation who did not meet the 1 July 2024 deadline to submit final supply volumes</t>
  </si>
  <si>
    <t>Figure 5.9: ROCs submitted and payments made towards the UK obligation since SY7</t>
  </si>
  <si>
    <t>Figure 5.8: Payments made by suppliers towards each UK obligation for SY22</t>
  </si>
  <si>
    <t>Figure 5.7: Banked ROCs redeemed and ROCs issued but not presented each obligation period since SY6</t>
  </si>
  <si>
    <t>Figure 5.6: Summary of ROCs presented towards each UK obligation in SY22</t>
  </si>
  <si>
    <t xml:space="preserve">Figure 5.5: Summary of EIIs supplied in Great Britain </t>
  </si>
  <si>
    <t>Figure 5.4: Share of UK obligation SY22</t>
  </si>
  <si>
    <t>Flexitricity</t>
  </si>
  <si>
    <t>Submitted erroneous figures for their final supply volume and failed to provide additional supporting evidence in the timeframe requested.</t>
  </si>
  <si>
    <t>Submitted erroneous figures for their final supply volume.</t>
  </si>
  <si>
    <t>Final supply volume submission contained erroneous figures and made changes after the deadline without informing Ofgem.</t>
  </si>
  <si>
    <t>Details of non-compliance</t>
  </si>
  <si>
    <t>Failed to provide additional supporting evidence for their final supply volume submission in the timeframe requested.</t>
  </si>
  <si>
    <t>Figure 5.5: Summary of EIIs supplied in Great Britain</t>
  </si>
  <si>
    <t>Figure 5.9: ROCs submitted and payments made towards the UK Obligation since SY7</t>
  </si>
  <si>
    <t>Figure 5.15: Total redistributed to suppliers since SY1 (£m)</t>
  </si>
  <si>
    <t xml:space="preserve">Figure 5.3: Non-compliances relating to final supply volume submissions </t>
  </si>
  <si>
    <t>Figure 5.3: Non-compliances relating to final supply volume submissions</t>
  </si>
  <si>
    <t>Calendar Year</t>
  </si>
  <si>
    <t>RPI change</t>
  </si>
  <si>
    <t>Scheme year applicable</t>
  </si>
  <si>
    <t>SY22 (2023 to 2024)</t>
  </si>
  <si>
    <t>SY21 (2022 to 2023)</t>
  </si>
  <si>
    <t>SY20 (2021 to 2022)</t>
  </si>
  <si>
    <t>SY19 (2020 to 2021)</t>
  </si>
  <si>
    <t>SY18 (2019 to 2020)</t>
  </si>
  <si>
    <t>Figure 5.10: Annual RPI change since SY18</t>
  </si>
  <si>
    <t>Figure 5.11: Determination of ROC recycle value SY9 to SY22</t>
  </si>
  <si>
    <t xml:space="preserve">Figure 5.13 (a-g): Value of support per MWh for each technology since SY6 </t>
  </si>
  <si>
    <t>Figure 5.14: Summary of redistribution payments</t>
  </si>
  <si>
    <t>Figure 5.16: Supplier audit results SY18 to SY22</t>
  </si>
  <si>
    <t>Figure 5.13 (a-g): Value of support per MWH for each technology since SY6</t>
  </si>
  <si>
    <t>Figure 6.11: Error protected SY19 to SY22</t>
  </si>
  <si>
    <t>Detected error</t>
  </si>
  <si>
    <t>Prevented error</t>
  </si>
  <si>
    <t>Pie chart presenting the proportion of feedstock types used in gasification stations. 90.31% of syngas burnt was derived from ‘waste wood’,</t>
  </si>
  <si>
    <t>which is a nominal increase of 1.59% when compared to SY21. The remaining gas burnt was derived from 'wood product' (4.94%), 'wood residue'</t>
  </si>
  <si>
    <t>(2.69%), and 'forestry residues' (2.06%).</t>
  </si>
  <si>
    <t>Pie chart presenting the proportion of feedstock types used in anaerobic digestion stations. 34.74% of the gas burnt was derived from 'silage', 30.79% from</t>
  </si>
  <si>
    <t>'food, garden and plant waste', and a further 10.16% from 'manures and slurries'. The remaining 24.30% of gas burnt was derived from 'crops', 'brewery and</t>
  </si>
  <si>
    <t>Pie chart presenting the proportion of feedstock types burnt in bioliquid stations. 'Food, garden and plant waste' made up 32.94% of this biomass and</t>
  </si>
  <si>
    <t>digestate' made up 23.91%. 'Fats and oils', 'tallow' and 'blood and viscera' complete the remaining proportion (43.15%). Compared with SY21 there has</t>
  </si>
  <si>
    <t xml:space="preserve">Pie chart presenting the proportion of feedstock types burnt in direct combustion stations. Around 83.73% of solid biomass used in SY22 was of woody origin. </t>
  </si>
  <si>
    <t>The greatest contributions to this total were from 'forestry residues' which make up 30.32%, followed by 'wood residues' at 22.74%, 'waste wood' at 20.89%</t>
  </si>
  <si>
    <t>and 'crops' at 9.16%. 'Manures and slurries', 'wood product', 'arboricultural residues', and 'other' complete the remaining proportion. The 'other' feedstocks</t>
  </si>
  <si>
    <t>11.12% to less than 0.01% in SY22, 38.11% of solid biomass burnt originated from overseas (non-EU) and 4.50% from the EU, making it the most</t>
  </si>
  <si>
    <t>Manures and Slurries</t>
  </si>
  <si>
    <t>diversely sourced fuel type.</t>
  </si>
  <si>
    <t xml:space="preserve">Renewables Obligation (RO) Annual Report Scheme Year 22 (2023 to 2024) - Dataset </t>
  </si>
  <si>
    <t>This workbook provides access to the figures used to produce the charts and tables in the RO Scheme Year 22 (SY22) Annual Report.</t>
  </si>
  <si>
    <t>Whilst fuelled stations account for most of the capacity in England, offshore wind and solar PV also contribute significantly. In Scotland,</t>
  </si>
  <si>
    <t>Northern Ireland, and Wales, onshore wind is the dominant technology type.</t>
  </si>
  <si>
    <t>SY22 (2023 to 24)</t>
  </si>
  <si>
    <t>Change from SY21 (2022 to 23)</t>
  </si>
  <si>
    <t>Change from SY20 (2021 to 22)</t>
  </si>
  <si>
    <t xml:space="preserve">Combined column and line chart showing total ROCs issued and the associated renewable electricity generation since SY6. </t>
  </si>
  <si>
    <t>SY22 saw a small decrease in ROCs issued and electricity generation from SY21.</t>
  </si>
  <si>
    <t>With the exception of SY15, the number of ROCs issued and renewable generation grew until SY18 before decreasing slightly in SY19.</t>
  </si>
  <si>
    <t>Figure 4.1: Consignments* reported by stations against the sustainability criteria**</t>
  </si>
  <si>
    <t>Figure 4.3: Feedstocks used (by volume of gas burnt) in gasification stations</t>
  </si>
  <si>
    <t>Figure 5.12: Change in scheme value since SY1 (2002 to 2003)</t>
  </si>
  <si>
    <t>Line chart showing the change in scheme value since SY1 (2002 to 2003). The value of the scheme was £0.25 billion in SY1 and grew until SY18 (2019 to 2020)</t>
  </si>
  <si>
    <t xml:space="preserve">when it reahced £6.31 billion. It fell for the first time in SY19 (2020 to 2021) to £5.73 billion, and rose again in all following SYs to £6.75 billion in SY22 (2023 to 2024). </t>
  </si>
  <si>
    <t>Figure 7.4: RO scheme enquiry performance SY22</t>
  </si>
  <si>
    <t>Performance against KPI</t>
  </si>
  <si>
    <t>Solid Biomass</t>
  </si>
  <si>
    <t>Failed to provide additional evidence to support final supply volume submission in the form or timeframe requested. Additionally, incorrectly made changes to their submission after the 1 July deadline without informing Ofgem.</t>
  </si>
  <si>
    <r>
      <t>Failed to provide additional supporting evidence for their final supply volume submission in the timeframe or form it was requested.</t>
    </r>
    <r>
      <rPr>
        <sz val="8"/>
        <color theme="1"/>
        <rFont val="Verdana"/>
        <family val="2"/>
      </rPr>
      <t>  </t>
    </r>
  </si>
  <si>
    <t>Figure 3.4: ROCs issued, obligation (ROCs) and renewable generation since SY6 (2007 to 2008)</t>
  </si>
  <si>
    <t>Figure 3.4: ROCs issued, UK obligation and RO generation since SY6 (2007 to 2008)</t>
  </si>
  <si>
    <t>Line charts showing the value of support per MWh for each technology (in order: offshore wind, solar PV, fuelled, hydro, onshore wind, landfill gas, sewage gas) against the average cost per MWh in SY22.</t>
  </si>
  <si>
    <t>All technology types saw a notable increase in the cost of support per MWh from the previous year. This increase arose largely because of a significant increase in the RPI uplift in SY22. Offshore wind stations</t>
  </si>
  <si>
    <t>received significantly more support per MWh than the average, while hydro, onshore wind, landfill gas and sewage gas received significantly less support than the average. This variation was due to the</t>
  </si>
  <si>
    <t>differences in ROC banding between the technology types.</t>
  </si>
  <si>
    <t xml:space="preserve">results was higher compared to the combined UK results in Wales, Scotland, and Northern Ireland. However, the differences between countries are marginal and similar </t>
  </si>
  <si>
    <t xml:space="preserve">trends in distribution can be seen across the UK. Given the different sample sizes in each region, it is therefore not possible to draw further conclusions. </t>
  </si>
  <si>
    <t>Column chart showing detected and prevented error by scheme year. In SY22, the detected error was £4,184,085</t>
  </si>
  <si>
    <t>and the prevented error was £10,384,719. This gives a total error protected of £14,568,804.</t>
  </si>
  <si>
    <t>Any suppliers which are active and fail to pay by the relevant deadline are considered for enforcement action. Any suppliers that have overpaid are refunded.</t>
  </si>
  <si>
    <t>* Where a supplier’s licence has been revoked with payments due, we will seek to make a claim with the relevant administrators for the outstanding balances.</t>
  </si>
  <si>
    <t>Figure 2.3: Percentage of accredited stations and capacity, micro-NIRO vs non-micro-NIRO</t>
  </si>
  <si>
    <t xml:space="preserve">Clustered column chart depicting the capacity accredited on the RO (excluding micro-NIRO) and the corresponding number of stations. Onshore wind has the most capacity </t>
  </si>
  <si>
    <t xml:space="preserve">(12,283 MW) and number of stations (1,406), giving an average capacity of 8.74 MW. Offshore wind, with a 6,565 MW capacity and 36 stations, has a much larger average </t>
  </si>
  <si>
    <t xml:space="preserve">capacity of 182.35 MW. The average capacity for fuelled and solar PV stations is 12.99 MW and 6.30 MW respectively. The average size of stations for the other technology </t>
  </si>
  <si>
    <t>types are 2.80 MW for hydro, 1.79 MW for landfill gas, 1.58 MW for tidal stream, 1.19 MW for sewage gas, and 0.67 MW for wave power.</t>
  </si>
  <si>
    <t>Figure 2.5: Micro-NIRO accredited capacity and number of stations by technology</t>
  </si>
  <si>
    <t>ROCs issued</t>
  </si>
  <si>
    <t>Figure 3.6 (a-i): Issue of ROCs and renewable generation by generation technology since SY7</t>
  </si>
  <si>
    <t>Obligations met - ROCs alone</t>
  </si>
  <si>
    <t>Obligations met -  Combination of ROCs and payments</t>
  </si>
  <si>
    <t>* The number of consignments reported varies between stations. Where we refer to a consignment in the context of stations greater than or equal</t>
  </si>
  <si>
    <t xml:space="preserve">   to 1 MW, this refers to a single consignment submission for one month. For stations less than 1 MW, this is just reported once per year.</t>
  </si>
  <si>
    <t>*** Solid biomass and biogas stations with a TIC less than 1 MW can report 'unknown' as ROC issue is not linked to the sustainability criteria.</t>
  </si>
  <si>
    <t>Of the 4 audits in SY22, one was rated ‘Good’ and 3 were rated ‘Satisfactory’.</t>
  </si>
  <si>
    <t xml:space="preserve">Column charts showing the results of targeted audits by country. In the UK combined, none of the audits were rated ‘Good’, 10% of the audits were rated ‘Satisfactory’, 86% ‘Weak’ and 4% ‘Unsatisfactory’. </t>
  </si>
  <si>
    <r>
      <t xml:space="preserve">The audit results in England and Scotland closely </t>
    </r>
    <r>
      <rPr>
        <sz val="8"/>
        <color theme="1"/>
        <rFont val="Verdana"/>
        <family val="2"/>
      </rPr>
      <t>  </t>
    </r>
    <r>
      <rPr>
        <i/>
        <sz val="10"/>
        <color rgb="FF000000"/>
        <rFont val="Verdana"/>
        <family val="2"/>
      </rPr>
      <t xml:space="preserve">mirror those across the UK: in England, 4 (11%) audits were ‘Satisfactory’, 32 (87%) were ‘Weak’, and one (3%) was ‘Unsatisfactory’. In Scotland, one (11%) audit was </t>
    </r>
  </si>
  <si>
    <t xml:space="preserve">‘Satisfactory’, 7 (78%) were ‘Weak’, and one (11%) was ‘Unsatisfactory’. The lower volume of audits conducted in Wales and Northern Ireland mean that it is more difficult to draw comparisons. </t>
  </si>
  <si>
    <t>However, the 4 audits conducted across Wales and Northern Ireland were all rated as ‘Weak’.</t>
  </si>
  <si>
    <t>Column charts showing targeted audit ratings by technology (in order: fuelled, onshore wind, and solar PV). In total, 3 audits were conducted on fuelled stations, 17 on onshore</t>
  </si>
  <si>
    <t>wind, and 30 on Solar PV. Of the 3 audits on fuelled stations, 2 (67%) were rated ‘Weak’ and one (33%) was rated ‘Unsatisfactory’. Of the 17 onshore wind audits, 3 (18%) were</t>
  </si>
  <si>
    <t xml:space="preserve">rated ‘Satisfactory’, 13 (76%) were ‘Weak’, and one (6%) was ‘Unsatisfactory’. For Solar PV, the 30 audits conducted resulted in 2 ‘Satisfactory’ (7%) ratings and 28 ‘Weak’ </t>
  </si>
  <si>
    <t xml:space="preserve">(93%) ratings. There were no audits ranked ‘Good’ for any of the 3 technology types audited in SY22. </t>
  </si>
  <si>
    <t>Figure 6.4: Top 5 findings from the targeted audit programme SY22</t>
  </si>
  <si>
    <t xml:space="preserve">The chart above shows the top 5 findings (as % of all findings) from the targeted audit programme. ‘Metering issues’ </t>
  </si>
  <si>
    <t>made up 34.7% of all findings. The remaining top 4 reasons were ‘Insufficient evidence for commissioning date’ (23.0%),</t>
  </si>
  <si>
    <t>‘Issues with station descriptions’ (13.6%), ‘Station capacity issues (8.8%), and ‘Address/contact details incorrect’ (8.2%).</t>
  </si>
  <si>
    <t xml:space="preserve">Collectively these top 5 findings account for 88.4% of all findings. </t>
  </si>
  <si>
    <t xml:space="preserve">Column charts showing the statistical audit ratings by country. Four audited generating stations located in England and one in Wales were rated as ‘Good’. In all countries </t>
  </si>
  <si>
    <t>most audits were rated as ‘Weak’, with ‘Satisfactory’ audits accounting for a smaller proportion. ‘Unsatisfactory’ ratings were given on 11 occasions in all countries, with</t>
  </si>
  <si>
    <t xml:space="preserve">8 of those given in England. Overall, across the UK, ‘Good’ audits accounted for 2.4% of results, ‘Satisfactory’ audits accounted for 20.3% of results, ‘Weak’ 72.0% and </t>
  </si>
  <si>
    <t xml:space="preserve">‘Unsatisfactory’ 5.3%. The proportion of ‘Good’ audit results in England and Wales were slightly higher than the combined UK results, while the proportion of ‘Satisfactory’ </t>
  </si>
  <si>
    <t xml:space="preserve">Column charts showing the statistical audit ratings by technology (in order: fuelled, hydro, landfill &amp; sewage gas, onshore wind and solar PV). All ‘Good’ audits in SY22 </t>
  </si>
  <si>
    <t xml:space="preserve">were awarded to landfill &amp; sewage gas stations, which accounted for 11.4% of all audits on this technology type. Onshore wind, landfill &amp; sewage gas, and hydro all had </t>
  </si>
  <si>
    <t xml:space="preserve">similar proportions of ‘Satisfactory’ audits at 31.1%, 29.5%, and 28.6% respectively. The highest number of audits were carried out on solar PV, which also saw the largest </t>
  </si>
  <si>
    <t>Figure 6.7: Top 5 findings from the statistical audit programme SY22</t>
  </si>
  <si>
    <t xml:space="preserve">The chart above shows the 5 most common findings (as % of all findings) from the statistical audit programme. ‘Metering issues’, </t>
  </si>
  <si>
    <t>including any meters being outside the calibration period, were the most common accounting for 31.5% of the total. ‘Issues with</t>
  </si>
  <si>
    <t xml:space="preserve">station descriptions’ (17.6%), ‘Insufficient evidence for the commissioning date’ (16.0%), ‘Station capacity issues’ (13.2%) and </t>
  </si>
  <si>
    <t xml:space="preserve">and ‘Address/contact details incorrect’ (9.2%) make up the remainder of the top 5 findings. Collectively, the top 5 reasons account </t>
  </si>
  <si>
    <t>for 87.5% of all statistical audit findings.</t>
  </si>
  <si>
    <t>This bar chart shows the 5 most common findings (as % of all findings) from the Micro-NIRO statistical audit programme. ‘Site inaccessible’</t>
  </si>
  <si>
    <t>was the most common, accounting for 21.7% of all findings. The remainder were ‘Station capacity issues’ (18.3%), ‘Issues with station descriptions (17.0%),</t>
  </si>
  <si>
    <t>‘Insufficient evidence for commissioning date’ (14.2%) and ‘Address/contact details incorrect’ (9.7%). Overall, the top 5 reasons accounted for 80.9% of all findings.</t>
  </si>
  <si>
    <t>in England and Wales the totals increased by 3 and one respectively. Installed capacity fell by 18.4 MW in England, while Scotland, Wales,</t>
  </si>
  <si>
    <t xml:space="preserve">Most notably, landfill gas saw a decrease in installed capacity of 24.2 MW, while the number of stations increased by 4. For Solar PV the installed  </t>
  </si>
  <si>
    <t>*During the first 3 months of the scheme year an extra 5 days is allocated for ROC issue. This is due to increased workload including GB/NI Fuel Mix Disclosure.</t>
  </si>
  <si>
    <t>Clustered column chart showing the number of banked ROCs presented, and ROCs issued but not presented since SY6.</t>
  </si>
  <si>
    <t>Suppliers presented around 1.5 million banked ROCs, an increase from the 0.9 million presented last year. The number of ROCs</t>
  </si>
  <si>
    <t>issued but not presented rose from 1.4 million in SY21 to 5.1 million this year.</t>
  </si>
  <si>
    <t>significantly increased from less than 0.01% in SY21, reaching 7.63%. While the portion of bioliquid sourced from the EU dropped significantly from</t>
  </si>
  <si>
    <t>Obligations met - Buy-out and/or Late Payments alone</t>
  </si>
  <si>
    <t>Buy-out price</t>
  </si>
  <si>
    <t>Chapter 2: Profile of RO generators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</si>
</sst>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9">
    <numFmt numFmtId="6" formatCode="&quot;£&quot;#,##0;[Red]\-&quot;£&quot;#,##0"/>
    <numFmt numFmtId="8" formatCode="&quot;£&quot;#,##0.00;[Red]\-&quot;£&quot;#,##0.00"/>
    <numFmt numFmtId="164" formatCode="_(* #,##0.00_);_(* \(#,##0.00\);_(* &quot;-&quot;??_);_(@_)"/>
    <numFmt numFmtId="165" formatCode="_(&quot;£&quot;* #,##0.00_);_(&quot;£&quot;* \(#,##0.00\);_(&quot;£&quot;* &quot;-&quot;??_);_(@_)"/>
    <numFmt numFmtId="166" formatCode="&quot;£&quot;#,##0.00"/>
    <numFmt numFmtId="167" formatCode="0.0"/>
    <numFmt numFmtId="168" formatCode="_-* #,##0_-;\-* #,##0_-;_-* &quot;-&quot;??_-;_-@_-"/>
    <numFmt numFmtId="169" formatCode="_-* #,##0.000_-;\-* #,##0.000_-;_-* &quot;-&quot;??_-;_-@_-"/>
    <numFmt numFmtId="170" formatCode="_(* #,##0_);_(* \(#,##0\);_(* &quot;-&quot;??_);_(@_)"/>
    <numFmt numFmtId="171" formatCode="0.0%"/>
    <numFmt numFmtId="172" formatCode="\+#,##0.0\p\p;\-#,##0.0\p\p"/>
    <numFmt numFmtId="173" formatCode="\+#,##0.0%;\-#,##0.0%"/>
    <numFmt numFmtId="174" formatCode="&quot;£&quot;#,##0"/>
    <numFmt numFmtId="175" formatCode="#,##0.0"/>
    <numFmt numFmtId="176" formatCode="0.0000%"/>
    <numFmt numFmtId="177" formatCode="\+#,##0.00%;\-#,##0.00%"/>
    <numFmt numFmtId="178" formatCode="&quot;£&quot;#,##0.00_);\(&quot;£&quot;#,##0.00\)"/>
    <numFmt numFmtId="179" formatCode="&quot;£&quot;0.0&quot;m&quot;"/>
    <numFmt numFmtId="180" formatCode="&quot;£&quot;#,##0.00&quot;&quot;"/>
  </numFmts>
  <fonts count="56">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name val="Arial"/>
      <family val="2"/>
    </font>
    <font>
      <sz val="11"/>
      <color theme="1"/>
      <name val="Calibri"/>
      <family val="2"/>
      <scheme val="minor"/>
    </font>
    <font>
      <b/>
      <sz val="11"/>
      <color theme="1"/>
      <name val="Calibri"/>
      <family val="2"/>
      <scheme val="minor"/>
    </font>
    <font>
      <b/>
      <sz val="10"/>
      <color theme="1"/>
      <name val="Verdana"/>
      <family val="2"/>
    </font>
    <font>
      <sz val="10"/>
      <color theme="1"/>
      <name val="Verdana"/>
      <family val="2"/>
    </font>
    <font>
      <sz val="11"/>
      <name val="CG Omega"/>
      <family val="2"/>
    </font>
    <font>
      <sz val="12"/>
      <color theme="1"/>
      <name val="Arial Narrow"/>
      <family val="2"/>
    </font>
    <font>
      <b/>
      <sz val="14"/>
      <color theme="1"/>
      <name val="Verdana"/>
      <family val="2"/>
    </font>
    <font>
      <b/>
      <sz val="12"/>
      <color theme="1"/>
      <name val="Verdana"/>
      <family val="2"/>
    </font>
    <font>
      <sz val="11"/>
      <color theme="1"/>
      <name val="Verdana"/>
      <family val="2"/>
    </font>
    <font>
      <sz val="10"/>
      <color rgb="FF000000"/>
      <name val="Verdana"/>
      <family val="2"/>
    </font>
    <font>
      <b/>
      <sz val="10"/>
      <color theme="0"/>
      <name val="Verdana"/>
      <family val="2"/>
    </font>
    <font>
      <b/>
      <sz val="10"/>
      <color rgb="FFFF0000"/>
      <name val="Verdana"/>
      <family val="2"/>
    </font>
    <font>
      <u/>
      <sz val="11"/>
      <color theme="10"/>
      <name val="Calibri"/>
      <family val="2"/>
      <scheme val="minor"/>
    </font>
    <font>
      <sz val="10"/>
      <color theme="1"/>
      <name val="Calibri"/>
      <family val="2"/>
      <scheme val="minor"/>
    </font>
    <font>
      <u/>
      <sz val="10"/>
      <color theme="10"/>
      <name val="Verdana"/>
      <family val="2"/>
    </font>
    <font>
      <sz val="8"/>
      <color theme="1"/>
      <name val="Verdana"/>
      <family val="2"/>
    </font>
    <font>
      <b/>
      <sz val="11"/>
      <color rgb="FFFF0000"/>
      <name val="Calibri"/>
      <family val="2"/>
      <scheme val="minor"/>
    </font>
    <font>
      <b/>
      <sz val="8"/>
      <color rgb="FF000000"/>
      <name val="Verdana"/>
      <family val="2"/>
    </font>
    <font>
      <sz val="10"/>
      <color rgb="FFFFFFFF"/>
      <name val="Verdana"/>
      <family val="2"/>
    </font>
    <font>
      <sz val="8"/>
      <name val="Calibri"/>
      <family val="2"/>
      <scheme val="minor"/>
    </font>
    <font>
      <vertAlign val="superscript"/>
      <sz val="10"/>
      <color theme="1"/>
      <name val="Verdana"/>
      <family val="2"/>
    </font>
    <font>
      <sz val="10"/>
      <name val="Verdana"/>
      <family val="2"/>
    </font>
    <font>
      <sz val="7"/>
      <color rgb="FF242424"/>
      <name val="Segoe UI"/>
      <family val="2"/>
    </font>
    <font>
      <sz val="11"/>
      <color rgb="FFFF0000"/>
      <name val="Calibri"/>
      <family val="2"/>
      <scheme val="minor"/>
    </font>
    <font>
      <b/>
      <sz val="11"/>
      <name val="Verdana"/>
      <family val="2"/>
    </font>
    <font>
      <sz val="11"/>
      <color theme="1"/>
      <name val="Calibri"/>
      <family val="2"/>
    </font>
    <font>
      <i/>
      <sz val="10"/>
      <color theme="1"/>
      <name val="Verdana"/>
      <family val="2"/>
    </font>
    <font>
      <i/>
      <sz val="10"/>
      <color rgb="FF000000"/>
      <name val="Verdana"/>
      <family val="2"/>
    </font>
    <font>
      <b/>
      <sz val="11"/>
      <color theme="1"/>
      <name val="Verdana"/>
      <family val="2"/>
    </font>
    <font>
      <sz val="10"/>
      <color rgb="FFFF0000"/>
      <name val="Verdana"/>
      <family val="2"/>
    </font>
    <font>
      <b/>
      <sz val="10"/>
      <color rgb="FF262626"/>
      <name val="Verdana"/>
      <family val="2"/>
    </font>
    <font>
      <sz val="11"/>
      <color rgb="FFFF0000"/>
      <name val="Verdana"/>
      <family val="2"/>
    </font>
    <font>
      <b/>
      <sz val="12"/>
      <color rgb="FFFF0000"/>
      <name val="Verdana"/>
      <family val="2"/>
    </font>
    <font>
      <i/>
      <sz val="10"/>
      <color rgb="FFFF0000"/>
      <name val="Verdana"/>
      <family val="2"/>
    </font>
    <font>
      <b/>
      <vertAlign val="superscript"/>
      <sz val="11"/>
      <color theme="1"/>
      <name val="Verdana"/>
      <family val="2"/>
    </font>
    <font>
      <b/>
      <sz val="14"/>
      <name val="Verdana"/>
      <family val="2"/>
    </font>
    <font>
      <sz val="11"/>
      <name val="Calibri"/>
      <family val="2"/>
      <scheme val="minor"/>
    </font>
    <font>
      <sz val="11"/>
      <name val="Verdana"/>
      <family val="2"/>
    </font>
    <font>
      <b/>
      <sz val="12"/>
      <name val="Verdana"/>
      <family val="2"/>
    </font>
    <font>
      <i/>
      <sz val="10"/>
      <name val="Verdana"/>
      <family val="2"/>
    </font>
    <font>
      <b/>
      <sz val="11"/>
      <color rgb="FFFFFFFF"/>
      <name val="Calibri"/>
      <family val="2"/>
      <scheme val="minor"/>
    </font>
    <font>
      <sz val="11"/>
      <color rgb="FF000000"/>
      <name val="Calibri"/>
      <family val="2"/>
      <scheme val="minor"/>
    </font>
    <font>
      <b/>
      <sz val="9"/>
      <color rgb="FF000000"/>
      <name val="Verdana"/>
      <family val="2"/>
    </font>
    <font>
      <b/>
      <vertAlign val="superscript"/>
      <sz val="10"/>
      <color theme="1"/>
      <name val="Verdana"/>
      <family val="2"/>
    </font>
    <font>
      <sz val="9"/>
      <color theme="1"/>
      <name val="Verdana"/>
      <family val="2"/>
    </font>
    <font>
      <b/>
      <sz val="9"/>
      <color theme="1"/>
      <name val="Verdana"/>
      <family val="2"/>
    </font>
    <font>
      <b/>
      <sz val="10"/>
      <color theme="1"/>
      <name val="Verdana"/>
      <family val="2"/>
    </font>
    <font>
      <sz val="10"/>
      <color rgb="FF000000"/>
      <name val="Verdana"/>
      <family val="2"/>
    </font>
    <font>
      <sz val="10"/>
      <color theme="1"/>
      <name val="Verdana"/>
      <family val="2"/>
    </font>
    <font>
      <i/>
      <sz val="11"/>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bgColor rgb="FFDDEBF7"/>
      </patternFill>
    </fill>
    <fill>
      <patternFill patternType="solid">
        <fgColor rgb="FF94D0AA"/>
        <bgColor indexed="64"/>
      </patternFill>
    </fill>
    <fill>
      <patternFill patternType="solid">
        <fgColor rgb="FF94D0AA"/>
        <bgColor rgb="FFDDEBF7"/>
      </patternFill>
    </fill>
    <fill>
      <patternFill patternType="solid">
        <fgColor rgb="FF94D0AA"/>
        <bgColor rgb="FF000000"/>
      </patternFill>
    </fill>
    <fill>
      <patternFill patternType="solid">
        <fgColor rgb="FF94D0AA"/>
        <bgColor rgb="FFED7D31"/>
      </patternFill>
    </fill>
  </fills>
  <borders count="10">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style="thin">
        <color auto="1"/>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style="thick">
        <color auto="1"/>
      </left>
      <right style="thin">
        <color auto="1"/>
      </right>
      <top style="thin">
        <color auto="1"/>
      </top>
      <bottom style="thin">
        <color auto="1"/>
      </bottom>
      <diagonal/>
    </border>
    <border>
      <left/>
      <right style="thin">
        <color theme="0"/>
      </right>
      <top/>
      <bottom/>
      <diagonal/>
    </border>
    <border>
      <left style="thin">
        <color theme="0"/>
      </left>
      <right style="thin">
        <color theme="0"/>
      </right>
      <top/>
      <bottom/>
      <diagonal/>
    </border>
    <border>
      <left/>
      <right style="thin">
        <color auto="1"/>
      </right>
      <top style="thin">
        <color auto="1"/>
      </top>
      <bottom style="thin">
        <color auto="1"/>
      </bottom>
      <diagonal/>
    </border>
  </borders>
  <cellStyleXfs count="19">
    <xf numFmtId="0" fontId="0" fillId="0" borderId="0"/>
    <xf numFmtId="0" fontId="5" fillId="0" borderId="0"/>
    <xf numFmtId="0" fontId="6" fillId="0" borderId="0"/>
    <xf numFmtId="0" fontId="5" fillId="0" borderId="0"/>
    <xf numFmtId="0" fontId="9" fillId="0" borderId="0"/>
    <xf numFmtId="0" fontId="10" fillId="0" borderId="0"/>
    <xf numFmtId="0" fontId="10" fillId="0" borderId="0"/>
    <xf numFmtId="0" fontId="10" fillId="0" borderId="0"/>
    <xf numFmtId="0" fontId="6" fillId="0" borderId="0"/>
    <xf numFmtId="0" fontId="11" fillId="0" borderId="0"/>
    <xf numFmtId="0" fontId="9" fillId="0" borderId="0"/>
    <xf numFmtId="0" fontId="9" fillId="0" borderId="0"/>
    <xf numFmtId="164" fontId="6" fillId="0" borderId="0" applyFont="0" applyFill="0" applyBorder="0" applyAlignment="0" applyProtection="0"/>
    <xf numFmtId="165" fontId="6" fillId="0" borderId="0" applyFont="0" applyFill="0" applyBorder="0" applyAlignment="0" applyProtection="0"/>
    <xf numFmtId="9" fontId="6" fillId="0" borderId="0" applyFont="0" applyFill="0" applyBorder="0" applyAlignment="0" applyProtection="0"/>
    <xf numFmtId="0" fontId="18" fillId="0" borderId="0" applyNumberFormat="0" applyFill="0" applyBorder="0" applyAlignment="0" applyProtection="0"/>
    <xf numFmtId="165" fontId="6" fillId="0" borderId="0" applyFont="0" applyFill="0" applyBorder="0" applyAlignment="0" applyProtection="0"/>
    <xf numFmtId="0" fontId="3" fillId="0" borderId="0"/>
    <xf numFmtId="164" fontId="6" fillId="0" borderId="0" applyFont="0" applyFill="0" applyBorder="0" applyAlignment="0" applyProtection="0"/>
  </cellStyleXfs>
  <cellXfs count="377">
    <xf numFmtId="0" fontId="0" fillId="0" borderId="0" xfId="0"/>
    <xf numFmtId="0" fontId="7" fillId="0" borderId="0" xfId="0" applyFont="1"/>
    <xf numFmtId="0" fontId="12" fillId="2" borderId="0" xfId="10" applyFont="1" applyFill="1"/>
    <xf numFmtId="0" fontId="12" fillId="2" borderId="0" xfId="10" applyFont="1" applyFill="1" applyAlignment="1">
      <alignment horizontal="left"/>
    </xf>
    <xf numFmtId="0" fontId="13" fillId="0" borderId="0" xfId="0" applyFont="1" applyAlignment="1">
      <alignment vertical="center"/>
    </xf>
    <xf numFmtId="0" fontId="14" fillId="0" borderId="0" xfId="0" applyFont="1"/>
    <xf numFmtId="0" fontId="13" fillId="2" borderId="0" xfId="10" applyFont="1" applyFill="1" applyAlignment="1">
      <alignment horizontal="left"/>
    </xf>
    <xf numFmtId="10" fontId="0" fillId="0" borderId="0" xfId="0" applyNumberFormat="1"/>
    <xf numFmtId="0" fontId="14" fillId="2" borderId="0" xfId="10" applyFont="1" applyFill="1" applyAlignment="1">
      <alignment horizontal="center"/>
    </xf>
    <xf numFmtId="0" fontId="17" fillId="0" borderId="0" xfId="0" applyFont="1"/>
    <xf numFmtId="0" fontId="8" fillId="2" borderId="1" xfId="11" applyFont="1" applyFill="1" applyBorder="1"/>
    <xf numFmtId="0" fontId="12" fillId="2" borderId="0" xfId="0" applyFont="1" applyFill="1"/>
    <xf numFmtId="0" fontId="8" fillId="0" borderId="0" xfId="0" applyFont="1" applyAlignment="1">
      <alignment vertical="center"/>
    </xf>
    <xf numFmtId="169" fontId="0" fillId="0" borderId="0" xfId="0" applyNumberFormat="1"/>
    <xf numFmtId="0" fontId="19" fillId="0" borderId="0" xfId="0" applyFont="1"/>
    <xf numFmtId="0" fontId="20" fillId="0" borderId="0" xfId="15" applyFont="1" applyFill="1" applyBorder="1"/>
    <xf numFmtId="0" fontId="21" fillId="0" borderId="0" xfId="0" applyFont="1" applyAlignment="1">
      <alignment vertical="center"/>
    </xf>
    <xf numFmtId="0" fontId="21" fillId="0" borderId="0" xfId="0" applyFont="1"/>
    <xf numFmtId="0" fontId="18" fillId="0" borderId="0" xfId="15" applyAlignment="1">
      <alignment vertical="center"/>
    </xf>
    <xf numFmtId="166" fontId="0" fillId="0" borderId="0" xfId="0" applyNumberFormat="1"/>
    <xf numFmtId="0" fontId="22" fillId="0" borderId="0" xfId="0" applyFont="1"/>
    <xf numFmtId="0" fontId="23" fillId="0" borderId="0" xfId="0" applyFont="1"/>
    <xf numFmtId="0" fontId="15" fillId="0" borderId="0" xfId="0" applyFont="1" applyAlignment="1">
      <alignment vertical="center"/>
    </xf>
    <xf numFmtId="3" fontId="0" fillId="0" borderId="0" xfId="0" applyNumberFormat="1"/>
    <xf numFmtId="167" fontId="0" fillId="0" borderId="0" xfId="0" applyNumberFormat="1"/>
    <xf numFmtId="0" fontId="20" fillId="0" borderId="0" xfId="15" applyFont="1" applyAlignment="1">
      <alignment vertical="center"/>
    </xf>
    <xf numFmtId="0" fontId="8" fillId="0" borderId="0" xfId="0" applyFont="1"/>
    <xf numFmtId="0" fontId="20" fillId="0" borderId="0" xfId="15" applyFont="1"/>
    <xf numFmtId="0" fontId="20" fillId="0" borderId="0" xfId="15" applyFont="1" applyFill="1"/>
    <xf numFmtId="0" fontId="8" fillId="2" borderId="0" xfId="0" applyFont="1" applyFill="1"/>
    <xf numFmtId="0" fontId="15" fillId="3" borderId="0" xfId="0" applyFont="1" applyFill="1" applyAlignment="1">
      <alignment vertical="center"/>
    </xf>
    <xf numFmtId="0" fontId="15" fillId="0" borderId="1" xfId="0" applyFont="1" applyBorder="1" applyAlignment="1">
      <alignment horizontal="right" vertical="center"/>
    </xf>
    <xf numFmtId="3" fontId="15" fillId="0" borderId="1" xfId="0" applyNumberFormat="1" applyFont="1" applyBorder="1" applyAlignment="1">
      <alignment horizontal="right" vertical="center" wrapText="1"/>
    </xf>
    <xf numFmtId="0" fontId="15" fillId="0" borderId="0" xfId="0" applyFont="1" applyAlignment="1">
      <alignment horizontal="left" vertical="center"/>
    </xf>
    <xf numFmtId="0" fontId="15" fillId="0" borderId="1" xfId="0" applyFont="1" applyBorder="1" applyAlignment="1">
      <alignment horizontal="right" vertical="center" wrapText="1"/>
    </xf>
    <xf numFmtId="0" fontId="15" fillId="0" borderId="4" xfId="0" applyFont="1" applyBorder="1" applyAlignment="1">
      <alignment horizontal="right" vertical="center"/>
    </xf>
    <xf numFmtId="0" fontId="15" fillId="0" borderId="4" xfId="0" applyFont="1" applyBorder="1" applyAlignment="1">
      <alignment horizontal="right" vertical="center" wrapText="1"/>
    </xf>
    <xf numFmtId="0" fontId="15" fillId="0" borderId="0" xfId="0" applyFont="1" applyAlignment="1">
      <alignment vertical="center" wrapText="1"/>
    </xf>
    <xf numFmtId="0" fontId="27" fillId="0" borderId="1" xfId="0" applyFont="1" applyBorder="1"/>
    <xf numFmtId="174" fontId="27" fillId="0" borderId="1" xfId="13" applyNumberFormat="1" applyFont="1" applyFill="1" applyBorder="1"/>
    <xf numFmtId="0" fontId="15" fillId="0" borderId="0" xfId="0" applyFont="1" applyAlignment="1">
      <alignment horizontal="right" vertical="center" wrapText="1"/>
    </xf>
    <xf numFmtId="0" fontId="15" fillId="0" borderId="1" xfId="0" applyFont="1" applyBorder="1" applyAlignment="1">
      <alignment horizontal="right"/>
    </xf>
    <xf numFmtId="0" fontId="15" fillId="0" borderId="1" xfId="0" applyFont="1" applyBorder="1" applyAlignment="1">
      <alignment vertical="center" wrapText="1"/>
    </xf>
    <xf numFmtId="171" fontId="15" fillId="0" borderId="1" xfId="0" applyNumberFormat="1" applyFont="1" applyBorder="1" applyAlignment="1">
      <alignment horizontal="right" vertical="center" wrapText="1"/>
    </xf>
    <xf numFmtId="0" fontId="27" fillId="0" borderId="0" xfId="0" applyFont="1" applyAlignment="1">
      <alignment vertical="center"/>
    </xf>
    <xf numFmtId="0" fontId="27" fillId="0" borderId="0" xfId="0" applyFont="1"/>
    <xf numFmtId="0" fontId="20" fillId="2" borderId="0" xfId="15" applyFont="1" applyFill="1"/>
    <xf numFmtId="174" fontId="0" fillId="0" borderId="0" xfId="0" applyNumberFormat="1"/>
    <xf numFmtId="0" fontId="0" fillId="2" borderId="0" xfId="0" applyFill="1"/>
    <xf numFmtId="0" fontId="13" fillId="2" borderId="0" xfId="0" applyFont="1" applyFill="1" applyAlignment="1">
      <alignment vertical="center"/>
    </xf>
    <xf numFmtId="0" fontId="20" fillId="0" borderId="0" xfId="15" applyFont="1" applyFill="1" applyBorder="1" applyAlignment="1">
      <alignment horizontal="left"/>
    </xf>
    <xf numFmtId="0" fontId="0" fillId="0" borderId="0" xfId="0" applyAlignment="1">
      <alignment wrapText="1"/>
    </xf>
    <xf numFmtId="10" fontId="15" fillId="0" borderId="1" xfId="14" applyNumberFormat="1" applyFont="1" applyFill="1" applyBorder="1" applyAlignment="1">
      <alignment horizontal="right" vertical="center" wrapText="1"/>
    </xf>
    <xf numFmtId="2" fontId="15" fillId="0" borderId="1" xfId="0" applyNumberFormat="1" applyFont="1" applyBorder="1" applyAlignment="1">
      <alignment horizontal="right" vertical="center"/>
    </xf>
    <xf numFmtId="164" fontId="0" fillId="0" borderId="0" xfId="12" applyFont="1"/>
    <xf numFmtId="0" fontId="8" fillId="2" borderId="0" xfId="0" applyFont="1" applyFill="1" applyAlignment="1">
      <alignment vertical="center"/>
    </xf>
    <xf numFmtId="0" fontId="15" fillId="0" borderId="0" xfId="0" applyFont="1"/>
    <xf numFmtId="0" fontId="20" fillId="0" borderId="0" xfId="15" applyFont="1" applyFill="1" applyBorder="1" applyAlignment="1"/>
    <xf numFmtId="0" fontId="28" fillId="0" borderId="0" xfId="0" applyFont="1"/>
    <xf numFmtId="0" fontId="29" fillId="0" borderId="0" xfId="0" applyFont="1"/>
    <xf numFmtId="0" fontId="30" fillId="0" borderId="0" xfId="0" applyFont="1"/>
    <xf numFmtId="3" fontId="31" fillId="0" borderId="0" xfId="0" applyNumberFormat="1" applyFont="1"/>
    <xf numFmtId="170" fontId="0" fillId="0" borderId="0" xfId="0" applyNumberFormat="1"/>
    <xf numFmtId="0" fontId="29" fillId="2" borderId="0" xfId="0" applyFont="1" applyFill="1"/>
    <xf numFmtId="0" fontId="32" fillId="0" borderId="0" xfId="0" applyFont="1"/>
    <xf numFmtId="0" fontId="33" fillId="0" borderId="0" xfId="0" applyFont="1"/>
    <xf numFmtId="0" fontId="32" fillId="0" borderId="0" xfId="0" applyFont="1" applyAlignment="1">
      <alignment vertical="center"/>
    </xf>
    <xf numFmtId="9" fontId="15" fillId="0" borderId="3" xfId="0" applyNumberFormat="1" applyFont="1" applyBorder="1" applyAlignment="1">
      <alignment horizontal="right" vertical="center" wrapText="1"/>
    </xf>
    <xf numFmtId="0" fontId="20" fillId="2" borderId="0" xfId="15" applyFont="1" applyFill="1" applyBorder="1"/>
    <xf numFmtId="0" fontId="4" fillId="2" borderId="0" xfId="0" applyFont="1" applyFill="1"/>
    <xf numFmtId="0" fontId="17" fillId="2" borderId="0" xfId="0" applyFont="1" applyFill="1"/>
    <xf numFmtId="0" fontId="32" fillId="2" borderId="0" xfId="0" applyFont="1" applyFill="1"/>
    <xf numFmtId="174" fontId="15" fillId="0" borderId="1" xfId="0" applyNumberFormat="1" applyFont="1" applyBorder="1" applyAlignment="1">
      <alignment horizontal="right" vertical="center" wrapText="1"/>
    </xf>
    <xf numFmtId="166" fontId="15" fillId="0" borderId="1" xfId="0" applyNumberFormat="1" applyFont="1" applyBorder="1" applyAlignment="1">
      <alignment horizontal="right" vertical="center"/>
    </xf>
    <xf numFmtId="0" fontId="0" fillId="3" borderId="0" xfId="0" applyFill="1"/>
    <xf numFmtId="0" fontId="12" fillId="3" borderId="0" xfId="0" applyFont="1" applyFill="1"/>
    <xf numFmtId="0" fontId="13" fillId="3" borderId="0" xfId="0" applyFont="1" applyFill="1" applyAlignment="1">
      <alignment vertical="center"/>
    </xf>
    <xf numFmtId="0" fontId="20" fillId="3" borderId="0" xfId="15" applyFont="1" applyFill="1" applyBorder="1"/>
    <xf numFmtId="2" fontId="0" fillId="2" borderId="0" xfId="0" applyNumberFormat="1" applyFill="1"/>
    <xf numFmtId="3" fontId="0" fillId="2" borderId="0" xfId="0" applyNumberFormat="1" applyFill="1"/>
    <xf numFmtId="164" fontId="0" fillId="3" borderId="0" xfId="0" applyNumberFormat="1" applyFill="1"/>
    <xf numFmtId="0" fontId="15" fillId="2" borderId="1" xfId="0" applyFont="1" applyFill="1" applyBorder="1" applyAlignment="1">
      <alignment vertical="center" wrapText="1"/>
    </xf>
    <xf numFmtId="0" fontId="16" fillId="0" borderId="0" xfId="0" applyFont="1" applyAlignment="1">
      <alignment vertical="center" wrapText="1"/>
    </xf>
    <xf numFmtId="0" fontId="16" fillId="0" borderId="0" xfId="0" applyFont="1"/>
    <xf numFmtId="166" fontId="15" fillId="0" borderId="1" xfId="0" applyNumberFormat="1" applyFont="1" applyBorder="1" applyAlignment="1">
      <alignment horizontal="right" vertical="center" wrapText="1"/>
    </xf>
    <xf numFmtId="2" fontId="0" fillId="0" borderId="0" xfId="0" applyNumberFormat="1"/>
    <xf numFmtId="0" fontId="15" fillId="2" borderId="1" xfId="0" applyFont="1" applyFill="1" applyBorder="1" applyAlignment="1">
      <alignment vertical="center"/>
    </xf>
    <xf numFmtId="3" fontId="15" fillId="2" borderId="1" xfId="0" applyNumberFormat="1" applyFont="1" applyFill="1" applyBorder="1" applyAlignment="1">
      <alignment horizontal="right" vertical="center" wrapText="1"/>
    </xf>
    <xf numFmtId="0" fontId="22" fillId="2" borderId="0" xfId="0" applyFont="1" applyFill="1"/>
    <xf numFmtId="0" fontId="19" fillId="2" borderId="0" xfId="0" applyFont="1" applyFill="1"/>
    <xf numFmtId="3" fontId="19" fillId="2" borderId="0" xfId="0" applyNumberFormat="1" applyFont="1" applyFill="1"/>
    <xf numFmtId="0" fontId="34" fillId="0" borderId="0" xfId="0" applyFont="1"/>
    <xf numFmtId="164" fontId="0" fillId="2" borderId="0" xfId="0" applyNumberFormat="1" applyFill="1"/>
    <xf numFmtId="2" fontId="15" fillId="0" borderId="1" xfId="0" applyNumberFormat="1" applyFont="1" applyBorder="1" applyAlignment="1">
      <alignment horizontal="right" vertical="center" wrapText="1"/>
    </xf>
    <xf numFmtId="0" fontId="35" fillId="0" borderId="0" xfId="0" applyFont="1" applyAlignment="1">
      <alignment vertical="top"/>
    </xf>
    <xf numFmtId="171" fontId="15" fillId="0" borderId="1" xfId="0" applyNumberFormat="1" applyFont="1" applyBorder="1" applyAlignment="1">
      <alignment horizontal="right"/>
    </xf>
    <xf numFmtId="174" fontId="15" fillId="0" borderId="1" xfId="0" applyNumberFormat="1" applyFont="1" applyBorder="1" applyAlignment="1">
      <alignment horizontal="right" vertical="center"/>
    </xf>
    <xf numFmtId="170" fontId="0" fillId="2" borderId="0" xfId="12" applyNumberFormat="1" applyFont="1" applyFill="1"/>
    <xf numFmtId="164" fontId="0" fillId="2" borderId="0" xfId="12" applyFont="1" applyFill="1"/>
    <xf numFmtId="4" fontId="0" fillId="0" borderId="0" xfId="0" applyNumberFormat="1"/>
    <xf numFmtId="174" fontId="15" fillId="2" borderId="1" xfId="0" applyNumberFormat="1" applyFont="1" applyFill="1" applyBorder="1" applyAlignment="1">
      <alignment horizontal="right" vertical="center"/>
    </xf>
    <xf numFmtId="166" fontId="15" fillId="2" borderId="1" xfId="0" applyNumberFormat="1" applyFont="1" applyFill="1" applyBorder="1" applyAlignment="1">
      <alignment horizontal="right" vertical="center"/>
    </xf>
    <xf numFmtId="0" fontId="36" fillId="0" borderId="1" xfId="0" applyFont="1" applyBorder="1" applyAlignment="1">
      <alignment horizontal="right" vertical="center" wrapText="1"/>
    </xf>
    <xf numFmtId="0" fontId="35" fillId="0" borderId="0" xfId="0" applyFont="1"/>
    <xf numFmtId="3" fontId="35" fillId="0" borderId="0" xfId="12" applyNumberFormat="1" applyFont="1" applyFill="1" applyBorder="1"/>
    <xf numFmtId="10" fontId="35" fillId="0" borderId="0" xfId="14" applyNumberFormat="1" applyFont="1" applyFill="1" applyBorder="1"/>
    <xf numFmtId="3" fontId="27" fillId="0" borderId="1" xfId="0" applyNumberFormat="1" applyFont="1" applyBorder="1" applyAlignment="1">
      <alignment horizontal="right" vertical="center"/>
    </xf>
    <xf numFmtId="3" fontId="27" fillId="0" borderId="1" xfId="0" applyNumberFormat="1" applyFont="1" applyBorder="1" applyAlignment="1">
      <alignment horizontal="right" vertical="center" wrapText="1"/>
    </xf>
    <xf numFmtId="166" fontId="27" fillId="0" borderId="1" xfId="0" applyNumberFormat="1" applyFont="1" applyBorder="1" applyAlignment="1">
      <alignment horizontal="right" vertical="center" wrapText="1"/>
    </xf>
    <xf numFmtId="0" fontId="27" fillId="0" borderId="1" xfId="0" applyFont="1" applyBorder="1" applyAlignment="1">
      <alignment horizontal="right" vertical="center"/>
    </xf>
    <xf numFmtId="0" fontId="27" fillId="0" borderId="1" xfId="0" applyFont="1" applyBorder="1" applyAlignment="1">
      <alignment horizontal="right" vertical="center" wrapText="1"/>
    </xf>
    <xf numFmtId="2" fontId="27" fillId="0" borderId="1" xfId="0" applyNumberFormat="1" applyFont="1" applyBorder="1" applyAlignment="1">
      <alignment horizontal="right" vertical="center" wrapText="1"/>
    </xf>
    <xf numFmtId="0" fontId="39" fillId="3" borderId="0" xfId="0" applyFont="1" applyFill="1"/>
    <xf numFmtId="0" fontId="16" fillId="0" borderId="7" xfId="0" applyFont="1" applyBorder="1" applyAlignment="1">
      <alignment horizontal="left"/>
    </xf>
    <xf numFmtId="0" fontId="16" fillId="0" borderId="8" xfId="0" applyFont="1" applyBorder="1"/>
    <xf numFmtId="0" fontId="37" fillId="0" borderId="0" xfId="0" applyFont="1"/>
    <xf numFmtId="0" fontId="38" fillId="0" borderId="0" xfId="0" applyFont="1" applyAlignment="1">
      <alignment vertical="center"/>
    </xf>
    <xf numFmtId="0" fontId="35" fillId="2" borderId="0" xfId="0" applyFont="1" applyFill="1"/>
    <xf numFmtId="0" fontId="34" fillId="0" borderId="0" xfId="0" applyFont="1" applyAlignment="1">
      <alignment vertical="center"/>
    </xf>
    <xf numFmtId="0" fontId="8" fillId="2" borderId="1" xfId="0" applyFont="1" applyFill="1" applyBorder="1" applyAlignment="1">
      <alignment horizontal="left" vertical="center" wrapText="1"/>
    </xf>
    <xf numFmtId="0" fontId="41" fillId="2" borderId="0" xfId="0" applyFont="1" applyFill="1"/>
    <xf numFmtId="0" fontId="42" fillId="2" borderId="0" xfId="0" applyFont="1" applyFill="1"/>
    <xf numFmtId="0" fontId="43" fillId="2" borderId="0" xfId="0" applyFont="1" applyFill="1"/>
    <xf numFmtId="0" fontId="44" fillId="2" borderId="0" xfId="0" applyFont="1" applyFill="1" applyAlignment="1">
      <alignment vertical="center"/>
    </xf>
    <xf numFmtId="0" fontId="45" fillId="3" borderId="0" xfId="0" applyFont="1" applyFill="1"/>
    <xf numFmtId="0" fontId="27" fillId="0" borderId="1" xfId="0" applyFont="1" applyBorder="1" applyAlignment="1">
      <alignment vertical="center" wrapText="1"/>
    </xf>
    <xf numFmtId="171" fontId="27" fillId="0" borderId="1" xfId="0" applyNumberFormat="1" applyFont="1" applyBorder="1" applyAlignment="1">
      <alignment vertical="center"/>
    </xf>
    <xf numFmtId="0" fontId="44" fillId="0" borderId="0" xfId="0" applyFont="1" applyAlignment="1">
      <alignment vertical="center"/>
    </xf>
    <xf numFmtId="0" fontId="45" fillId="0" borderId="0" xfId="0" applyFont="1"/>
    <xf numFmtId="0" fontId="42" fillId="0" borderId="0" xfId="0" applyFont="1"/>
    <xf numFmtId="0" fontId="3" fillId="0" borderId="1" xfId="0" applyFont="1" applyBorder="1" applyAlignment="1">
      <alignment horizontal="center"/>
    </xf>
    <xf numFmtId="0" fontId="8" fillId="6" borderId="1" xfId="0" applyFont="1" applyFill="1" applyBorder="1" applyAlignment="1">
      <alignment vertical="center" wrapText="1"/>
    </xf>
    <xf numFmtId="3" fontId="8" fillId="6" borderId="1" xfId="0" applyNumberFormat="1" applyFont="1" applyFill="1" applyBorder="1" applyAlignment="1">
      <alignment horizontal="right" vertical="center" wrapText="1"/>
    </xf>
    <xf numFmtId="0" fontId="8" fillId="6" borderId="1" xfId="0" applyFont="1" applyFill="1" applyBorder="1" applyAlignment="1">
      <alignment horizontal="right" vertical="center" wrapText="1"/>
    </xf>
    <xf numFmtId="0" fontId="8" fillId="6" borderId="1" xfId="0" applyFont="1" applyFill="1" applyBorder="1" applyAlignment="1">
      <alignment horizontal="left" vertical="center" wrapText="1"/>
    </xf>
    <xf numFmtId="0" fontId="8" fillId="6" borderId="1" xfId="0" applyFont="1" applyFill="1" applyBorder="1"/>
    <xf numFmtId="0" fontId="8" fillId="6" borderId="1" xfId="0" applyFont="1" applyFill="1" applyBorder="1" applyAlignment="1">
      <alignment horizontal="right"/>
    </xf>
    <xf numFmtId="4" fontId="8" fillId="6" borderId="1" xfId="0" applyNumberFormat="1" applyFont="1" applyFill="1" applyBorder="1"/>
    <xf numFmtId="9" fontId="8" fillId="6" borderId="1" xfId="14" applyFont="1" applyFill="1" applyBorder="1"/>
    <xf numFmtId="9" fontId="8" fillId="6" borderId="1" xfId="14" applyFont="1" applyFill="1" applyBorder="1" applyAlignment="1">
      <alignment horizontal="right"/>
    </xf>
    <xf numFmtId="2" fontId="3" fillId="0" borderId="1" xfId="0" applyNumberFormat="1" applyFont="1" applyBorder="1"/>
    <xf numFmtId="2" fontId="3" fillId="4" borderId="1" xfId="0" applyNumberFormat="1" applyFont="1" applyFill="1" applyBorder="1"/>
    <xf numFmtId="3" fontId="3" fillId="0" borderId="1" xfId="12" applyNumberFormat="1" applyFont="1" applyBorder="1"/>
    <xf numFmtId="3" fontId="3" fillId="0" borderId="1" xfId="0" applyNumberFormat="1" applyFont="1" applyBorder="1" applyAlignment="1">
      <alignment horizontal="right" vertical="center" wrapText="1"/>
    </xf>
    <xf numFmtId="175" fontId="3" fillId="0" borderId="1" xfId="0" applyNumberFormat="1" applyFont="1" applyBorder="1" applyAlignment="1">
      <alignment horizontal="right" vertical="center" wrapText="1"/>
    </xf>
    <xf numFmtId="0" fontId="8" fillId="7" borderId="1" xfId="0" applyFont="1" applyFill="1" applyBorder="1"/>
    <xf numFmtId="0" fontId="8" fillId="7" borderId="1" xfId="0" applyFont="1" applyFill="1" applyBorder="1" applyAlignment="1">
      <alignment horizontal="right"/>
    </xf>
    <xf numFmtId="0" fontId="8" fillId="6" borderId="1" xfId="0" applyFont="1" applyFill="1" applyBorder="1" applyAlignment="1">
      <alignment horizontal="right" vertical="center"/>
    </xf>
    <xf numFmtId="167" fontId="3" fillId="0" borderId="1" xfId="0" applyNumberFormat="1" applyFont="1" applyBorder="1" applyAlignment="1">
      <alignment horizontal="right" vertical="center" wrapText="1"/>
    </xf>
    <xf numFmtId="0" fontId="3" fillId="0" borderId="1" xfId="0" applyFont="1" applyBorder="1" applyAlignment="1">
      <alignment horizontal="right" vertical="center" wrapText="1"/>
    </xf>
    <xf numFmtId="0" fontId="8" fillId="6" borderId="1" xfId="0" applyFont="1" applyFill="1" applyBorder="1" applyAlignment="1">
      <alignment wrapText="1"/>
    </xf>
    <xf numFmtId="167" fontId="8" fillId="6" borderId="1" xfId="0" applyNumberFormat="1" applyFont="1" applyFill="1" applyBorder="1" applyAlignment="1">
      <alignment horizontal="right" vertical="center" wrapText="1"/>
    </xf>
    <xf numFmtId="0" fontId="3" fillId="0" borderId="0" xfId="0" applyFont="1"/>
    <xf numFmtId="0" fontId="8" fillId="8" borderId="1" xfId="0" applyFont="1" applyFill="1" applyBorder="1" applyAlignment="1">
      <alignment horizontal="left" vertical="center" wrapText="1"/>
    </xf>
    <xf numFmtId="0" fontId="8" fillId="8" borderId="1" xfId="0" applyFont="1" applyFill="1" applyBorder="1" applyAlignment="1">
      <alignment horizontal="right" vertical="center" wrapText="1"/>
    </xf>
    <xf numFmtId="171" fontId="3" fillId="0" borderId="1" xfId="14" applyNumberFormat="1" applyFont="1" applyFill="1" applyBorder="1" applyAlignment="1">
      <alignment horizontal="right" vertical="center"/>
    </xf>
    <xf numFmtId="173" fontId="3" fillId="0" borderId="1" xfId="0" applyNumberFormat="1" applyFont="1" applyBorder="1" applyAlignment="1">
      <alignment horizontal="right" vertical="center"/>
    </xf>
    <xf numFmtId="177" fontId="3" fillId="0" borderId="1" xfId="0" applyNumberFormat="1" applyFont="1" applyBorder="1" applyAlignment="1">
      <alignment horizontal="right" vertical="center"/>
    </xf>
    <xf numFmtId="172" fontId="3" fillId="0" borderId="1" xfId="0" quotePrefix="1" applyNumberFormat="1" applyFont="1" applyBorder="1" applyAlignment="1">
      <alignment horizontal="right" vertical="center"/>
    </xf>
    <xf numFmtId="173" fontId="3" fillId="0" borderId="1" xfId="0" quotePrefix="1" applyNumberFormat="1" applyFont="1" applyBorder="1" applyAlignment="1">
      <alignment horizontal="right" vertical="center"/>
    </xf>
    <xf numFmtId="0" fontId="8" fillId="6" borderId="1" xfId="0" applyFont="1" applyFill="1" applyBorder="1" applyAlignment="1">
      <alignment horizontal="left" vertical="center"/>
    </xf>
    <xf numFmtId="0" fontId="8" fillId="6" borderId="1" xfId="0" applyFont="1" applyFill="1" applyBorder="1" applyAlignment="1">
      <alignment vertical="center"/>
    </xf>
    <xf numFmtId="3" fontId="8" fillId="6" borderId="1" xfId="0" applyNumberFormat="1" applyFont="1" applyFill="1" applyBorder="1" applyAlignment="1">
      <alignment horizontal="right" vertical="center"/>
    </xf>
    <xf numFmtId="0" fontId="8" fillId="0" borderId="1" xfId="0" applyFont="1" applyBorder="1" applyAlignment="1">
      <alignment vertical="center"/>
    </xf>
    <xf numFmtId="3" fontId="3" fillId="0" borderId="1" xfId="12" applyNumberFormat="1" applyFont="1" applyFill="1" applyBorder="1"/>
    <xf numFmtId="3" fontId="3" fillId="0" borderId="1" xfId="0" applyNumberFormat="1" applyFont="1" applyBorder="1"/>
    <xf numFmtId="175" fontId="3" fillId="0" borderId="1" xfId="12" applyNumberFormat="1" applyFont="1" applyFill="1" applyBorder="1"/>
    <xf numFmtId="0" fontId="8" fillId="9" borderId="1" xfId="0" applyFont="1" applyFill="1" applyBorder="1"/>
    <xf numFmtId="0" fontId="8" fillId="9" borderId="1" xfId="0" applyFont="1" applyFill="1" applyBorder="1" applyAlignment="1">
      <alignment horizontal="right"/>
    </xf>
    <xf numFmtId="0" fontId="8" fillId="6" borderId="6" xfId="0" applyFont="1" applyFill="1" applyBorder="1" applyAlignment="1">
      <alignment horizontal="right" vertical="top" wrapText="1"/>
    </xf>
    <xf numFmtId="0" fontId="8" fillId="6" borderId="1" xfId="0" applyFont="1" applyFill="1" applyBorder="1" applyAlignment="1">
      <alignment horizontal="right" vertical="top" wrapText="1"/>
    </xf>
    <xf numFmtId="0" fontId="8" fillId="0" borderId="4" xfId="0" applyFont="1" applyBorder="1"/>
    <xf numFmtId="0" fontId="8" fillId="0" borderId="1" xfId="0" applyFont="1" applyBorder="1"/>
    <xf numFmtId="0" fontId="8" fillId="9" borderId="1" xfId="0" applyFont="1" applyFill="1" applyBorder="1" applyAlignment="1">
      <alignment horizontal="right" vertical="center" wrapText="1"/>
    </xf>
    <xf numFmtId="0" fontId="8" fillId="9" borderId="1" xfId="0" applyFont="1" applyFill="1" applyBorder="1" applyAlignment="1">
      <alignment vertical="center"/>
    </xf>
    <xf numFmtId="3" fontId="3" fillId="5" borderId="1" xfId="0" quotePrefix="1" applyNumberFormat="1" applyFont="1" applyFill="1" applyBorder="1" applyAlignment="1">
      <alignment horizontal="right" vertical="center" wrapText="1"/>
    </xf>
    <xf numFmtId="167" fontId="3" fillId="0" borderId="1" xfId="0" applyNumberFormat="1" applyFont="1" applyBorder="1"/>
    <xf numFmtId="0" fontId="8" fillId="7" borderId="1" xfId="0" applyFont="1" applyFill="1" applyBorder="1" applyAlignment="1">
      <alignment horizontal="left" vertical="center" wrapText="1"/>
    </xf>
    <xf numFmtId="0" fontId="8" fillId="7" borderId="1" xfId="0" applyFont="1" applyFill="1" applyBorder="1" applyAlignment="1">
      <alignment horizontal="right" vertical="center" wrapText="1"/>
    </xf>
    <xf numFmtId="0" fontId="8" fillId="7" borderId="2" xfId="0" applyFont="1" applyFill="1" applyBorder="1" applyAlignment="1">
      <alignment horizontal="right" vertical="center" wrapText="1"/>
    </xf>
    <xf numFmtId="0" fontId="8" fillId="0" borderId="1" xfId="0" applyFont="1" applyBorder="1" applyAlignment="1">
      <alignment horizontal="left"/>
    </xf>
    <xf numFmtId="0" fontId="33" fillId="0" borderId="0" xfId="0" applyFont="1" applyAlignment="1">
      <alignment vertical="center"/>
    </xf>
    <xf numFmtId="0" fontId="3" fillId="2" borderId="0" xfId="0" applyFont="1" applyFill="1"/>
    <xf numFmtId="0" fontId="3" fillId="2" borderId="1" xfId="11" applyFont="1" applyFill="1" applyBorder="1"/>
    <xf numFmtId="14" fontId="3" fillId="2" borderId="1" xfId="11" applyNumberFormat="1" applyFont="1" applyFill="1" applyBorder="1" applyAlignment="1">
      <alignment horizontal="left"/>
    </xf>
    <xf numFmtId="0" fontId="3" fillId="2" borderId="1" xfId="11" applyFont="1" applyFill="1" applyBorder="1" applyAlignment="1">
      <alignment horizontal="left"/>
    </xf>
    <xf numFmtId="0" fontId="3" fillId="2" borderId="1" xfId="11" applyFont="1" applyFill="1" applyBorder="1" applyAlignment="1">
      <alignment wrapText="1"/>
    </xf>
    <xf numFmtId="168" fontId="3" fillId="0" borderId="1" xfId="12" applyNumberFormat="1" applyFont="1" applyFill="1" applyBorder="1" applyAlignment="1">
      <alignment horizontal="center"/>
    </xf>
    <xf numFmtId="0" fontId="3" fillId="0" borderId="1" xfId="0" applyFont="1" applyBorder="1"/>
    <xf numFmtId="10" fontId="3" fillId="0" borderId="1" xfId="14" applyNumberFormat="1" applyFont="1" applyFill="1" applyBorder="1"/>
    <xf numFmtId="0" fontId="3" fillId="4" borderId="1" xfId="0" applyFont="1" applyFill="1" applyBorder="1"/>
    <xf numFmtId="10" fontId="3" fillId="4" borderId="1" xfId="14" applyNumberFormat="1" applyFont="1" applyFill="1" applyBorder="1"/>
    <xf numFmtId="10" fontId="3" fillId="0" borderId="1" xfId="14" applyNumberFormat="1" applyFont="1" applyFill="1" applyBorder="1" applyAlignment="1">
      <alignment horizontal="right"/>
    </xf>
    <xf numFmtId="10" fontId="3" fillId="4" borderId="1" xfId="14" applyNumberFormat="1" applyFont="1" applyFill="1" applyBorder="1" applyAlignment="1">
      <alignment horizontal="right"/>
    </xf>
    <xf numFmtId="0" fontId="3" fillId="0" borderId="1" xfId="0" applyFont="1" applyBorder="1" applyAlignment="1">
      <alignment horizontal="left"/>
    </xf>
    <xf numFmtId="0" fontId="3" fillId="0" borderId="1" xfId="0" applyFont="1" applyBorder="1" applyAlignment="1">
      <alignment wrapText="1"/>
    </xf>
    <xf numFmtId="0" fontId="3" fillId="0" borderId="0" xfId="0" applyFont="1" applyAlignment="1">
      <alignment vertical="center"/>
    </xf>
    <xf numFmtId="3" fontId="3" fillId="0" borderId="4" xfId="12" applyNumberFormat="1" applyFont="1" applyBorder="1"/>
    <xf numFmtId="3" fontId="3" fillId="3" borderId="1" xfId="0" applyNumberFormat="1" applyFont="1" applyFill="1" applyBorder="1"/>
    <xf numFmtId="175" fontId="3" fillId="3" borderId="1" xfId="0" applyNumberFormat="1" applyFont="1" applyFill="1" applyBorder="1"/>
    <xf numFmtId="0" fontId="3" fillId="0" borderId="0" xfId="0" applyFont="1" applyAlignment="1">
      <alignment vertical="top"/>
    </xf>
    <xf numFmtId="0" fontId="3" fillId="0" borderId="0" xfId="0" applyFont="1" applyAlignment="1">
      <alignment vertical="top" wrapText="1"/>
    </xf>
    <xf numFmtId="0" fontId="3" fillId="0" borderId="0" xfId="0" applyFont="1" applyAlignment="1">
      <alignment wrapText="1"/>
    </xf>
    <xf numFmtId="10" fontId="3" fillId="0" borderId="1" xfId="0" applyNumberFormat="1" applyFont="1" applyBorder="1"/>
    <xf numFmtId="3" fontId="3" fillId="0" borderId="0" xfId="12" applyNumberFormat="1" applyFont="1" applyFill="1" applyBorder="1"/>
    <xf numFmtId="176" fontId="3" fillId="0" borderId="1" xfId="14" applyNumberFormat="1" applyFont="1" applyFill="1" applyBorder="1" applyAlignment="1">
      <alignment horizontal="right"/>
    </xf>
    <xf numFmtId="0" fontId="3" fillId="0" borderId="1" xfId="0" applyFont="1" applyBorder="1" applyAlignment="1">
      <alignment horizontal="right" vertical="center"/>
    </xf>
    <xf numFmtId="0" fontId="3" fillId="0" borderId="0" xfId="0" applyFont="1" applyAlignment="1">
      <alignment vertical="center" wrapText="1"/>
    </xf>
    <xf numFmtId="166" fontId="3" fillId="0" borderId="1" xfId="0" applyNumberFormat="1" applyFont="1" applyBorder="1" applyAlignment="1">
      <alignment horizontal="right"/>
    </xf>
    <xf numFmtId="174" fontId="3" fillId="0" borderId="1" xfId="13" applyNumberFormat="1" applyFont="1" applyFill="1" applyBorder="1" applyAlignment="1"/>
    <xf numFmtId="0" fontId="3" fillId="0" borderId="5" xfId="0" applyFont="1" applyBorder="1"/>
    <xf numFmtId="174" fontId="3" fillId="0" borderId="5" xfId="13" applyNumberFormat="1" applyFont="1" applyFill="1" applyBorder="1" applyAlignment="1"/>
    <xf numFmtId="0" fontId="3" fillId="2" borderId="1" xfId="0" applyFont="1" applyFill="1" applyBorder="1"/>
    <xf numFmtId="9" fontId="3" fillId="2" borderId="1" xfId="0" applyNumberFormat="1" applyFont="1" applyFill="1" applyBorder="1"/>
    <xf numFmtId="171" fontId="3" fillId="0" borderId="1" xfId="0" applyNumberFormat="1" applyFont="1" applyBorder="1"/>
    <xf numFmtId="0" fontId="3" fillId="2" borderId="1" xfId="0" applyFont="1" applyFill="1" applyBorder="1" applyAlignment="1">
      <alignment horizontal="left"/>
    </xf>
    <xf numFmtId="0" fontId="3" fillId="0" borderId="1" xfId="0" applyFont="1" applyBorder="1" applyAlignment="1">
      <alignment horizontal="right"/>
    </xf>
    <xf numFmtId="171" fontId="3" fillId="0" borderId="1" xfId="0" applyNumberFormat="1" applyFont="1" applyBorder="1" applyAlignment="1">
      <alignment horizontal="right"/>
    </xf>
    <xf numFmtId="171" fontId="3" fillId="2" borderId="1" xfId="0" applyNumberFormat="1" applyFont="1" applyFill="1" applyBorder="1" applyAlignment="1">
      <alignment horizontal="right" vertical="center"/>
    </xf>
    <xf numFmtId="0" fontId="3" fillId="0" borderId="1" xfId="0" applyFont="1" applyBorder="1" applyAlignment="1">
      <alignment horizontal="left" vertical="center" wrapText="1"/>
    </xf>
    <xf numFmtId="0" fontId="3" fillId="2" borderId="0" xfId="0" applyFont="1" applyFill="1" applyAlignment="1">
      <alignment horizontal="center" vertical="center"/>
    </xf>
    <xf numFmtId="171" fontId="3" fillId="2" borderId="0" xfId="0" applyNumberFormat="1" applyFont="1" applyFill="1" applyAlignment="1">
      <alignment horizontal="center" vertical="center"/>
    </xf>
    <xf numFmtId="0" fontId="3" fillId="0" borderId="5" xfId="0" applyFont="1" applyBorder="1" applyAlignment="1">
      <alignment horizontal="left" vertical="center"/>
    </xf>
    <xf numFmtId="174" fontId="3" fillId="0" borderId="1" xfId="0" applyNumberFormat="1" applyFont="1" applyBorder="1"/>
    <xf numFmtId="9" fontId="3" fillId="0" borderId="1" xfId="0" applyNumberFormat="1" applyFont="1" applyBorder="1"/>
    <xf numFmtId="0" fontId="3" fillId="2" borderId="0" xfId="0" applyFont="1" applyFill="1" applyAlignment="1">
      <alignment vertical="center"/>
    </xf>
    <xf numFmtId="0" fontId="3" fillId="2" borderId="0" xfId="0" applyFont="1" applyFill="1" applyAlignment="1">
      <alignment vertical="center" wrapText="1"/>
    </xf>
    <xf numFmtId="0" fontId="3" fillId="2" borderId="0" xfId="0" applyFont="1" applyFill="1" applyAlignment="1">
      <alignment horizontal="left" vertical="top"/>
    </xf>
    <xf numFmtId="0" fontId="3" fillId="2" borderId="0" xfId="0" applyFont="1" applyFill="1" applyAlignment="1">
      <alignment vertical="top" wrapText="1"/>
    </xf>
    <xf numFmtId="0" fontId="3" fillId="2" borderId="0" xfId="0" applyFont="1" applyFill="1" applyAlignment="1">
      <alignment wrapText="1"/>
    </xf>
    <xf numFmtId="0" fontId="3" fillId="2" borderId="0" xfId="0" applyFont="1" applyFill="1" applyAlignment="1">
      <alignment vertical="top"/>
    </xf>
    <xf numFmtId="3" fontId="3" fillId="0" borderId="1" xfId="0" applyNumberFormat="1" applyFont="1" applyBorder="1" applyAlignment="1">
      <alignment horizontal="right" vertical="center"/>
    </xf>
    <xf numFmtId="166" fontId="3" fillId="0" borderId="1" xfId="0" applyNumberFormat="1" applyFont="1" applyBorder="1" applyAlignment="1">
      <alignment horizontal="right" vertical="center" wrapText="1"/>
    </xf>
    <xf numFmtId="2" fontId="3" fillId="0" borderId="1" xfId="0" applyNumberFormat="1" applyFont="1" applyBorder="1" applyAlignment="1">
      <alignment horizontal="right" vertical="center" wrapText="1"/>
    </xf>
    <xf numFmtId="10" fontId="3" fillId="0" borderId="1" xfId="0" applyNumberFormat="1" applyFont="1" applyBorder="1" applyAlignment="1">
      <alignment horizontal="right" vertical="center" wrapText="1"/>
    </xf>
    <xf numFmtId="3" fontId="3" fillId="0" borderId="0" xfId="12" applyNumberFormat="1" applyFont="1" applyBorder="1"/>
    <xf numFmtId="0" fontId="24" fillId="0" borderId="0" xfId="0" applyFont="1" applyAlignment="1">
      <alignment vertical="center" wrapText="1"/>
    </xf>
    <xf numFmtId="174" fontId="27" fillId="0" borderId="0" xfId="0" applyNumberFormat="1" applyFont="1"/>
    <xf numFmtId="0" fontId="3" fillId="0" borderId="0" xfId="0" applyFont="1" applyAlignment="1">
      <alignment horizontal="left" vertical="center"/>
    </xf>
    <xf numFmtId="174" fontId="27" fillId="0" borderId="0" xfId="0" applyNumberFormat="1" applyFont="1" applyAlignment="1">
      <alignment horizontal="left"/>
    </xf>
    <xf numFmtId="174" fontId="3" fillId="0" borderId="0" xfId="13" applyNumberFormat="1" applyFont="1" applyFill="1" applyBorder="1" applyAlignment="1"/>
    <xf numFmtId="0" fontId="8" fillId="6" borderId="9" xfId="0" applyFont="1" applyFill="1" applyBorder="1" applyAlignment="1">
      <alignment horizontal="right" vertical="center" wrapText="1"/>
    </xf>
    <xf numFmtId="3" fontId="3" fillId="3" borderId="9" xfId="0" applyNumberFormat="1" applyFont="1" applyFill="1" applyBorder="1"/>
    <xf numFmtId="0" fontId="3" fillId="0" borderId="2" xfId="0" applyFont="1" applyBorder="1" applyAlignment="1">
      <alignment horizontal="left" vertical="center" wrapText="1"/>
    </xf>
    <xf numFmtId="0" fontId="8" fillId="6" borderId="5" xfId="0" applyFont="1" applyFill="1" applyBorder="1" applyAlignment="1">
      <alignment horizontal="right" vertical="center" wrapText="1"/>
    </xf>
    <xf numFmtId="0" fontId="8" fillId="6" borderId="2" xfId="0" applyFont="1" applyFill="1" applyBorder="1" applyAlignment="1">
      <alignment horizontal="justify" vertical="center"/>
    </xf>
    <xf numFmtId="170" fontId="3" fillId="0" borderId="1" xfId="12" applyNumberFormat="1" applyFont="1" applyFill="1" applyBorder="1"/>
    <xf numFmtId="0" fontId="8" fillId="6" borderId="1" xfId="0" applyFont="1" applyFill="1" applyBorder="1" applyAlignment="1">
      <alignment horizontal="left"/>
    </xf>
    <xf numFmtId="3" fontId="8" fillId="6" borderId="1" xfId="12" applyNumberFormat="1" applyFont="1" applyFill="1" applyBorder="1" applyAlignment="1">
      <alignment horizontal="right"/>
    </xf>
    <xf numFmtId="3" fontId="8" fillId="6" borderId="1" xfId="12" applyNumberFormat="1" applyFont="1" applyFill="1" applyBorder="1"/>
    <xf numFmtId="9" fontId="8" fillId="6" borderId="1" xfId="0" applyNumberFormat="1" applyFont="1" applyFill="1" applyBorder="1"/>
    <xf numFmtId="0" fontId="32" fillId="0" borderId="0" xfId="0" quotePrefix="1" applyFont="1"/>
    <xf numFmtId="0" fontId="8" fillId="6" borderId="1" xfId="0" applyFont="1" applyFill="1" applyBorder="1" applyAlignment="1">
      <alignment horizontal="right" wrapText="1"/>
    </xf>
    <xf numFmtId="178" fontId="15" fillId="2" borderId="1" xfId="0" applyNumberFormat="1" applyFont="1" applyFill="1" applyBorder="1" applyAlignment="1">
      <alignment horizontal="right" vertical="center" wrapText="1"/>
    </xf>
    <xf numFmtId="174" fontId="27" fillId="0" borderId="1" xfId="13" applyNumberFormat="1" applyFont="1" applyFill="1" applyBorder="1" applyAlignment="1">
      <alignment horizontal="right" vertical="center"/>
    </xf>
    <xf numFmtId="174" fontId="27" fillId="0" borderId="5" xfId="13" applyNumberFormat="1" applyFont="1" applyFill="1" applyBorder="1" applyAlignment="1">
      <alignment horizontal="right" vertical="center"/>
    </xf>
    <xf numFmtId="174" fontId="27" fillId="0" borderId="1" xfId="0" applyNumberFormat="1" applyFont="1" applyBorder="1" applyAlignment="1">
      <alignment horizontal="right" vertical="center"/>
    </xf>
    <xf numFmtId="3" fontId="8" fillId="6" borderId="1" xfId="0" applyNumberFormat="1" applyFont="1" applyFill="1" applyBorder="1"/>
    <xf numFmtId="3" fontId="8" fillId="6" borderId="1" xfId="0" applyNumberFormat="1" applyFont="1" applyFill="1" applyBorder="1" applyAlignment="1">
      <alignment horizontal="right" wrapText="1"/>
    </xf>
    <xf numFmtId="3" fontId="8" fillId="6" borderId="1" xfId="0" applyNumberFormat="1" applyFont="1" applyFill="1" applyBorder="1" applyAlignment="1">
      <alignment wrapText="1"/>
    </xf>
    <xf numFmtId="166" fontId="8" fillId="6" borderId="1" xfId="0" applyNumberFormat="1" applyFont="1" applyFill="1" applyBorder="1" applyAlignment="1">
      <alignment horizontal="right" vertical="top"/>
    </xf>
    <xf numFmtId="0" fontId="3" fillId="0" borderId="1" xfId="0" applyFont="1" applyBorder="1" applyAlignment="1">
      <alignment vertical="center" wrapText="1"/>
    </xf>
    <xf numFmtId="0" fontId="8" fillId="6" borderId="5" xfId="0" applyFont="1" applyFill="1" applyBorder="1" applyAlignment="1">
      <alignment horizontal="left"/>
    </xf>
    <xf numFmtId="0" fontId="8" fillId="6" borderId="5" xfId="0" applyFont="1" applyFill="1" applyBorder="1" applyAlignment="1">
      <alignment horizontal="right"/>
    </xf>
    <xf numFmtId="171" fontId="8" fillId="6" borderId="1" xfId="0" applyNumberFormat="1" applyFont="1" applyFill="1" applyBorder="1"/>
    <xf numFmtId="171" fontId="8" fillId="6" borderId="1" xfId="14" applyNumberFormat="1" applyFont="1" applyFill="1" applyBorder="1"/>
    <xf numFmtId="171" fontId="3" fillId="0" borderId="1" xfId="14" applyNumberFormat="1" applyFont="1" applyFill="1" applyBorder="1"/>
    <xf numFmtId="171" fontId="3" fillId="2" borderId="1" xfId="14" applyNumberFormat="1" applyFont="1" applyFill="1" applyBorder="1"/>
    <xf numFmtId="0" fontId="8" fillId="8" borderId="1" xfId="0" applyFont="1" applyFill="1" applyBorder="1"/>
    <xf numFmtId="171" fontId="8" fillId="6" borderId="1" xfId="0" applyNumberFormat="1" applyFont="1" applyFill="1" applyBorder="1" applyAlignment="1">
      <alignment horizontal="right"/>
    </xf>
    <xf numFmtId="0" fontId="3" fillId="2" borderId="1" xfId="0" applyFont="1" applyFill="1" applyBorder="1" applyAlignment="1">
      <alignment vertical="center"/>
    </xf>
    <xf numFmtId="171" fontId="3" fillId="2" borderId="1" xfId="14" applyNumberFormat="1" applyFont="1" applyFill="1" applyBorder="1" applyAlignment="1">
      <alignment vertical="center"/>
    </xf>
    <xf numFmtId="0" fontId="8" fillId="2" borderId="0" xfId="0" applyFont="1" applyFill="1" applyAlignment="1">
      <alignment horizontal="right" vertical="center"/>
    </xf>
    <xf numFmtId="171" fontId="3" fillId="2" borderId="0" xfId="14" applyNumberFormat="1" applyFont="1" applyFill="1" applyBorder="1" applyAlignment="1">
      <alignment vertical="center"/>
    </xf>
    <xf numFmtId="171" fontId="8" fillId="6" borderId="1" xfId="0" applyNumberFormat="1" applyFont="1" applyFill="1" applyBorder="1" applyAlignment="1">
      <alignment vertical="center"/>
    </xf>
    <xf numFmtId="0" fontId="32" fillId="0" borderId="0" xfId="0" quotePrefix="1" applyFont="1" applyAlignment="1">
      <alignment vertical="center"/>
    </xf>
    <xf numFmtId="171" fontId="3" fillId="0" borderId="1" xfId="0" applyNumberFormat="1" applyFont="1" applyBorder="1" applyAlignment="1">
      <alignment horizontal="right" vertical="center"/>
    </xf>
    <xf numFmtId="0" fontId="3" fillId="2" borderId="1" xfId="0" applyFont="1" applyFill="1" applyBorder="1" applyAlignment="1">
      <alignment vertical="center" wrapText="1"/>
    </xf>
    <xf numFmtId="171" fontId="3" fillId="2" borderId="0" xfId="0" applyNumberFormat="1" applyFont="1" applyFill="1" applyAlignment="1">
      <alignment horizontal="right" vertical="center"/>
    </xf>
    <xf numFmtId="0" fontId="33" fillId="2" borderId="0" xfId="0" applyFont="1" applyFill="1"/>
    <xf numFmtId="171" fontId="3" fillId="2" borderId="1" xfId="0" applyNumberFormat="1" applyFont="1" applyFill="1" applyBorder="1" applyAlignment="1">
      <alignment horizontal="right"/>
    </xf>
    <xf numFmtId="0" fontId="4" fillId="2" borderId="1" xfId="0" applyFont="1" applyFill="1" applyBorder="1"/>
    <xf numFmtId="0" fontId="3" fillId="2" borderId="1" xfId="0" applyFont="1" applyFill="1" applyBorder="1" applyAlignment="1">
      <alignment horizontal="left" vertical="center"/>
    </xf>
    <xf numFmtId="171" fontId="8" fillId="6" borderId="1" xfId="0" applyNumberFormat="1" applyFont="1" applyFill="1" applyBorder="1" applyAlignment="1">
      <alignment horizontal="right" vertical="center"/>
    </xf>
    <xf numFmtId="1" fontId="3" fillId="2" borderId="1" xfId="0" applyNumberFormat="1" applyFont="1" applyFill="1" applyBorder="1" applyAlignment="1">
      <alignment horizontal="right" vertical="center"/>
    </xf>
    <xf numFmtId="1" fontId="4" fillId="2" borderId="1" xfId="0" applyNumberFormat="1" applyFont="1" applyFill="1" applyBorder="1"/>
    <xf numFmtId="1" fontId="3" fillId="2" borderId="1" xfId="0" applyNumberFormat="1" applyFont="1" applyFill="1" applyBorder="1"/>
    <xf numFmtId="1" fontId="8" fillId="6" borderId="1" xfId="0" applyNumberFormat="1" applyFont="1" applyFill="1" applyBorder="1" applyAlignment="1">
      <alignment horizontal="right" vertical="center"/>
    </xf>
    <xf numFmtId="1" fontId="8" fillId="6" borderId="1" xfId="0" applyNumberFormat="1" applyFont="1" applyFill="1" applyBorder="1"/>
    <xf numFmtId="171" fontId="4" fillId="2" borderId="1" xfId="0" applyNumberFormat="1" applyFont="1" applyFill="1" applyBorder="1" applyAlignment="1">
      <alignment horizontal="right"/>
    </xf>
    <xf numFmtId="0" fontId="32" fillId="2" borderId="0" xfId="0" quotePrefix="1" applyFont="1" applyFill="1"/>
    <xf numFmtId="0" fontId="33" fillId="2" borderId="0" xfId="0" applyFont="1" applyFill="1" applyAlignment="1">
      <alignment vertical="center"/>
    </xf>
    <xf numFmtId="0" fontId="3" fillId="0" borderId="1" xfId="0" applyFont="1" applyBorder="1" applyAlignment="1">
      <alignment horizontal="left" vertical="center"/>
    </xf>
    <xf numFmtId="171" fontId="3" fillId="0" borderId="9" xfId="0" applyNumberFormat="1" applyFont="1" applyBorder="1" applyAlignment="1">
      <alignment horizontal="right" vertical="center"/>
    </xf>
    <xf numFmtId="0" fontId="15" fillId="0" borderId="5" xfId="0" applyFont="1" applyBorder="1" applyAlignment="1">
      <alignment horizontal="left" vertical="center"/>
    </xf>
    <xf numFmtId="171" fontId="15" fillId="0" borderId="9" xfId="0" applyNumberFormat="1" applyFont="1" applyBorder="1" applyAlignment="1">
      <alignment horizontal="right" vertical="center"/>
    </xf>
    <xf numFmtId="0" fontId="15" fillId="0" borderId="1" xfId="0" applyFont="1" applyBorder="1" applyAlignment="1">
      <alignment horizontal="left" vertical="center" wrapText="1"/>
    </xf>
    <xf numFmtId="0" fontId="15" fillId="0" borderId="1" xfId="0" applyFont="1" applyBorder="1" applyAlignment="1">
      <alignment horizontal="left" vertical="center"/>
    </xf>
    <xf numFmtId="0" fontId="8" fillId="6" borderId="5" xfId="0" applyFont="1" applyFill="1" applyBorder="1" applyAlignment="1">
      <alignment horizontal="left" vertical="center"/>
    </xf>
    <xf numFmtId="174" fontId="3" fillId="0" borderId="1" xfId="12" applyNumberFormat="1" applyFont="1" applyBorder="1"/>
    <xf numFmtId="3" fontId="3" fillId="0" borderId="1" xfId="12" applyNumberFormat="1" applyFont="1" applyBorder="1" applyAlignment="1">
      <alignment horizontal="right"/>
    </xf>
    <xf numFmtId="8" fontId="3" fillId="0" borderId="1" xfId="0" applyNumberFormat="1" applyFont="1" applyBorder="1" applyAlignment="1">
      <alignment horizontal="right"/>
    </xf>
    <xf numFmtId="3" fontId="15" fillId="2" borderId="1" xfId="12" applyNumberFormat="1" applyFont="1" applyFill="1" applyBorder="1" applyAlignment="1">
      <alignment horizontal="right" vertical="center" wrapText="1"/>
    </xf>
    <xf numFmtId="166" fontId="3" fillId="2" borderId="1" xfId="0" applyNumberFormat="1" applyFont="1" applyFill="1" applyBorder="1" applyAlignment="1">
      <alignment horizontal="right" vertical="center"/>
    </xf>
    <xf numFmtId="166" fontId="8" fillId="6" borderId="1" xfId="0" applyNumberFormat="1" applyFont="1" applyFill="1" applyBorder="1"/>
    <xf numFmtId="166" fontId="8" fillId="6" borderId="1" xfId="0" applyNumberFormat="1" applyFont="1" applyFill="1" applyBorder="1" applyAlignment="1">
      <alignment horizontal="right" vertical="center"/>
    </xf>
    <xf numFmtId="166" fontId="8" fillId="6" borderId="1" xfId="0" applyNumberFormat="1" applyFont="1" applyFill="1" applyBorder="1" applyAlignment="1">
      <alignment horizontal="right" vertical="center" wrapText="1"/>
    </xf>
    <xf numFmtId="166" fontId="8" fillId="6" borderId="1" xfId="12" applyNumberFormat="1" applyFont="1" applyFill="1" applyBorder="1" applyAlignment="1">
      <alignment horizontal="right" vertical="center" wrapText="1"/>
    </xf>
    <xf numFmtId="0" fontId="8" fillId="6" borderId="5" xfId="0" applyFont="1" applyFill="1" applyBorder="1" applyAlignment="1">
      <alignment horizontal="left" vertical="center" wrapText="1"/>
    </xf>
    <xf numFmtId="0" fontId="15" fillId="0" borderId="1" xfId="0" applyFont="1" applyBorder="1" applyAlignment="1">
      <alignment vertical="center"/>
    </xf>
    <xf numFmtId="8" fontId="15" fillId="0" borderId="1" xfId="0" applyNumberFormat="1" applyFont="1" applyBorder="1" applyAlignment="1">
      <alignment horizontal="right" vertical="center" wrapText="1"/>
    </xf>
    <xf numFmtId="8" fontId="8" fillId="6" borderId="1" xfId="0" applyNumberFormat="1" applyFont="1" applyFill="1" applyBorder="1" applyAlignment="1">
      <alignment horizontal="right" vertical="center"/>
    </xf>
    <xf numFmtId="8" fontId="8" fillId="6" borderId="1" xfId="0" applyNumberFormat="1" applyFont="1" applyFill="1" applyBorder="1" applyAlignment="1">
      <alignment horizontal="right" vertical="center" wrapText="1"/>
    </xf>
    <xf numFmtId="174" fontId="8" fillId="6" borderId="1" xfId="0" applyNumberFormat="1" applyFont="1" applyFill="1" applyBorder="1" applyAlignment="1">
      <alignment horizontal="right" vertical="center"/>
    </xf>
    <xf numFmtId="174" fontId="8" fillId="6" borderId="1" xfId="0" applyNumberFormat="1" applyFont="1" applyFill="1" applyBorder="1"/>
    <xf numFmtId="0" fontId="48" fillId="6" borderId="1" xfId="0" applyFont="1" applyFill="1" applyBorder="1" applyAlignment="1">
      <alignment horizontal="center" vertical="center" wrapText="1"/>
    </xf>
    <xf numFmtId="179" fontId="3" fillId="2" borderId="1" xfId="0" applyNumberFormat="1" applyFont="1" applyFill="1" applyBorder="1" applyAlignment="1">
      <alignment horizontal="center" vertical="center" wrapText="1"/>
    </xf>
    <xf numFmtId="2" fontId="3" fillId="2" borderId="1" xfId="0" applyNumberFormat="1" applyFont="1" applyFill="1" applyBorder="1" applyAlignment="1">
      <alignment horizontal="center" vertical="center" wrapText="1"/>
    </xf>
    <xf numFmtId="8" fontId="3" fillId="2" borderId="1" xfId="0" applyNumberFormat="1" applyFont="1" applyFill="1" applyBorder="1" applyAlignment="1">
      <alignment horizontal="center" vertical="center" wrapText="1"/>
    </xf>
    <xf numFmtId="4" fontId="3" fillId="2" borderId="1" xfId="0" applyNumberFormat="1" applyFont="1" applyFill="1" applyBorder="1" applyAlignment="1">
      <alignment horizontal="center" vertical="center"/>
    </xf>
    <xf numFmtId="166" fontId="3" fillId="2" borderId="1" xfId="0" applyNumberFormat="1" applyFont="1" applyFill="1" applyBorder="1" applyAlignment="1">
      <alignment horizontal="center" vertical="center"/>
    </xf>
    <xf numFmtId="180" fontId="3" fillId="2" borderId="1" xfId="0" applyNumberFormat="1" applyFont="1" applyFill="1" applyBorder="1" applyAlignment="1">
      <alignment horizontal="center" vertical="center" wrapText="1"/>
    </xf>
    <xf numFmtId="0" fontId="8" fillId="2" borderId="0" xfId="0" applyFont="1" applyFill="1" applyAlignment="1">
      <alignment horizontal="right" vertical="center" wrapText="1"/>
    </xf>
    <xf numFmtId="0" fontId="3" fillId="2" borderId="0" xfId="0" applyFont="1" applyFill="1" applyAlignment="1">
      <alignment horizontal="right" vertical="center"/>
    </xf>
    <xf numFmtId="0" fontId="36" fillId="2" borderId="0" xfId="0" applyFont="1" applyFill="1" applyAlignment="1">
      <alignment horizontal="right" vertical="center" wrapText="1"/>
    </xf>
    <xf numFmtId="0" fontId="50" fillId="0" borderId="0" xfId="0" applyFont="1" applyAlignment="1">
      <alignment vertical="center" wrapText="1"/>
    </xf>
    <xf numFmtId="171" fontId="3" fillId="0" borderId="1" xfId="0" applyNumberFormat="1" applyFont="1" applyBorder="1" applyAlignment="1">
      <alignment horizontal="left" vertical="center"/>
    </xf>
    <xf numFmtId="8" fontId="3" fillId="0" borderId="1" xfId="0" applyNumberFormat="1" applyFont="1" applyBorder="1" applyAlignment="1">
      <alignment horizontal="left" vertical="center"/>
    </xf>
    <xf numFmtId="166" fontId="50" fillId="0" borderId="1" xfId="0" applyNumberFormat="1" applyFont="1" applyBorder="1"/>
    <xf numFmtId="166" fontId="50" fillId="0" borderId="1" xfId="12" applyNumberFormat="1" applyFont="1" applyBorder="1"/>
    <xf numFmtId="0" fontId="51" fillId="6" borderId="1" xfId="0" applyFont="1" applyFill="1" applyBorder="1" applyAlignment="1">
      <alignment horizontal="right" vertical="center"/>
    </xf>
    <xf numFmtId="0" fontId="46" fillId="0" borderId="0" xfId="0" applyFont="1"/>
    <xf numFmtId="0" fontId="47" fillId="0" borderId="0" xfId="0" applyFont="1"/>
    <xf numFmtId="6" fontId="47" fillId="0" borderId="0" xfId="0" applyNumberFormat="1" applyFont="1"/>
    <xf numFmtId="1" fontId="15" fillId="0" borderId="1" xfId="0" applyNumberFormat="1" applyFont="1" applyBorder="1" applyAlignment="1">
      <alignment horizontal="right" vertical="center" wrapText="1"/>
    </xf>
    <xf numFmtId="170" fontId="2" fillId="0" borderId="1" xfId="12" applyNumberFormat="1" applyFont="1" applyBorder="1"/>
    <xf numFmtId="0" fontId="8" fillId="7" borderId="1" xfId="0" applyFont="1" applyFill="1" applyBorder="1" applyAlignment="1">
      <alignment horizontal="center"/>
    </xf>
    <xf numFmtId="0" fontId="2" fillId="0" borderId="1" xfId="0" applyFont="1" applyBorder="1" applyAlignment="1">
      <alignment horizontal="left"/>
    </xf>
    <xf numFmtId="10" fontId="0" fillId="0" borderId="0" xfId="14" applyNumberFormat="1" applyFont="1"/>
    <xf numFmtId="164" fontId="3" fillId="0" borderId="1" xfId="12" applyFont="1" applyBorder="1"/>
    <xf numFmtId="170" fontId="3" fillId="0" borderId="1" xfId="12" applyNumberFormat="1" applyFont="1" applyBorder="1"/>
    <xf numFmtId="170" fontId="15" fillId="0" borderId="1" xfId="12" applyNumberFormat="1" applyFont="1" applyBorder="1" applyAlignment="1">
      <alignment horizontal="right" vertical="center"/>
    </xf>
    <xf numFmtId="170" fontId="8" fillId="0" borderId="1" xfId="12" applyNumberFormat="1" applyFont="1" applyBorder="1"/>
    <xf numFmtId="170" fontId="8" fillId="6" borderId="1" xfId="12" applyNumberFormat="1" applyFont="1" applyFill="1" applyBorder="1" applyAlignment="1">
      <alignment horizontal="right" vertical="center"/>
    </xf>
    <xf numFmtId="0" fontId="55" fillId="0" borderId="0" xfId="0" applyFont="1"/>
    <xf numFmtId="178" fontId="8" fillId="0" borderId="1" xfId="0" applyNumberFormat="1" applyFont="1" applyBorder="1" applyAlignment="1">
      <alignment horizontal="right" vertical="center" wrapText="1"/>
    </xf>
    <xf numFmtId="0" fontId="3" fillId="0" borderId="0" xfId="0" applyFont="1" applyAlignment="1">
      <alignment horizontal="left" vertical="top" wrapText="1"/>
    </xf>
    <xf numFmtId="0" fontId="1" fillId="0" borderId="0" xfId="0" applyFont="1"/>
    <xf numFmtId="166" fontId="0" fillId="2" borderId="0" xfId="0" applyNumberFormat="1" applyFill="1"/>
    <xf numFmtId="170" fontId="53" fillId="0" borderId="1" xfId="12" applyNumberFormat="1" applyFont="1" applyBorder="1" applyAlignment="1">
      <alignment horizontal="right" vertical="center"/>
    </xf>
    <xf numFmtId="170" fontId="54" fillId="0" borderId="1" xfId="12" applyNumberFormat="1" applyFont="1" applyBorder="1"/>
    <xf numFmtId="170" fontId="52" fillId="6" borderId="1" xfId="12" applyNumberFormat="1" applyFont="1" applyFill="1" applyBorder="1" applyAlignment="1">
      <alignment horizontal="right" vertical="center"/>
    </xf>
    <xf numFmtId="170" fontId="1" fillId="0" borderId="1" xfId="12" applyNumberFormat="1" applyFont="1" applyBorder="1"/>
    <xf numFmtId="170" fontId="8" fillId="6" borderId="1" xfId="12" applyNumberFormat="1" applyFont="1" applyFill="1" applyBorder="1"/>
    <xf numFmtId="0" fontId="0" fillId="0" borderId="1" xfId="0" applyBorder="1"/>
    <xf numFmtId="8" fontId="3" fillId="2" borderId="0" xfId="0" applyNumberFormat="1" applyFont="1" applyFill="1" applyAlignment="1">
      <alignment vertical="center" wrapText="1"/>
    </xf>
    <xf numFmtId="8" fontId="1" fillId="2" borderId="0" xfId="0" applyNumberFormat="1" applyFont="1" applyFill="1" applyAlignment="1">
      <alignment vertical="center" wrapText="1"/>
    </xf>
    <xf numFmtId="0" fontId="1" fillId="0" borderId="1" xfId="0" applyFont="1" applyBorder="1" applyAlignment="1">
      <alignment horizontal="left" vertical="center" wrapText="1"/>
    </xf>
    <xf numFmtId="166" fontId="3" fillId="0" borderId="0" xfId="0" applyNumberFormat="1" applyFont="1" applyAlignment="1">
      <alignment vertical="center" wrapText="1"/>
    </xf>
    <xf numFmtId="166" fontId="1" fillId="0" borderId="0" xfId="0" applyNumberFormat="1" applyFont="1" applyAlignment="1">
      <alignment vertical="center" wrapText="1"/>
    </xf>
    <xf numFmtId="174" fontId="0" fillId="2" borderId="0" xfId="0" applyNumberFormat="1" applyFill="1"/>
    <xf numFmtId="174" fontId="8" fillId="0" borderId="1" xfId="0" applyNumberFormat="1" applyFont="1" applyBorder="1" applyAlignment="1">
      <alignment horizontal="right" vertical="center" wrapText="1"/>
    </xf>
    <xf numFmtId="166" fontId="51" fillId="6" borderId="1" xfId="0" applyNumberFormat="1" applyFont="1" applyFill="1" applyBorder="1"/>
    <xf numFmtId="0" fontId="1" fillId="2" borderId="0" xfId="0" applyFont="1" applyFill="1"/>
    <xf numFmtId="0" fontId="1" fillId="0" borderId="0" xfId="0" applyFont="1" applyAlignment="1">
      <alignment horizontal="left" vertical="top"/>
    </xf>
    <xf numFmtId="0" fontId="32" fillId="0" borderId="0" xfId="0" applyFont="1" applyAlignment="1">
      <alignment horizontal="left" wrapText="1"/>
    </xf>
    <xf numFmtId="0" fontId="32" fillId="0" borderId="0" xfId="0" applyFont="1" applyAlignment="1">
      <alignment horizontal="left"/>
    </xf>
    <xf numFmtId="0" fontId="1" fillId="2" borderId="1" xfId="0" applyFont="1" applyFill="1" applyBorder="1" applyAlignment="1">
      <alignment horizontal="right" vertical="center"/>
    </xf>
    <xf numFmtId="0" fontId="33" fillId="0" borderId="0" xfId="0" applyFont="1" applyAlignment="1">
      <alignment horizontal="left" vertical="top" wrapText="1"/>
    </xf>
    <xf numFmtId="0" fontId="1" fillId="0" borderId="0" xfId="0" applyFont="1" applyAlignment="1">
      <alignment horizontal="left" vertical="top" wrapText="1"/>
    </xf>
    <xf numFmtId="0" fontId="3" fillId="0" borderId="0" xfId="0" applyFont="1" applyAlignment="1">
      <alignment horizontal="left" vertical="top" wrapText="1"/>
    </xf>
    <xf numFmtId="0" fontId="8" fillId="6" borderId="5" xfId="0" applyFont="1" applyFill="1" applyBorder="1" applyAlignment="1">
      <alignment horizontal="right" vertical="center" wrapText="1"/>
    </xf>
    <xf numFmtId="0" fontId="8" fillId="6" borderId="4" xfId="0" applyFont="1" applyFill="1" applyBorder="1" applyAlignment="1">
      <alignment horizontal="right" vertical="center" wrapText="1"/>
    </xf>
    <xf numFmtId="0" fontId="8" fillId="6" borderId="5" xfId="0" applyFont="1" applyFill="1" applyBorder="1" applyAlignment="1">
      <alignment vertical="center" wrapText="1"/>
    </xf>
    <xf numFmtId="0" fontId="8" fillId="6" borderId="4" xfId="0" applyFont="1" applyFill="1" applyBorder="1" applyAlignment="1">
      <alignment vertical="center" wrapText="1"/>
    </xf>
    <xf numFmtId="0" fontId="8" fillId="6" borderId="1" xfId="0" applyFont="1" applyFill="1" applyBorder="1" applyAlignment="1">
      <alignment horizontal="right" vertical="center" wrapText="1"/>
    </xf>
    <xf numFmtId="0" fontId="8" fillId="6" borderId="1" xfId="0" applyFont="1" applyFill="1" applyBorder="1" applyAlignment="1">
      <alignment vertical="center" wrapText="1"/>
    </xf>
  </cellXfs>
  <cellStyles count="19">
    <cellStyle name="Comma" xfId="12" builtinId="3"/>
    <cellStyle name="Comma 2" xfId="18" xr:uid="{94A72A5F-413D-4FFB-A9E9-AB9B8493680B}"/>
    <cellStyle name="Currency" xfId="13" builtinId="4"/>
    <cellStyle name="Currency 3" xfId="16" xr:uid="{919F08AE-76DE-4526-870F-8250DAB72C07}"/>
    <cellStyle name="Hyperlink" xfId="15" builtinId="8"/>
    <cellStyle name="Normal" xfId="0" builtinId="0"/>
    <cellStyle name="Normal 10 2 2 2" xfId="8" xr:uid="{C4D639BC-B1C5-49D4-8D01-02F58FB3B41F}"/>
    <cellStyle name="Normal 11" xfId="9" xr:uid="{876DFA2E-D199-4936-B7F4-20E77E2A2F88}"/>
    <cellStyle name="Normal 15" xfId="17" xr:uid="{3A0620C2-D9D6-4E7A-9CCA-33E7C8DA85E4}"/>
    <cellStyle name="Normal 2" xfId="4" xr:uid="{60BF4E89-2094-4D37-ACFF-BFE9F730FC15}"/>
    <cellStyle name="Normal 2 2" xfId="6" xr:uid="{5072F99F-DE08-4D8A-BC4C-87265DF9D7BC}"/>
    <cellStyle name="Normal 2 2 2" xfId="5" xr:uid="{296D719E-A3C7-40AF-A9CC-49489E8DE2CD}"/>
    <cellStyle name="Normal 2 2 2 2" xfId="2" xr:uid="{DDC4CF98-426C-4E3D-BDDF-BC8790C0B251}"/>
    <cellStyle name="Normal 2 2 3" xfId="11" xr:uid="{EDBFA312-823F-40D3-8484-5705906445A8}"/>
    <cellStyle name="Normal 3" xfId="10" xr:uid="{DC87EA74-2F32-4CF2-90FC-41893C672F46}"/>
    <cellStyle name="Normal 3 2" xfId="1" xr:uid="{6119C7D2-C07F-4428-B991-73CC330B9F68}"/>
    <cellStyle name="Normal 4 9" xfId="3" xr:uid="{6362C2AC-67EC-4E6B-B3BC-FCDA2F072792}"/>
    <cellStyle name="Normal 62" xfId="7" xr:uid="{9E412F37-C1C3-4518-AA10-516DD8E94A60}"/>
    <cellStyle name="Percent" xfId="14" builtinId="5"/>
  </cellStyles>
  <dxfs count="9">
    <dxf>
      <border>
        <left style="thin">
          <color rgb="FFED7D31"/>
        </left>
      </border>
    </dxf>
    <dxf>
      <border>
        <left style="thin">
          <color rgb="FFED7D31"/>
        </left>
      </border>
    </dxf>
    <dxf>
      <border>
        <top style="thin">
          <color rgb="FFED7D31"/>
        </top>
      </border>
    </dxf>
    <dxf>
      <border>
        <top style="thin">
          <color rgb="FFED7D31"/>
        </top>
      </border>
    </dxf>
    <dxf>
      <font>
        <b/>
        <color rgb="FF000000"/>
      </font>
    </dxf>
    <dxf>
      <font>
        <b/>
        <color rgb="FF000000"/>
      </font>
    </dxf>
    <dxf>
      <font>
        <b/>
        <color rgb="FF000000"/>
      </font>
      <border>
        <top style="double">
          <color rgb="FFED7D31"/>
        </top>
      </border>
    </dxf>
    <dxf>
      <font>
        <b/>
        <color rgb="FFFFFFFF"/>
      </font>
      <fill>
        <patternFill patternType="solid">
          <fgColor rgb="FFED7D31"/>
          <bgColor rgb="FFED7D31"/>
        </patternFill>
      </fill>
    </dxf>
    <dxf>
      <font>
        <color rgb="FF000000"/>
      </font>
      <border>
        <left style="thin">
          <color rgb="FFED7D31"/>
        </left>
        <right style="thin">
          <color rgb="FFED7D31"/>
        </right>
        <top style="thin">
          <color rgb="FFED7D31"/>
        </top>
        <bottom style="thin">
          <color rgb="FFED7D31"/>
        </bottom>
      </border>
    </dxf>
  </dxfs>
  <tableStyles count="3" defaultTableStyle="TableStyleMedium2" defaultPivotStyle="PivotStyleLight16">
    <tableStyle name="Table Style 1" pivot="0" count="0" xr9:uid="{1485EEDA-B283-488D-8070-CD06AAB9F344}"/>
    <tableStyle name="Table Style 2" pivot="0" count="0" xr9:uid="{C6DB0245-1AD4-4DF2-BDED-8AD87D9595FE}"/>
    <tableStyle name="TableStyleLight10 2" pivot="0" count="9" xr9:uid="{25F1BFDD-5CC3-4A64-8FBA-7E91D113BD0F}">
      <tableStyleElement type="wholeTable" dxfId="8"/>
      <tableStyleElement type="headerRow" dxfId="7"/>
      <tableStyleElement type="totalRow" dxfId="6"/>
      <tableStyleElement type="firstColumn" dxfId="5"/>
      <tableStyleElement type="lastColumn" dxfId="4"/>
      <tableStyleElement type="firstRowStripe" dxfId="3"/>
      <tableStyleElement type="secondRowStripe" dxfId="2"/>
      <tableStyleElement type="firstColumnStripe" dxfId="1"/>
      <tableStyleElement type="secondColumnStripe" dxfId="0"/>
    </tableStyle>
  </tableStyles>
  <colors>
    <mruColors>
      <color rgb="FF12436D"/>
      <color rgb="FFA1ABB2"/>
      <color rgb="FF28A197"/>
      <color rgb="FF94D0AA"/>
      <color rgb="FFF46A25"/>
      <color rgb="FFE86E1E"/>
      <color rgb="FF079448"/>
      <color rgb="FFCD1F45"/>
      <color rgb="FF91AE3C"/>
      <color rgb="FFCC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ustomXml" Target="../customXml/item4.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ustomXml" Target="../customXml/item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4.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5.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36.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37.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38.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9.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4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32.xml"/><Relationship Id="rId1" Type="http://schemas.microsoft.com/office/2011/relationships/chartStyle" Target="style32.xml"/></Relationships>
</file>

<file path=xl/charts/_rels/chart4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3.xml"/><Relationship Id="rId1" Type="http://schemas.microsoft.com/office/2011/relationships/chartStyle" Target="style33.xml"/></Relationships>
</file>

<file path=xl/charts/_rels/chart4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4.xml"/><Relationship Id="rId1" Type="http://schemas.microsoft.com/office/2011/relationships/chartStyle" Target="style34.xml"/></Relationships>
</file>

<file path=xl/charts/_rels/chart44.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45.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46.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37.xml"/><Relationship Id="rId1" Type="http://schemas.microsoft.com/office/2011/relationships/chartStyle" Target="style37.xml"/></Relationships>
</file>

<file path=xl/charts/_rels/chart47.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38.xml"/><Relationship Id="rId1" Type="http://schemas.microsoft.com/office/2011/relationships/chartStyle" Target="style38.xml"/></Relationships>
</file>

<file path=xl/charts/_rels/chart48.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39.xml"/><Relationship Id="rId1" Type="http://schemas.microsoft.com/office/2011/relationships/chartStyle" Target="style39.xml"/></Relationships>
</file>

<file path=xl/charts/_rels/chart49.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40.xml"/><Relationship Id="rId1" Type="http://schemas.microsoft.com/office/2011/relationships/chartStyle" Target="style40.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41.xml"/><Relationship Id="rId1" Type="http://schemas.microsoft.com/office/2011/relationships/chartStyle" Target="style41.xml"/></Relationships>
</file>

<file path=xl/charts/_rels/chart51.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42.xml"/><Relationship Id="rId1" Type="http://schemas.microsoft.com/office/2011/relationships/chartStyle" Target="style42.xml"/></Relationships>
</file>

<file path=xl/charts/_rels/chart52.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43.xml"/><Relationship Id="rId1" Type="http://schemas.microsoft.com/office/2011/relationships/chartStyle" Target="style43.xml"/></Relationships>
</file>

<file path=xl/charts/_rels/chart53.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44.xml"/><Relationship Id="rId1" Type="http://schemas.microsoft.com/office/2011/relationships/chartStyle" Target="style44.xml"/></Relationships>
</file>

<file path=xl/charts/_rels/chart54.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45.xml"/><Relationship Id="rId1" Type="http://schemas.microsoft.com/office/2011/relationships/chartStyle" Target="style45.xml"/></Relationships>
</file>

<file path=xl/charts/_rels/chart55.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46.xml"/><Relationship Id="rId1" Type="http://schemas.microsoft.com/office/2011/relationships/chartStyle" Target="style46.xml"/></Relationships>
</file>

<file path=xl/charts/_rels/chart56.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57.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58.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9.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0.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61.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62.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63.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Verdana" panose="020B0604030504040204" pitchFamily="34" charset="0"/>
                <a:ea typeface="Verdana" panose="020B0604030504040204" pitchFamily="34" charset="0"/>
                <a:cs typeface="+mn-cs"/>
              </a:defRPr>
            </a:pPr>
            <a:r>
              <a:rPr lang="en-US" sz="1100">
                <a:solidFill>
                  <a:sysClr val="windowText" lastClr="000000"/>
                </a:solidFill>
                <a:latin typeface="Verdana" panose="020B0604030504040204" pitchFamily="34" charset="0"/>
                <a:ea typeface="Verdana" panose="020B0604030504040204" pitchFamily="34" charset="0"/>
              </a:rPr>
              <a:t>b) Installed capacity</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Verdana" panose="020B0604030504040204" pitchFamily="34" charset="0"/>
              <a:ea typeface="Verdana" panose="020B0604030504040204" pitchFamily="34" charset="0"/>
              <a:cs typeface="+mn-cs"/>
            </a:defRPr>
          </a:pPr>
          <a:endParaRPr lang="en-US"/>
        </a:p>
      </c:txPr>
    </c:title>
    <c:autoTitleDeleted val="0"/>
    <c:plotArea>
      <c:layout/>
      <c:pieChart>
        <c:varyColors val="1"/>
        <c:ser>
          <c:idx val="0"/>
          <c:order val="0"/>
          <c:tx>
            <c:strRef>
              <c:f>'Figure 2.3'!$G$30</c:f>
              <c:strCache>
                <c:ptCount val="1"/>
                <c:pt idx="0">
                  <c:v>Capacity (MW)</c:v>
                </c:pt>
              </c:strCache>
            </c:strRef>
          </c:tx>
          <c:dPt>
            <c:idx val="0"/>
            <c:bubble3D val="0"/>
            <c:spPr>
              <a:solidFill>
                <a:schemeClr val="accent2"/>
              </a:solidFill>
              <a:ln w="3175">
                <a:solidFill>
                  <a:schemeClr val="tx1"/>
                </a:solidFill>
              </a:ln>
              <a:effectLst/>
            </c:spPr>
            <c:extLst>
              <c:ext xmlns:c16="http://schemas.microsoft.com/office/drawing/2014/chart" uri="{C3380CC4-5D6E-409C-BE32-E72D297353CC}">
                <c16:uniqueId val="{00000001-4BF8-4610-81F0-6876223E3D7F}"/>
              </c:ext>
            </c:extLst>
          </c:dPt>
          <c:dPt>
            <c:idx val="1"/>
            <c:bubble3D val="0"/>
            <c:spPr>
              <a:solidFill>
                <a:srgbClr val="12436D"/>
              </a:solidFill>
              <a:ln w="3175">
                <a:solidFill>
                  <a:schemeClr val="tx1"/>
                </a:solidFill>
              </a:ln>
              <a:effectLst/>
            </c:spPr>
            <c:extLst>
              <c:ext xmlns:c16="http://schemas.microsoft.com/office/drawing/2014/chart" uri="{C3380CC4-5D6E-409C-BE32-E72D297353CC}">
                <c16:uniqueId val="{00000003-4BF8-4610-81F0-6876223E3D7F}"/>
              </c:ext>
            </c:extLst>
          </c:dPt>
          <c:dLbls>
            <c:dLbl>
              <c:idx val="0"/>
              <c:layout>
                <c:manualLayout>
                  <c:x val="-2.6487534000156424E-2"/>
                  <c:y val="-0.21197727771659558"/>
                </c:manualLayout>
              </c:layout>
              <c:numFmt formatCode="0.0%" sourceLinked="0"/>
              <c:spPr>
                <a:noFill/>
                <a:ln>
                  <a:noFill/>
                </a:ln>
                <a:effectLst/>
              </c:spPr>
              <c:txPr>
                <a:bodyPr rot="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0.27149722350160332"/>
                      <c:h val="0.16589952048071671"/>
                    </c:manualLayout>
                  </c15:layout>
                </c:ext>
                <c:ext xmlns:c16="http://schemas.microsoft.com/office/drawing/2014/chart" uri="{C3380CC4-5D6E-409C-BE32-E72D297353CC}">
                  <c16:uniqueId val="{00000001-4BF8-4610-81F0-6876223E3D7F}"/>
                </c:ext>
              </c:extLst>
            </c:dLbl>
            <c:dLbl>
              <c:idx val="1"/>
              <c:layout>
                <c:manualLayout>
                  <c:x val="0.14624963350062953"/>
                  <c:y val="1.0102071804868802E-2"/>
                </c:manualLayout>
              </c:layout>
              <c:numFmt formatCode="0.0%" sourceLinked="0"/>
              <c:spPr>
                <a:noFill/>
                <a:ln>
                  <a:noFill/>
                </a:ln>
                <a:effectLst/>
              </c:spPr>
              <c:txPr>
                <a:bodyPr rot="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BF8-4610-81F0-6876223E3D7F}"/>
                </c:ext>
              </c:extLst>
            </c:dLbl>
            <c:numFmt formatCode="0.00%" sourceLinked="0"/>
            <c:spPr>
              <a:noFill/>
              <a:ln>
                <a:noFill/>
              </a:ln>
              <a:effectLst/>
            </c:spPr>
            <c:txPr>
              <a:bodyPr rot="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solidFill>
                  <a:round/>
                </a:ln>
                <a:effectLst/>
              </c:spPr>
            </c:leaderLines>
            <c:extLst>
              <c:ext xmlns:c15="http://schemas.microsoft.com/office/drawing/2012/chart" uri="{CE6537A1-D6FC-4f65-9D91-7224C49458BB}"/>
            </c:extLst>
          </c:dLbls>
          <c:cat>
            <c:strRef>
              <c:f>'Figure 2.3'!$F$31:$F$32</c:f>
              <c:strCache>
                <c:ptCount val="2"/>
                <c:pt idx="0">
                  <c:v>Non-Micro</c:v>
                </c:pt>
                <c:pt idx="1">
                  <c:v>Micro</c:v>
                </c:pt>
              </c:strCache>
            </c:strRef>
          </c:cat>
          <c:val>
            <c:numRef>
              <c:f>'Figure 2.3'!$G$31:$G$32</c:f>
              <c:numCache>
                <c:formatCode>0.00</c:formatCode>
                <c:ptCount val="2"/>
                <c:pt idx="0" formatCode="_(* #,##0.00_);_(* \(#,##0.00\);_(* &quot;-&quot;??_);_(@_)">
                  <c:v>35275.691442863717</c:v>
                </c:pt>
                <c:pt idx="1">
                  <c:v>121.50527999999885</c:v>
                </c:pt>
              </c:numCache>
            </c:numRef>
          </c:val>
          <c:extLst>
            <c:ext xmlns:c16="http://schemas.microsoft.com/office/drawing/2014/chart" uri="{C3380CC4-5D6E-409C-BE32-E72D297353CC}">
              <c16:uniqueId val="{00000004-4BF8-4610-81F0-6876223E3D7F}"/>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b="1"/>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ysClr val="windowText" lastClr="000000"/>
                </a:solidFill>
                <a:latin typeface="Verdana" panose="020B0604030504040204" pitchFamily="34" charset="0"/>
                <a:ea typeface="Verdana" panose="020B0604030504040204" pitchFamily="34" charset="0"/>
                <a:cs typeface="+mn-cs"/>
              </a:defRPr>
            </a:pPr>
            <a:r>
              <a:rPr lang="en-GB" sz="1000" b="1"/>
              <a:t>b) Onshore wind</a:t>
            </a:r>
          </a:p>
        </c:rich>
      </c:tx>
      <c:overlay val="0"/>
      <c:spPr>
        <a:noFill/>
        <a:ln>
          <a:noFill/>
        </a:ln>
        <a:effectLst/>
      </c:spPr>
      <c:txPr>
        <a:bodyPr rot="0" spcFirstLastPara="1" vertOverflow="ellipsis" vert="horz" wrap="square" anchor="ctr" anchorCtr="1"/>
        <a:lstStyle/>
        <a:p>
          <a:pPr>
            <a:defRPr sz="1000" b="1" i="0" u="none" strike="noStrike" kern="1200" spc="0" baseline="0">
              <a:solidFill>
                <a:sysClr val="windowText" lastClr="000000"/>
              </a:solidFill>
              <a:latin typeface="Verdana" panose="020B0604030504040204" pitchFamily="34" charset="0"/>
              <a:ea typeface="Verdana" panose="020B0604030504040204" pitchFamily="34" charset="0"/>
              <a:cs typeface="+mn-cs"/>
            </a:defRPr>
          </a:pPr>
          <a:endParaRPr lang="en-US"/>
        </a:p>
      </c:txPr>
    </c:title>
    <c:autoTitleDeleted val="0"/>
    <c:plotArea>
      <c:layout/>
      <c:barChart>
        <c:barDir val="col"/>
        <c:grouping val="clustered"/>
        <c:varyColors val="0"/>
        <c:ser>
          <c:idx val="0"/>
          <c:order val="0"/>
          <c:tx>
            <c:v>ROCs issued</c:v>
          </c:tx>
          <c:spPr>
            <a:solidFill>
              <a:srgbClr val="12436D"/>
            </a:solidFill>
            <a:ln w="3175">
              <a:solidFill>
                <a:schemeClr val="tx1"/>
              </a:solidFill>
            </a:ln>
            <a:effectLst/>
          </c:spPr>
          <c:invertIfNegative val="0"/>
          <c:dLbls>
            <c:numFmt formatCode="#,##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6"/>
              <c:pt idx="0">
                <c:v>SY7 (2008-09)</c:v>
              </c:pt>
              <c:pt idx="1">
                <c:v>SY8 (2009-10)</c:v>
              </c:pt>
              <c:pt idx="2">
                <c:v>SY9 (2010-11)</c:v>
              </c:pt>
              <c:pt idx="3">
                <c:v>SY10 (2011-12)</c:v>
              </c:pt>
              <c:pt idx="4">
                <c:v>SY11 (2012-13)</c:v>
              </c:pt>
              <c:pt idx="5">
                <c:v>SY12 (2013-14)</c:v>
              </c:pt>
              <c:pt idx="6">
                <c:v>SY13 (2014-15)</c:v>
              </c:pt>
              <c:pt idx="7">
                <c:v>SY14 (2015-16)</c:v>
              </c:pt>
              <c:pt idx="8">
                <c:v>SY15 (2016-17)</c:v>
              </c:pt>
              <c:pt idx="9">
                <c:v>SY16 (2017-18)</c:v>
              </c:pt>
              <c:pt idx="10">
                <c:v>SY17 (2018-19)</c:v>
              </c:pt>
              <c:pt idx="11">
                <c:v>SY18 (2019-20)</c:v>
              </c:pt>
              <c:pt idx="12">
                <c:v>SY19 (2020-21)</c:v>
              </c:pt>
              <c:pt idx="13">
                <c:v>SY20 (2021-22)</c:v>
              </c:pt>
              <c:pt idx="14">
                <c:v>SY21 (2022-23)</c:v>
              </c:pt>
              <c:pt idx="15">
                <c:v>SY22 (2023-24)</c:v>
              </c:pt>
            </c:strLit>
          </c:cat>
          <c:val>
            <c:numRef>
              <c:f>'Figure 3.6 (a-i)'!$K$65:$K$80</c:f>
              <c:numCache>
                <c:formatCode>#,##0</c:formatCode>
                <c:ptCount val="16"/>
                <c:pt idx="0">
                  <c:v>6245954</c:v>
                </c:pt>
                <c:pt idx="1">
                  <c:v>7263346</c:v>
                </c:pt>
                <c:pt idx="2">
                  <c:v>7708372</c:v>
                </c:pt>
                <c:pt idx="3">
                  <c:v>11799421</c:v>
                </c:pt>
                <c:pt idx="4">
                  <c:v>12214121</c:v>
                </c:pt>
                <c:pt idx="5">
                  <c:v>18708252</c:v>
                </c:pt>
                <c:pt idx="6">
                  <c:v>17805981</c:v>
                </c:pt>
                <c:pt idx="7">
                  <c:v>20261168</c:v>
                </c:pt>
                <c:pt idx="8">
                  <c:v>19807791</c:v>
                </c:pt>
                <c:pt idx="9">
                  <c:v>27746455</c:v>
                </c:pt>
                <c:pt idx="10">
                  <c:v>27927023</c:v>
                </c:pt>
                <c:pt idx="11">
                  <c:v>30439986</c:v>
                </c:pt>
                <c:pt idx="12">
                  <c:v>27266279</c:v>
                </c:pt>
                <c:pt idx="13">
                  <c:v>26080482</c:v>
                </c:pt>
                <c:pt idx="14">
                  <c:v>28067308</c:v>
                </c:pt>
                <c:pt idx="15">
                  <c:v>26177196</c:v>
                </c:pt>
              </c:numCache>
            </c:numRef>
          </c:val>
          <c:extLst>
            <c:ext xmlns:c16="http://schemas.microsoft.com/office/drawing/2014/chart" uri="{C3380CC4-5D6E-409C-BE32-E72D297353CC}">
              <c16:uniqueId val="{00000000-D9F3-4F0E-9E49-92773BF81E8D}"/>
            </c:ext>
          </c:extLst>
        </c:ser>
        <c:dLbls>
          <c:showLegendKey val="0"/>
          <c:showVal val="0"/>
          <c:showCatName val="0"/>
          <c:showSerName val="0"/>
          <c:showPercent val="0"/>
          <c:showBubbleSize val="0"/>
        </c:dLbls>
        <c:gapWidth val="50"/>
        <c:overlap val="100"/>
        <c:axId val="1584043583"/>
        <c:axId val="1584042751"/>
      </c:barChart>
      <c:lineChart>
        <c:grouping val="standard"/>
        <c:varyColors val="0"/>
        <c:ser>
          <c:idx val="1"/>
          <c:order val="1"/>
          <c:tx>
            <c:v>RO generation (MWh)</c:v>
          </c:tx>
          <c:spPr>
            <a:ln w="28575" cap="rnd">
              <a:solidFill>
                <a:schemeClr val="accent2"/>
              </a:solidFill>
              <a:round/>
            </a:ln>
            <a:effectLst/>
          </c:spPr>
          <c:marker>
            <c:symbol val="none"/>
          </c:marker>
          <c:cat>
            <c:strLit>
              <c:ptCount val="16"/>
              <c:pt idx="0">
                <c:v>SY7 (2008-09)</c:v>
              </c:pt>
              <c:pt idx="1">
                <c:v>SY8 (2009-10)</c:v>
              </c:pt>
              <c:pt idx="2">
                <c:v>SY9 (2010-11)</c:v>
              </c:pt>
              <c:pt idx="3">
                <c:v>SY10 (2011-12)</c:v>
              </c:pt>
              <c:pt idx="4">
                <c:v>SY11 (2012-13)</c:v>
              </c:pt>
              <c:pt idx="5">
                <c:v>SY12 (2013-14)</c:v>
              </c:pt>
              <c:pt idx="6">
                <c:v>SY13 (2014-15)</c:v>
              </c:pt>
              <c:pt idx="7">
                <c:v>SY14 (2015-16)</c:v>
              </c:pt>
              <c:pt idx="8">
                <c:v>SY15 (2016-17)</c:v>
              </c:pt>
              <c:pt idx="9">
                <c:v>SY16 (2017-18)</c:v>
              </c:pt>
              <c:pt idx="10">
                <c:v>SY17 (2018-19)</c:v>
              </c:pt>
              <c:pt idx="11">
                <c:v>SY18 (2019-20)</c:v>
              </c:pt>
              <c:pt idx="12">
                <c:v>SY19 (2020-21)</c:v>
              </c:pt>
              <c:pt idx="13">
                <c:v>SY20 (2021-22)</c:v>
              </c:pt>
              <c:pt idx="14">
                <c:v>SY21 (2022-23)</c:v>
              </c:pt>
              <c:pt idx="15">
                <c:v>SY22 (2023-24)</c:v>
              </c:pt>
            </c:strLit>
          </c:cat>
          <c:val>
            <c:numRef>
              <c:f>'Figure 3.6 (a-i)'!$L$65:$L$80</c:f>
              <c:numCache>
                <c:formatCode>#,##0</c:formatCode>
                <c:ptCount val="16"/>
                <c:pt idx="0">
                  <c:v>6245954</c:v>
                </c:pt>
                <c:pt idx="1">
                  <c:v>7262320</c:v>
                </c:pt>
                <c:pt idx="2">
                  <c:v>7703836.25</c:v>
                </c:pt>
                <c:pt idx="3">
                  <c:v>11782074</c:v>
                </c:pt>
                <c:pt idx="4">
                  <c:v>12174908.5</c:v>
                </c:pt>
                <c:pt idx="5">
                  <c:v>18622194.083333317</c:v>
                </c:pt>
                <c:pt idx="6">
                  <c:v>17751031.611110989</c:v>
                </c:pt>
                <c:pt idx="7">
                  <c:v>20203027.69444418</c:v>
                </c:pt>
                <c:pt idx="8">
                  <c:v>19831041.833332848</c:v>
                </c:pt>
                <c:pt idx="9">
                  <c:v>27996998.472221117</c:v>
                </c:pt>
                <c:pt idx="10">
                  <c:v>28194883.194443166</c:v>
                </c:pt>
                <c:pt idx="11">
                  <c:v>30683156.4999987</c:v>
                </c:pt>
                <c:pt idx="12">
                  <c:v>27448004.638887737</c:v>
                </c:pt>
                <c:pt idx="13">
                  <c:v>26294606.583332174</c:v>
                </c:pt>
                <c:pt idx="14">
                  <c:v>28220918.861109875</c:v>
                </c:pt>
                <c:pt idx="15">
                  <c:v>26210839.333332222</c:v>
                </c:pt>
              </c:numCache>
            </c:numRef>
          </c:val>
          <c:smooth val="0"/>
          <c:extLst>
            <c:ext xmlns:c16="http://schemas.microsoft.com/office/drawing/2014/chart" uri="{C3380CC4-5D6E-409C-BE32-E72D297353CC}">
              <c16:uniqueId val="{00000001-D9F3-4F0E-9E49-92773BF81E8D}"/>
            </c:ext>
          </c:extLst>
        </c:ser>
        <c:dLbls>
          <c:showLegendKey val="0"/>
          <c:showVal val="0"/>
          <c:showCatName val="0"/>
          <c:showSerName val="0"/>
          <c:showPercent val="0"/>
          <c:showBubbleSize val="0"/>
        </c:dLbls>
        <c:marker val="1"/>
        <c:smooth val="0"/>
        <c:axId val="1584043583"/>
        <c:axId val="1584042751"/>
      </c:lineChart>
      <c:catAx>
        <c:axId val="1584043583"/>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584042751"/>
        <c:crosses val="autoZero"/>
        <c:auto val="1"/>
        <c:lblAlgn val="ctr"/>
        <c:lblOffset val="100"/>
        <c:noMultiLvlLbl val="0"/>
      </c:catAx>
      <c:valAx>
        <c:axId val="1584042751"/>
        <c:scaling>
          <c:orientation val="minMax"/>
          <c:min val="1"/>
        </c:scaling>
        <c:delete val="0"/>
        <c:axPos val="l"/>
        <c:majorGridlines>
          <c:spPr>
            <a:ln w="9525" cap="flat" cmpd="sng" algn="ctr">
              <a:solidFill>
                <a:srgbClr val="485865"/>
              </a:solidFill>
              <a:prstDash val="dash"/>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584043583"/>
        <c:crosses val="autoZero"/>
        <c:crossBetween val="between"/>
        <c:dispUnits>
          <c:builtInUnit val="millions"/>
          <c:dispUnitsLbl>
            <c:layout>
              <c:manualLayout>
                <c:xMode val="edge"/>
                <c:yMode val="edge"/>
                <c:x val="9.9071211294554928E-3"/>
                <c:y val="5.006201742948755E-2"/>
              </c:manualLayout>
            </c:layout>
            <c:tx>
              <c:rich>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GB" b="1"/>
                    <a:t>ROCs issued (Millions) and </a:t>
                  </a:r>
                </a:p>
                <a:p>
                  <a:pPr>
                    <a:defRPr b="1"/>
                  </a:pPr>
                  <a:r>
                    <a:rPr lang="en-GB" b="1"/>
                    <a:t>Renewable generation (TWh)</a:t>
                  </a:r>
                </a:p>
              </c:rich>
            </c:tx>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ispUnitsLbl>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solidFill>
            <a:sysClr val="windowText" lastClr="000000"/>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ysClr val="windowText" lastClr="000000"/>
                </a:solidFill>
                <a:latin typeface="Verdana" panose="020B0604030504040204" pitchFamily="34" charset="0"/>
                <a:ea typeface="Verdana" panose="020B0604030504040204" pitchFamily="34" charset="0"/>
                <a:cs typeface="+mn-cs"/>
              </a:defRPr>
            </a:pPr>
            <a:r>
              <a:rPr lang="en-GB" sz="1000" b="1"/>
              <a:t>c) Fuelled</a:t>
            </a:r>
          </a:p>
        </c:rich>
      </c:tx>
      <c:overlay val="0"/>
      <c:spPr>
        <a:noFill/>
        <a:ln>
          <a:noFill/>
        </a:ln>
        <a:effectLst/>
      </c:spPr>
      <c:txPr>
        <a:bodyPr rot="0" spcFirstLastPara="1" vertOverflow="ellipsis" vert="horz" wrap="square" anchor="ctr" anchorCtr="1"/>
        <a:lstStyle/>
        <a:p>
          <a:pPr>
            <a:defRPr sz="1000" b="1" i="0" u="none" strike="noStrike" kern="1200" spc="0" baseline="0">
              <a:solidFill>
                <a:sysClr val="windowText" lastClr="000000"/>
              </a:solidFill>
              <a:latin typeface="Verdana" panose="020B0604030504040204" pitchFamily="34" charset="0"/>
              <a:ea typeface="Verdana" panose="020B0604030504040204" pitchFamily="34" charset="0"/>
              <a:cs typeface="+mn-cs"/>
            </a:defRPr>
          </a:pPr>
          <a:endParaRPr lang="en-US"/>
        </a:p>
      </c:txPr>
    </c:title>
    <c:autoTitleDeleted val="0"/>
    <c:plotArea>
      <c:layout/>
      <c:barChart>
        <c:barDir val="col"/>
        <c:grouping val="clustered"/>
        <c:varyColors val="0"/>
        <c:ser>
          <c:idx val="0"/>
          <c:order val="0"/>
          <c:tx>
            <c:v>ROCs issued</c:v>
          </c:tx>
          <c:spPr>
            <a:solidFill>
              <a:srgbClr val="12436D"/>
            </a:solidFill>
            <a:ln w="3175">
              <a:solidFill>
                <a:schemeClr val="tx1"/>
              </a:solidFill>
            </a:ln>
            <a:effectLst/>
          </c:spPr>
          <c:invertIfNegative val="0"/>
          <c:dLbls>
            <c:numFmt formatCode="#,##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6"/>
              <c:pt idx="0">
                <c:v>SY7 (2008-09)</c:v>
              </c:pt>
              <c:pt idx="1">
                <c:v>SY8 (2009-10)</c:v>
              </c:pt>
              <c:pt idx="2">
                <c:v>SY9 (2010-11)</c:v>
              </c:pt>
              <c:pt idx="3">
                <c:v>SY10 (2011-12)</c:v>
              </c:pt>
              <c:pt idx="4">
                <c:v>SY11 (2012-13)</c:v>
              </c:pt>
              <c:pt idx="5">
                <c:v>SY12 (2013-14)</c:v>
              </c:pt>
              <c:pt idx="6">
                <c:v>SY13 (2014-15)</c:v>
              </c:pt>
              <c:pt idx="7">
                <c:v>SY14 (2015-16)</c:v>
              </c:pt>
              <c:pt idx="8">
                <c:v>SY15 (2016-17)</c:v>
              </c:pt>
              <c:pt idx="9">
                <c:v>SY16 (2017-18)</c:v>
              </c:pt>
              <c:pt idx="10">
                <c:v>SY17 (2018-19)</c:v>
              </c:pt>
              <c:pt idx="11">
                <c:v>SY18 (2019-20)</c:v>
              </c:pt>
              <c:pt idx="12">
                <c:v>SY19 (2020-21)</c:v>
              </c:pt>
              <c:pt idx="13">
                <c:v>SY20 (2021-22)</c:v>
              </c:pt>
              <c:pt idx="14">
                <c:v>SY21 (2022-23)</c:v>
              </c:pt>
              <c:pt idx="15">
                <c:v>SY22 (2023-24)</c:v>
              </c:pt>
            </c:strLit>
          </c:cat>
          <c:val>
            <c:numRef>
              <c:f>'Figure 3.6 (a-i)'!$C$65:$C$80</c:f>
              <c:numCache>
                <c:formatCode>#,##0</c:formatCode>
                <c:ptCount val="16"/>
                <c:pt idx="0">
                  <c:v>3881605</c:v>
                </c:pt>
                <c:pt idx="1">
                  <c:v>3850164</c:v>
                </c:pt>
                <c:pt idx="2">
                  <c:v>4850569</c:v>
                </c:pt>
                <c:pt idx="3">
                  <c:v>6073865</c:v>
                </c:pt>
                <c:pt idx="4">
                  <c:v>8773687</c:v>
                </c:pt>
                <c:pt idx="5">
                  <c:v>11496668</c:v>
                </c:pt>
                <c:pt idx="6">
                  <c:v>17170493</c:v>
                </c:pt>
                <c:pt idx="7">
                  <c:v>21580141</c:v>
                </c:pt>
                <c:pt idx="8">
                  <c:v>20015147</c:v>
                </c:pt>
                <c:pt idx="9">
                  <c:v>17584758</c:v>
                </c:pt>
                <c:pt idx="10">
                  <c:v>20753886</c:v>
                </c:pt>
                <c:pt idx="11">
                  <c:v>21912500</c:v>
                </c:pt>
                <c:pt idx="12">
                  <c:v>21480902</c:v>
                </c:pt>
                <c:pt idx="13">
                  <c:v>23107271</c:v>
                </c:pt>
                <c:pt idx="14">
                  <c:v>23082692</c:v>
                </c:pt>
                <c:pt idx="15">
                  <c:v>22109993</c:v>
                </c:pt>
              </c:numCache>
            </c:numRef>
          </c:val>
          <c:extLst>
            <c:ext xmlns:c16="http://schemas.microsoft.com/office/drawing/2014/chart" uri="{C3380CC4-5D6E-409C-BE32-E72D297353CC}">
              <c16:uniqueId val="{00000000-826F-4099-B0F9-6ADA6DAA11D4}"/>
            </c:ext>
          </c:extLst>
        </c:ser>
        <c:dLbls>
          <c:showLegendKey val="0"/>
          <c:showVal val="0"/>
          <c:showCatName val="0"/>
          <c:showSerName val="0"/>
          <c:showPercent val="0"/>
          <c:showBubbleSize val="0"/>
        </c:dLbls>
        <c:gapWidth val="50"/>
        <c:overlap val="100"/>
        <c:axId val="1584043583"/>
        <c:axId val="1584042751"/>
      </c:barChart>
      <c:lineChart>
        <c:grouping val="standard"/>
        <c:varyColors val="0"/>
        <c:ser>
          <c:idx val="1"/>
          <c:order val="1"/>
          <c:tx>
            <c:v>RO generation (MWh)</c:v>
          </c:tx>
          <c:spPr>
            <a:ln w="28575" cap="rnd">
              <a:solidFill>
                <a:schemeClr val="accent2"/>
              </a:solidFill>
              <a:round/>
            </a:ln>
            <a:effectLst/>
          </c:spPr>
          <c:marker>
            <c:symbol val="none"/>
          </c:marker>
          <c:cat>
            <c:strLit>
              <c:ptCount val="16"/>
              <c:pt idx="0">
                <c:v>SY7 (2008-09)</c:v>
              </c:pt>
              <c:pt idx="1">
                <c:v>SY8 (2009-10)</c:v>
              </c:pt>
              <c:pt idx="2">
                <c:v>SY9 (2010-11)</c:v>
              </c:pt>
              <c:pt idx="3">
                <c:v>SY10 (2011-12)</c:v>
              </c:pt>
              <c:pt idx="4">
                <c:v>SY11 (2012-13)</c:v>
              </c:pt>
              <c:pt idx="5">
                <c:v>SY12 (2013-14)</c:v>
              </c:pt>
              <c:pt idx="6">
                <c:v>SY13 (2014-15)</c:v>
              </c:pt>
              <c:pt idx="7">
                <c:v>SY14 (2015-16)</c:v>
              </c:pt>
              <c:pt idx="8">
                <c:v>SY15 (2016-17)</c:v>
              </c:pt>
              <c:pt idx="9">
                <c:v>SY16 (2017-18)</c:v>
              </c:pt>
              <c:pt idx="10">
                <c:v>SY17 (2018-19)</c:v>
              </c:pt>
              <c:pt idx="11">
                <c:v>SY18 (2019-20)</c:v>
              </c:pt>
              <c:pt idx="12">
                <c:v>SY19 (2020-21)</c:v>
              </c:pt>
              <c:pt idx="13">
                <c:v>SY20 (2021-22)</c:v>
              </c:pt>
              <c:pt idx="14">
                <c:v>SY21 (2022-23)</c:v>
              </c:pt>
              <c:pt idx="15">
                <c:v>SY22 (2023-24)</c:v>
              </c:pt>
            </c:strLit>
          </c:cat>
          <c:val>
            <c:numRef>
              <c:f>'Figure 3.6 (a-i)'!$D$65:$D$80</c:f>
              <c:numCache>
                <c:formatCode>#,##0</c:formatCode>
                <c:ptCount val="16"/>
                <c:pt idx="0">
                  <c:v>3881605</c:v>
                </c:pt>
                <c:pt idx="1">
                  <c:v>3578099.8333319915</c:v>
                </c:pt>
                <c:pt idx="2">
                  <c:v>4865006.8333320981</c:v>
                </c:pt>
                <c:pt idx="3">
                  <c:v>5784546.6666649515</c:v>
                </c:pt>
                <c:pt idx="4">
                  <c:v>6378803.0833295872</c:v>
                </c:pt>
                <c:pt idx="5">
                  <c:v>9572325.7380941249</c:v>
                </c:pt>
                <c:pt idx="6">
                  <c:v>14649022.611109739</c:v>
                </c:pt>
                <c:pt idx="7">
                  <c:v>18486175.527776081</c:v>
                </c:pt>
                <c:pt idx="8">
                  <c:v>16285401.021510089</c:v>
                </c:pt>
                <c:pt idx="9">
                  <c:v>13121149.454258423</c:v>
                </c:pt>
                <c:pt idx="10">
                  <c:v>15750890.926271036</c:v>
                </c:pt>
                <c:pt idx="11">
                  <c:v>16473192.60672136</c:v>
                </c:pt>
                <c:pt idx="12">
                  <c:v>16182315.941934355</c:v>
                </c:pt>
                <c:pt idx="13">
                  <c:v>17738387.091265827</c:v>
                </c:pt>
                <c:pt idx="14">
                  <c:v>17689955.403295927</c:v>
                </c:pt>
                <c:pt idx="15">
                  <c:v>16625736.756261356</c:v>
                </c:pt>
              </c:numCache>
            </c:numRef>
          </c:val>
          <c:smooth val="0"/>
          <c:extLst>
            <c:ext xmlns:c16="http://schemas.microsoft.com/office/drawing/2014/chart" uri="{C3380CC4-5D6E-409C-BE32-E72D297353CC}">
              <c16:uniqueId val="{00000001-826F-4099-B0F9-6ADA6DAA11D4}"/>
            </c:ext>
          </c:extLst>
        </c:ser>
        <c:dLbls>
          <c:showLegendKey val="0"/>
          <c:showVal val="0"/>
          <c:showCatName val="0"/>
          <c:showSerName val="0"/>
          <c:showPercent val="0"/>
          <c:showBubbleSize val="0"/>
        </c:dLbls>
        <c:marker val="1"/>
        <c:smooth val="0"/>
        <c:axId val="1584043583"/>
        <c:axId val="1584042751"/>
      </c:lineChart>
      <c:catAx>
        <c:axId val="1584043583"/>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584042751"/>
        <c:crosses val="autoZero"/>
        <c:auto val="1"/>
        <c:lblAlgn val="ctr"/>
        <c:lblOffset val="100"/>
        <c:noMultiLvlLbl val="0"/>
      </c:catAx>
      <c:valAx>
        <c:axId val="1584042751"/>
        <c:scaling>
          <c:orientation val="minMax"/>
          <c:min val="1"/>
        </c:scaling>
        <c:delete val="0"/>
        <c:axPos val="l"/>
        <c:majorGridlines>
          <c:spPr>
            <a:ln w="9525" cap="flat" cmpd="sng" algn="ctr">
              <a:solidFill>
                <a:srgbClr val="485865"/>
              </a:solidFill>
              <a:prstDash val="dash"/>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584043583"/>
        <c:crosses val="autoZero"/>
        <c:crossBetween val="between"/>
        <c:dispUnits>
          <c:builtInUnit val="millions"/>
          <c:dispUnitsLbl>
            <c:layout>
              <c:manualLayout>
                <c:xMode val="edge"/>
                <c:yMode val="edge"/>
                <c:x val="9.9071211294554928E-3"/>
                <c:y val="5.006201742948755E-2"/>
              </c:manualLayout>
            </c:layout>
            <c:tx>
              <c:rich>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GB" b="1"/>
                    <a:t>ROCs issued (Millions) and </a:t>
                  </a:r>
                </a:p>
                <a:p>
                  <a:pPr>
                    <a:defRPr b="1"/>
                  </a:pPr>
                  <a:r>
                    <a:rPr lang="en-GB" b="1"/>
                    <a:t>Renewable generation (TWh)</a:t>
                  </a:r>
                </a:p>
              </c:rich>
            </c:tx>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ispUnitsLbl>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solidFill>
            <a:sysClr val="windowText" lastClr="000000"/>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ysClr val="windowText" lastClr="000000"/>
                </a:solidFill>
                <a:latin typeface="Verdana" panose="020B0604030504040204" pitchFamily="34" charset="0"/>
                <a:ea typeface="Verdana" panose="020B0604030504040204" pitchFamily="34" charset="0"/>
                <a:cs typeface="+mn-cs"/>
              </a:defRPr>
            </a:pPr>
            <a:r>
              <a:rPr lang="en-GB" sz="1000" b="1"/>
              <a:t>d) Solar PV</a:t>
            </a:r>
          </a:p>
        </c:rich>
      </c:tx>
      <c:overlay val="0"/>
      <c:spPr>
        <a:noFill/>
        <a:ln>
          <a:noFill/>
        </a:ln>
        <a:effectLst/>
      </c:spPr>
      <c:txPr>
        <a:bodyPr rot="0" spcFirstLastPara="1" vertOverflow="ellipsis" vert="horz" wrap="square" anchor="ctr" anchorCtr="1"/>
        <a:lstStyle/>
        <a:p>
          <a:pPr>
            <a:defRPr sz="1000" b="1" i="0" u="none" strike="noStrike" kern="1200" spc="0" baseline="0">
              <a:solidFill>
                <a:sysClr val="windowText" lastClr="000000"/>
              </a:solidFill>
              <a:latin typeface="Verdana" panose="020B0604030504040204" pitchFamily="34" charset="0"/>
              <a:ea typeface="Verdana" panose="020B0604030504040204" pitchFamily="34" charset="0"/>
              <a:cs typeface="+mn-cs"/>
            </a:defRPr>
          </a:pPr>
          <a:endParaRPr lang="en-US"/>
        </a:p>
      </c:txPr>
    </c:title>
    <c:autoTitleDeleted val="0"/>
    <c:plotArea>
      <c:layout/>
      <c:barChart>
        <c:barDir val="col"/>
        <c:grouping val="clustered"/>
        <c:varyColors val="0"/>
        <c:ser>
          <c:idx val="0"/>
          <c:order val="0"/>
          <c:tx>
            <c:v>ROCs issued</c:v>
          </c:tx>
          <c:spPr>
            <a:solidFill>
              <a:srgbClr val="12436D"/>
            </a:solidFill>
            <a:ln w="3175">
              <a:solidFill>
                <a:schemeClr val="tx1"/>
              </a:solidFill>
            </a:ln>
            <a:effectLst/>
          </c:spPr>
          <c:invertIfNegative val="0"/>
          <c:dLbls>
            <c:dLbl>
              <c:idx val="6"/>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243-46AC-A7AB-14B5597B6D34}"/>
                </c:ext>
              </c:extLst>
            </c:dLbl>
            <c:dLbl>
              <c:idx val="7"/>
              <c:numFmt formatCode="#,##0.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243-46AC-A7AB-14B5597B6D34}"/>
                </c:ext>
              </c:extLst>
            </c:dLbl>
            <c:dLbl>
              <c:idx val="8"/>
              <c:numFmt formatCode="#,##0.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243-46AC-A7AB-14B5597B6D34}"/>
                </c:ext>
              </c:extLst>
            </c:dLbl>
            <c:dLbl>
              <c:idx val="9"/>
              <c:numFmt formatCode="#,##0.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243-46AC-A7AB-14B5597B6D34}"/>
                </c:ext>
              </c:extLst>
            </c:dLbl>
            <c:dLbl>
              <c:idx val="10"/>
              <c:numFmt formatCode="#,##0.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243-46AC-A7AB-14B5597B6D34}"/>
                </c:ext>
              </c:extLst>
            </c:dLbl>
            <c:dLbl>
              <c:idx val="11"/>
              <c:numFmt formatCode="#,##0.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243-46AC-A7AB-14B5597B6D34}"/>
                </c:ext>
              </c:extLst>
            </c:dLbl>
            <c:dLbl>
              <c:idx val="12"/>
              <c:numFmt formatCode="#,##0.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243-46AC-A7AB-14B5597B6D34}"/>
                </c:ext>
              </c:extLst>
            </c:dLbl>
            <c:dLbl>
              <c:idx val="13"/>
              <c:numFmt formatCode="#,##0.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243-46AC-A7AB-14B5597B6D34}"/>
                </c:ext>
              </c:extLst>
            </c:dLbl>
            <c:dLbl>
              <c:idx val="14"/>
              <c:numFmt formatCode="#,##0.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243-46AC-A7AB-14B5597B6D34}"/>
                </c:ext>
              </c:extLst>
            </c:dLbl>
            <c:dLbl>
              <c:idx val="15"/>
              <c:numFmt formatCode="#,##0.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243-46AC-A7AB-14B5597B6D34}"/>
                </c:ext>
              </c:extLst>
            </c:dLbl>
            <c:numFmt formatCode="#,##0.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6"/>
              <c:pt idx="0">
                <c:v>SY7 (2008-09)</c:v>
              </c:pt>
              <c:pt idx="1">
                <c:v>SY8 (2009-10)</c:v>
              </c:pt>
              <c:pt idx="2">
                <c:v>SY9 (2010-11)</c:v>
              </c:pt>
              <c:pt idx="3">
                <c:v>SY10 (2011-12)</c:v>
              </c:pt>
              <c:pt idx="4">
                <c:v>SY11 (2012-13)</c:v>
              </c:pt>
              <c:pt idx="5">
                <c:v>SY12 (2013-14)</c:v>
              </c:pt>
              <c:pt idx="6">
                <c:v>SY13 (2014-15)</c:v>
              </c:pt>
              <c:pt idx="7">
                <c:v>SY14 (2015-16)</c:v>
              </c:pt>
              <c:pt idx="8">
                <c:v>SY15 (2016-17)</c:v>
              </c:pt>
              <c:pt idx="9">
                <c:v>SY16 (2017-18)</c:v>
              </c:pt>
              <c:pt idx="10">
                <c:v>SY17 (2018-19)</c:v>
              </c:pt>
              <c:pt idx="11">
                <c:v>SY18 (2019-20)</c:v>
              </c:pt>
              <c:pt idx="12">
                <c:v>SY19 (2020-21)</c:v>
              </c:pt>
              <c:pt idx="13">
                <c:v>SY20 (2021-22)</c:v>
              </c:pt>
              <c:pt idx="14">
                <c:v>SY21 (2022-23)</c:v>
              </c:pt>
              <c:pt idx="15">
                <c:v>SY22 (2023-24)</c:v>
              </c:pt>
            </c:strLit>
          </c:cat>
          <c:val>
            <c:numRef>
              <c:f>'Figure 3.6 (a-i)'!$O$65:$O$80</c:f>
              <c:numCache>
                <c:formatCode>#,##0</c:formatCode>
                <c:ptCount val="16"/>
                <c:pt idx="0">
                  <c:v>3247</c:v>
                </c:pt>
                <c:pt idx="1">
                  <c:v>11281</c:v>
                </c:pt>
                <c:pt idx="2">
                  <c:v>2480</c:v>
                </c:pt>
                <c:pt idx="3">
                  <c:v>4975</c:v>
                </c:pt>
                <c:pt idx="4">
                  <c:v>24771</c:v>
                </c:pt>
                <c:pt idx="5">
                  <c:v>884279</c:v>
                </c:pt>
                <c:pt idx="6">
                  <c:v>3225714</c:v>
                </c:pt>
                <c:pt idx="7">
                  <c:v>7118558</c:v>
                </c:pt>
                <c:pt idx="8">
                  <c:v>8652272</c:v>
                </c:pt>
                <c:pt idx="9">
                  <c:v>9599896</c:v>
                </c:pt>
                <c:pt idx="10">
                  <c:v>10505273</c:v>
                </c:pt>
                <c:pt idx="11">
                  <c:v>10151083</c:v>
                </c:pt>
                <c:pt idx="12">
                  <c:v>10125690</c:v>
                </c:pt>
                <c:pt idx="13">
                  <c:v>9969813</c:v>
                </c:pt>
                <c:pt idx="14">
                  <c:v>10000187</c:v>
                </c:pt>
                <c:pt idx="15">
                  <c:v>9450537</c:v>
                </c:pt>
              </c:numCache>
            </c:numRef>
          </c:val>
          <c:extLst>
            <c:ext xmlns:c16="http://schemas.microsoft.com/office/drawing/2014/chart" uri="{C3380CC4-5D6E-409C-BE32-E72D297353CC}">
              <c16:uniqueId val="{0000000A-C243-46AC-A7AB-14B5597B6D34}"/>
            </c:ext>
          </c:extLst>
        </c:ser>
        <c:dLbls>
          <c:showLegendKey val="0"/>
          <c:showVal val="0"/>
          <c:showCatName val="0"/>
          <c:showSerName val="0"/>
          <c:showPercent val="0"/>
          <c:showBubbleSize val="0"/>
        </c:dLbls>
        <c:gapWidth val="50"/>
        <c:overlap val="100"/>
        <c:axId val="1584043583"/>
        <c:axId val="1584042751"/>
      </c:barChart>
      <c:lineChart>
        <c:grouping val="standard"/>
        <c:varyColors val="0"/>
        <c:ser>
          <c:idx val="1"/>
          <c:order val="1"/>
          <c:tx>
            <c:v>RO generation (MWh)</c:v>
          </c:tx>
          <c:spPr>
            <a:ln w="28575" cap="rnd">
              <a:solidFill>
                <a:schemeClr val="accent2"/>
              </a:solidFill>
              <a:round/>
            </a:ln>
            <a:effectLst/>
          </c:spPr>
          <c:marker>
            <c:symbol val="none"/>
          </c:marker>
          <c:cat>
            <c:strLit>
              <c:ptCount val="16"/>
              <c:pt idx="0">
                <c:v>SY7 (2008-09)</c:v>
              </c:pt>
              <c:pt idx="1">
                <c:v>SY8 (2009-10)</c:v>
              </c:pt>
              <c:pt idx="2">
                <c:v>SY9 (2010-11)</c:v>
              </c:pt>
              <c:pt idx="3">
                <c:v>SY10 (2011-12)</c:v>
              </c:pt>
              <c:pt idx="4">
                <c:v>SY11 (2012-13)</c:v>
              </c:pt>
              <c:pt idx="5">
                <c:v>SY12 (2013-14)</c:v>
              </c:pt>
              <c:pt idx="6">
                <c:v>SY13 (2014-15)</c:v>
              </c:pt>
              <c:pt idx="7">
                <c:v>SY14 (2015-16)</c:v>
              </c:pt>
              <c:pt idx="8">
                <c:v>SY15 (2016-17)</c:v>
              </c:pt>
              <c:pt idx="9">
                <c:v>SY16 (2017-18)</c:v>
              </c:pt>
              <c:pt idx="10">
                <c:v>SY17 (2018-19)</c:v>
              </c:pt>
              <c:pt idx="11">
                <c:v>SY18 (2019-20)</c:v>
              </c:pt>
              <c:pt idx="12">
                <c:v>SY19 (2020-21)</c:v>
              </c:pt>
              <c:pt idx="13">
                <c:v>SY20 (2021-22)</c:v>
              </c:pt>
              <c:pt idx="14">
                <c:v>SY21 (2022-23)</c:v>
              </c:pt>
              <c:pt idx="15">
                <c:v>SY22 (2023-24)</c:v>
              </c:pt>
            </c:strLit>
          </c:cat>
          <c:val>
            <c:numRef>
              <c:f>'Figure 3.6 (a-i)'!$P$65:$P$80</c:f>
              <c:numCache>
                <c:formatCode>#,##0</c:formatCode>
                <c:ptCount val="16"/>
                <c:pt idx="0">
                  <c:v>3247</c:v>
                </c:pt>
                <c:pt idx="1">
                  <c:v>10507.5</c:v>
                </c:pt>
                <c:pt idx="2">
                  <c:v>2227</c:v>
                </c:pt>
                <c:pt idx="3">
                  <c:v>3744.5</c:v>
                </c:pt>
                <c:pt idx="4">
                  <c:v>15650.5</c:v>
                </c:pt>
                <c:pt idx="5">
                  <c:v>470502.44117647031</c:v>
                </c:pt>
                <c:pt idx="6">
                  <c:v>1900922.4548316563</c:v>
                </c:pt>
                <c:pt idx="7">
                  <c:v>4631464.7655648272</c:v>
                </c:pt>
                <c:pt idx="8">
                  <c:v>5814283.7095681531</c:v>
                </c:pt>
                <c:pt idx="9">
                  <c:v>6571213.2176480014</c:v>
                </c:pt>
                <c:pt idx="10">
                  <c:v>7207853.7368782833</c:v>
                </c:pt>
                <c:pt idx="11">
                  <c:v>6957938.1114474684</c:v>
                </c:pt>
                <c:pt idx="12">
                  <c:v>6941669.6636991613</c:v>
                </c:pt>
                <c:pt idx="13">
                  <c:v>6828162.9313139794</c:v>
                </c:pt>
                <c:pt idx="14">
                  <c:v>6867261.6551341657</c:v>
                </c:pt>
                <c:pt idx="15">
                  <c:v>6493553.5390495555</c:v>
                </c:pt>
              </c:numCache>
            </c:numRef>
          </c:val>
          <c:smooth val="0"/>
          <c:extLst>
            <c:ext xmlns:c16="http://schemas.microsoft.com/office/drawing/2014/chart" uri="{C3380CC4-5D6E-409C-BE32-E72D297353CC}">
              <c16:uniqueId val="{0000000B-C243-46AC-A7AB-14B5597B6D34}"/>
            </c:ext>
          </c:extLst>
        </c:ser>
        <c:dLbls>
          <c:showLegendKey val="0"/>
          <c:showVal val="0"/>
          <c:showCatName val="0"/>
          <c:showSerName val="0"/>
          <c:showPercent val="0"/>
          <c:showBubbleSize val="0"/>
        </c:dLbls>
        <c:marker val="1"/>
        <c:smooth val="0"/>
        <c:axId val="1584043583"/>
        <c:axId val="1584042751"/>
      </c:lineChart>
      <c:catAx>
        <c:axId val="1584043583"/>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584042751"/>
        <c:crosses val="autoZero"/>
        <c:auto val="1"/>
        <c:lblAlgn val="ctr"/>
        <c:lblOffset val="100"/>
        <c:noMultiLvlLbl val="0"/>
      </c:catAx>
      <c:valAx>
        <c:axId val="1584042751"/>
        <c:scaling>
          <c:orientation val="minMax"/>
          <c:max val="14000000"/>
          <c:min val="1"/>
        </c:scaling>
        <c:delete val="0"/>
        <c:axPos val="l"/>
        <c:majorGridlines>
          <c:spPr>
            <a:ln w="9525" cap="flat" cmpd="sng" algn="ctr">
              <a:solidFill>
                <a:srgbClr val="485865"/>
              </a:solidFill>
              <a:prstDash val="dash"/>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584043583"/>
        <c:crosses val="autoZero"/>
        <c:crossBetween val="between"/>
        <c:majorUnit val="2000000"/>
        <c:minorUnit val="400000"/>
        <c:dispUnits>
          <c:builtInUnit val="millions"/>
          <c:dispUnitsLbl>
            <c:layout>
              <c:manualLayout>
                <c:xMode val="edge"/>
                <c:yMode val="edge"/>
                <c:x val="9.9071623359289259E-3"/>
                <c:y val="0.13658862404251385"/>
              </c:manualLayout>
            </c:layout>
            <c:tx>
              <c:rich>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GB" b="1"/>
                    <a:t>ROCs issued (Millions) and </a:t>
                  </a:r>
                </a:p>
                <a:p>
                  <a:pPr>
                    <a:defRPr b="1"/>
                  </a:pPr>
                  <a:r>
                    <a:rPr lang="en-GB" b="1"/>
                    <a:t>Renewable generation (TWh)</a:t>
                  </a:r>
                </a:p>
              </c:rich>
            </c:tx>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ispUnitsLbl>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solidFill>
            <a:sysClr val="windowText" lastClr="000000"/>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ysClr val="windowText" lastClr="000000"/>
                </a:solidFill>
                <a:latin typeface="Verdana" panose="020B0604030504040204" pitchFamily="34" charset="0"/>
                <a:ea typeface="Verdana" panose="020B0604030504040204" pitchFamily="34" charset="0"/>
                <a:cs typeface="+mn-cs"/>
              </a:defRPr>
            </a:pPr>
            <a:r>
              <a:rPr lang="en-GB" sz="1000" b="1"/>
              <a:t>e) Landfill gas</a:t>
            </a:r>
          </a:p>
        </c:rich>
      </c:tx>
      <c:overlay val="0"/>
      <c:spPr>
        <a:noFill/>
        <a:ln>
          <a:noFill/>
        </a:ln>
        <a:effectLst/>
      </c:spPr>
      <c:txPr>
        <a:bodyPr rot="0" spcFirstLastPara="1" vertOverflow="ellipsis" vert="horz" wrap="square" anchor="ctr" anchorCtr="1"/>
        <a:lstStyle/>
        <a:p>
          <a:pPr>
            <a:defRPr sz="1000" b="1" i="0" u="none" strike="noStrike" kern="1200" spc="0" baseline="0">
              <a:solidFill>
                <a:sysClr val="windowText" lastClr="000000"/>
              </a:solidFill>
              <a:latin typeface="Verdana" panose="020B0604030504040204" pitchFamily="34" charset="0"/>
              <a:ea typeface="Verdana" panose="020B0604030504040204" pitchFamily="34" charset="0"/>
              <a:cs typeface="+mn-cs"/>
            </a:defRPr>
          </a:pPr>
          <a:endParaRPr lang="en-US"/>
        </a:p>
      </c:txPr>
    </c:title>
    <c:autoTitleDeleted val="0"/>
    <c:plotArea>
      <c:layout/>
      <c:barChart>
        <c:barDir val="col"/>
        <c:grouping val="clustered"/>
        <c:varyColors val="0"/>
        <c:ser>
          <c:idx val="0"/>
          <c:order val="0"/>
          <c:tx>
            <c:v>ROCs issued</c:v>
          </c:tx>
          <c:spPr>
            <a:solidFill>
              <a:srgbClr val="12436D"/>
            </a:solidFill>
            <a:ln w="3175">
              <a:solidFill>
                <a:schemeClr val="tx1"/>
              </a:solidFill>
            </a:ln>
            <a:effectLst/>
          </c:spPr>
          <c:invertIfNegative val="0"/>
          <c:dLbls>
            <c:numFmt formatCode="#,##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6"/>
              <c:pt idx="0">
                <c:v>SY7 (2008-09)</c:v>
              </c:pt>
              <c:pt idx="1">
                <c:v>SY8 (2009-10)</c:v>
              </c:pt>
              <c:pt idx="2">
                <c:v>SY9 (2010-11)</c:v>
              </c:pt>
              <c:pt idx="3">
                <c:v>SY10 (2011-12)</c:v>
              </c:pt>
              <c:pt idx="4">
                <c:v>SY11 (2012-13)</c:v>
              </c:pt>
              <c:pt idx="5">
                <c:v>SY12 (2013-14)</c:v>
              </c:pt>
              <c:pt idx="6">
                <c:v>SY13 (2014-15)</c:v>
              </c:pt>
              <c:pt idx="7">
                <c:v>SY14 (2015-16)</c:v>
              </c:pt>
              <c:pt idx="8">
                <c:v>SY15 (2016-17)</c:v>
              </c:pt>
              <c:pt idx="9">
                <c:v>SY16 (2017-18)</c:v>
              </c:pt>
              <c:pt idx="10">
                <c:v>SY17 (2018-19)</c:v>
              </c:pt>
              <c:pt idx="11">
                <c:v>SY18 (2019-20)</c:v>
              </c:pt>
              <c:pt idx="12">
                <c:v>SY19 (2020-21)</c:v>
              </c:pt>
              <c:pt idx="13">
                <c:v>SY20 (2021-22)</c:v>
              </c:pt>
              <c:pt idx="14">
                <c:v>SY21 (2022-23)</c:v>
              </c:pt>
              <c:pt idx="15">
                <c:v>SY22 (2023-24)</c:v>
              </c:pt>
            </c:strLit>
          </c:cat>
          <c:val>
            <c:numRef>
              <c:f>'Figure 3.6 (a-i)'!$G$65:$G$80</c:f>
              <c:numCache>
                <c:formatCode>#,##0</c:formatCode>
                <c:ptCount val="16"/>
                <c:pt idx="0">
                  <c:v>4703307</c:v>
                </c:pt>
                <c:pt idx="1">
                  <c:v>4934223</c:v>
                </c:pt>
                <c:pt idx="2">
                  <c:v>4996378</c:v>
                </c:pt>
                <c:pt idx="3">
                  <c:v>5017120</c:v>
                </c:pt>
                <c:pt idx="4">
                  <c:v>4944666</c:v>
                </c:pt>
                <c:pt idx="5">
                  <c:v>4818880</c:v>
                </c:pt>
                <c:pt idx="6">
                  <c:v>4661678</c:v>
                </c:pt>
                <c:pt idx="7">
                  <c:v>4379478</c:v>
                </c:pt>
                <c:pt idx="8">
                  <c:v>4021131</c:v>
                </c:pt>
                <c:pt idx="9">
                  <c:v>3633155</c:v>
                </c:pt>
                <c:pt idx="10">
                  <c:v>3325824</c:v>
                </c:pt>
                <c:pt idx="11">
                  <c:v>3082557</c:v>
                </c:pt>
                <c:pt idx="12">
                  <c:v>2932496</c:v>
                </c:pt>
                <c:pt idx="13">
                  <c:v>2735028</c:v>
                </c:pt>
                <c:pt idx="14">
                  <c:v>2528464</c:v>
                </c:pt>
                <c:pt idx="15">
                  <c:v>2406306</c:v>
                </c:pt>
              </c:numCache>
            </c:numRef>
          </c:val>
          <c:extLst>
            <c:ext xmlns:c16="http://schemas.microsoft.com/office/drawing/2014/chart" uri="{C3380CC4-5D6E-409C-BE32-E72D297353CC}">
              <c16:uniqueId val="{00000000-3509-4028-B520-3B8D545F0840}"/>
            </c:ext>
          </c:extLst>
        </c:ser>
        <c:dLbls>
          <c:showLegendKey val="0"/>
          <c:showVal val="0"/>
          <c:showCatName val="0"/>
          <c:showSerName val="0"/>
          <c:showPercent val="0"/>
          <c:showBubbleSize val="0"/>
        </c:dLbls>
        <c:gapWidth val="50"/>
        <c:overlap val="100"/>
        <c:axId val="1584043583"/>
        <c:axId val="1584042751"/>
      </c:barChart>
      <c:lineChart>
        <c:grouping val="standard"/>
        <c:varyColors val="0"/>
        <c:ser>
          <c:idx val="1"/>
          <c:order val="1"/>
          <c:tx>
            <c:v>RO generation (MWh)</c:v>
          </c:tx>
          <c:spPr>
            <a:ln w="28575" cap="rnd">
              <a:solidFill>
                <a:schemeClr val="accent2"/>
              </a:solidFill>
              <a:round/>
            </a:ln>
            <a:effectLst/>
          </c:spPr>
          <c:marker>
            <c:symbol val="none"/>
          </c:marker>
          <c:cat>
            <c:strLit>
              <c:ptCount val="16"/>
              <c:pt idx="0">
                <c:v>SY7 (2008-09)</c:v>
              </c:pt>
              <c:pt idx="1">
                <c:v>SY8 (2009-10)</c:v>
              </c:pt>
              <c:pt idx="2">
                <c:v>SY9 (2010-11)</c:v>
              </c:pt>
              <c:pt idx="3">
                <c:v>SY10 (2011-12)</c:v>
              </c:pt>
              <c:pt idx="4">
                <c:v>SY11 (2012-13)</c:v>
              </c:pt>
              <c:pt idx="5">
                <c:v>SY12 (2013-14)</c:v>
              </c:pt>
              <c:pt idx="6">
                <c:v>SY13 (2014-15)</c:v>
              </c:pt>
              <c:pt idx="7">
                <c:v>SY14 (2015-16)</c:v>
              </c:pt>
              <c:pt idx="8">
                <c:v>SY15 (2016-17)</c:v>
              </c:pt>
              <c:pt idx="9">
                <c:v>SY16 (2017-18)</c:v>
              </c:pt>
              <c:pt idx="10">
                <c:v>SY17 (2018-19)</c:v>
              </c:pt>
              <c:pt idx="11">
                <c:v>SY18 (2019-20)</c:v>
              </c:pt>
              <c:pt idx="12">
                <c:v>SY19 (2020-21)</c:v>
              </c:pt>
              <c:pt idx="13">
                <c:v>SY20 (2021-22)</c:v>
              </c:pt>
              <c:pt idx="14">
                <c:v>SY21 (2022-23)</c:v>
              </c:pt>
              <c:pt idx="15">
                <c:v>SY22 (2023-24)</c:v>
              </c:pt>
            </c:strLit>
          </c:cat>
          <c:val>
            <c:numRef>
              <c:f>'Figure 3.6 (a-i)'!$H$65:$H$80</c:f>
              <c:numCache>
                <c:formatCode>#,##0</c:formatCode>
                <c:ptCount val="16"/>
                <c:pt idx="0">
                  <c:v>4703307</c:v>
                </c:pt>
                <c:pt idx="1">
                  <c:v>4943712</c:v>
                </c:pt>
                <c:pt idx="2">
                  <c:v>4996378</c:v>
                </c:pt>
                <c:pt idx="3">
                  <c:v>5019961</c:v>
                </c:pt>
                <c:pt idx="4">
                  <c:v>4956903</c:v>
                </c:pt>
                <c:pt idx="5">
                  <c:v>4868860</c:v>
                </c:pt>
                <c:pt idx="6">
                  <c:v>4720994</c:v>
                </c:pt>
                <c:pt idx="7">
                  <c:v>4431021</c:v>
                </c:pt>
                <c:pt idx="8">
                  <c:v>4066796</c:v>
                </c:pt>
                <c:pt idx="9">
                  <c:v>3689403</c:v>
                </c:pt>
                <c:pt idx="10">
                  <c:v>3382097</c:v>
                </c:pt>
                <c:pt idx="11">
                  <c:v>3131876</c:v>
                </c:pt>
                <c:pt idx="12">
                  <c:v>2984100</c:v>
                </c:pt>
                <c:pt idx="13">
                  <c:v>2791508</c:v>
                </c:pt>
                <c:pt idx="14">
                  <c:v>2582794</c:v>
                </c:pt>
                <c:pt idx="15">
                  <c:v>2463804</c:v>
                </c:pt>
              </c:numCache>
            </c:numRef>
          </c:val>
          <c:smooth val="0"/>
          <c:extLst>
            <c:ext xmlns:c16="http://schemas.microsoft.com/office/drawing/2014/chart" uri="{C3380CC4-5D6E-409C-BE32-E72D297353CC}">
              <c16:uniqueId val="{00000001-3509-4028-B520-3B8D545F0840}"/>
            </c:ext>
          </c:extLst>
        </c:ser>
        <c:dLbls>
          <c:showLegendKey val="0"/>
          <c:showVal val="0"/>
          <c:showCatName val="0"/>
          <c:showSerName val="0"/>
          <c:showPercent val="0"/>
          <c:showBubbleSize val="0"/>
        </c:dLbls>
        <c:marker val="1"/>
        <c:smooth val="0"/>
        <c:axId val="1584043583"/>
        <c:axId val="1584042751"/>
      </c:lineChart>
      <c:catAx>
        <c:axId val="1584043583"/>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584042751"/>
        <c:crosses val="autoZero"/>
        <c:auto val="1"/>
        <c:lblAlgn val="ctr"/>
        <c:lblOffset val="100"/>
        <c:noMultiLvlLbl val="0"/>
      </c:catAx>
      <c:valAx>
        <c:axId val="1584042751"/>
        <c:scaling>
          <c:orientation val="minMax"/>
          <c:min val="1"/>
        </c:scaling>
        <c:delete val="0"/>
        <c:axPos val="l"/>
        <c:majorGridlines>
          <c:spPr>
            <a:ln w="9525" cap="flat" cmpd="sng" algn="ctr">
              <a:solidFill>
                <a:srgbClr val="485865"/>
              </a:solidFill>
              <a:prstDash val="dash"/>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584043583"/>
        <c:crosses val="autoZero"/>
        <c:crossBetween val="between"/>
        <c:dispUnits>
          <c:builtInUnit val="millions"/>
          <c:dispUnitsLbl>
            <c:layout>
              <c:manualLayout>
                <c:xMode val="edge"/>
                <c:yMode val="edge"/>
                <c:x val="9.9071211294554928E-3"/>
                <c:y val="5.006201742948755E-2"/>
              </c:manualLayout>
            </c:layout>
            <c:tx>
              <c:rich>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GB" b="1"/>
                    <a:t>ROCs issued (Millions) and </a:t>
                  </a:r>
                </a:p>
                <a:p>
                  <a:pPr>
                    <a:defRPr b="1"/>
                  </a:pPr>
                  <a:r>
                    <a:rPr lang="en-GB" b="1"/>
                    <a:t>Renewable generation (TWh)</a:t>
                  </a:r>
                </a:p>
              </c:rich>
            </c:tx>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ispUnitsLbl>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solidFill>
            <a:sysClr val="windowText" lastClr="000000"/>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ysClr val="windowText" lastClr="000000"/>
                </a:solidFill>
                <a:latin typeface="Verdana" panose="020B0604030504040204" pitchFamily="34" charset="0"/>
                <a:ea typeface="Verdana" panose="020B0604030504040204" pitchFamily="34" charset="0"/>
                <a:cs typeface="+mn-cs"/>
              </a:defRPr>
            </a:pPr>
            <a:r>
              <a:rPr lang="en-GB" sz="1000" b="1"/>
              <a:t>f) Hydro</a:t>
            </a:r>
          </a:p>
        </c:rich>
      </c:tx>
      <c:overlay val="0"/>
      <c:spPr>
        <a:noFill/>
        <a:ln>
          <a:noFill/>
        </a:ln>
        <a:effectLst/>
      </c:spPr>
      <c:txPr>
        <a:bodyPr rot="0" spcFirstLastPara="1" vertOverflow="ellipsis" vert="horz" wrap="square" anchor="ctr" anchorCtr="1"/>
        <a:lstStyle/>
        <a:p>
          <a:pPr>
            <a:defRPr sz="1000" b="1" i="0" u="none" strike="noStrike" kern="1200" spc="0" baseline="0">
              <a:solidFill>
                <a:sysClr val="windowText" lastClr="000000"/>
              </a:solidFill>
              <a:latin typeface="Verdana" panose="020B0604030504040204" pitchFamily="34" charset="0"/>
              <a:ea typeface="Verdana" panose="020B0604030504040204" pitchFamily="34" charset="0"/>
              <a:cs typeface="+mn-cs"/>
            </a:defRPr>
          </a:pPr>
          <a:endParaRPr lang="en-US"/>
        </a:p>
      </c:txPr>
    </c:title>
    <c:autoTitleDeleted val="0"/>
    <c:plotArea>
      <c:layout/>
      <c:barChart>
        <c:barDir val="col"/>
        <c:grouping val="clustered"/>
        <c:varyColors val="0"/>
        <c:ser>
          <c:idx val="0"/>
          <c:order val="0"/>
          <c:tx>
            <c:v>ROCs issued</c:v>
          </c:tx>
          <c:spPr>
            <a:solidFill>
              <a:srgbClr val="12436D"/>
            </a:solidFill>
            <a:ln w="3175">
              <a:solidFill>
                <a:schemeClr val="tx1"/>
              </a:solidFill>
            </a:ln>
            <a:effectLst/>
          </c:spPr>
          <c:invertIfNegative val="0"/>
          <c:dLbls>
            <c:numFmt formatCode="#,##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6"/>
              <c:pt idx="0">
                <c:v>SY7 (2008-09)</c:v>
              </c:pt>
              <c:pt idx="1">
                <c:v>SY8 (2009-10)</c:v>
              </c:pt>
              <c:pt idx="2">
                <c:v>SY9 (2010-11)</c:v>
              </c:pt>
              <c:pt idx="3">
                <c:v>SY10 (2011-12)</c:v>
              </c:pt>
              <c:pt idx="4">
                <c:v>SY11 (2012-13)</c:v>
              </c:pt>
              <c:pt idx="5">
                <c:v>SY12 (2013-14)</c:v>
              </c:pt>
              <c:pt idx="6">
                <c:v>SY13 (2014-15)</c:v>
              </c:pt>
              <c:pt idx="7">
                <c:v>SY14 (2015-16)</c:v>
              </c:pt>
              <c:pt idx="8">
                <c:v>SY15 (2016-17)</c:v>
              </c:pt>
              <c:pt idx="9">
                <c:v>SY16 (2017-18)</c:v>
              </c:pt>
              <c:pt idx="10">
                <c:v>SY17 (2018-19)</c:v>
              </c:pt>
              <c:pt idx="11">
                <c:v>SY18 (2019-20)</c:v>
              </c:pt>
              <c:pt idx="12">
                <c:v>SY19 (2020-21)</c:v>
              </c:pt>
              <c:pt idx="13">
                <c:v>SY20 (2021-22)</c:v>
              </c:pt>
              <c:pt idx="14">
                <c:v>SY21 (2022-23)</c:v>
              </c:pt>
              <c:pt idx="15">
                <c:v>SY22 (2023-24)</c:v>
              </c:pt>
            </c:strLit>
          </c:cat>
          <c:val>
            <c:numRef>
              <c:f>'Figure 3.6 (a-i)'!$E$65:$E$80</c:f>
              <c:numCache>
                <c:formatCode>#,##0</c:formatCode>
                <c:ptCount val="16"/>
                <c:pt idx="0">
                  <c:v>2305335</c:v>
                </c:pt>
                <c:pt idx="1">
                  <c:v>2125714</c:v>
                </c:pt>
                <c:pt idx="2">
                  <c:v>1857531</c:v>
                </c:pt>
                <c:pt idx="3">
                  <c:v>2721629</c:v>
                </c:pt>
                <c:pt idx="4">
                  <c:v>2207458</c:v>
                </c:pt>
                <c:pt idx="5">
                  <c:v>2568740</c:v>
                </c:pt>
                <c:pt idx="6">
                  <c:v>2560632</c:v>
                </c:pt>
                <c:pt idx="7">
                  <c:v>2796844</c:v>
                </c:pt>
                <c:pt idx="8">
                  <c:v>2248243</c:v>
                </c:pt>
                <c:pt idx="9">
                  <c:v>2363996</c:v>
                </c:pt>
                <c:pt idx="10">
                  <c:v>2381815</c:v>
                </c:pt>
                <c:pt idx="11">
                  <c:v>2657993</c:v>
                </c:pt>
                <c:pt idx="12">
                  <c:v>2610584</c:v>
                </c:pt>
                <c:pt idx="13">
                  <c:v>2330644</c:v>
                </c:pt>
                <c:pt idx="14">
                  <c:v>2270808</c:v>
                </c:pt>
                <c:pt idx="15">
                  <c:v>2390353</c:v>
                </c:pt>
              </c:numCache>
            </c:numRef>
          </c:val>
          <c:extLst>
            <c:ext xmlns:c16="http://schemas.microsoft.com/office/drawing/2014/chart" uri="{C3380CC4-5D6E-409C-BE32-E72D297353CC}">
              <c16:uniqueId val="{00000000-9929-4A1A-977C-E24831DBE023}"/>
            </c:ext>
          </c:extLst>
        </c:ser>
        <c:dLbls>
          <c:showLegendKey val="0"/>
          <c:showVal val="0"/>
          <c:showCatName val="0"/>
          <c:showSerName val="0"/>
          <c:showPercent val="0"/>
          <c:showBubbleSize val="0"/>
        </c:dLbls>
        <c:gapWidth val="50"/>
        <c:overlap val="100"/>
        <c:axId val="1584043583"/>
        <c:axId val="1584042751"/>
      </c:barChart>
      <c:lineChart>
        <c:grouping val="standard"/>
        <c:varyColors val="0"/>
        <c:ser>
          <c:idx val="1"/>
          <c:order val="1"/>
          <c:tx>
            <c:v>RO generation (MWh)</c:v>
          </c:tx>
          <c:spPr>
            <a:ln w="28575" cap="rnd">
              <a:solidFill>
                <a:schemeClr val="accent2"/>
              </a:solidFill>
              <a:round/>
            </a:ln>
            <a:effectLst/>
          </c:spPr>
          <c:marker>
            <c:symbol val="none"/>
          </c:marker>
          <c:cat>
            <c:strLit>
              <c:ptCount val="16"/>
              <c:pt idx="0">
                <c:v>SY7 (2008-09)</c:v>
              </c:pt>
              <c:pt idx="1">
                <c:v>SY8 (2009-10)</c:v>
              </c:pt>
              <c:pt idx="2">
                <c:v>SY9 (2010-11)</c:v>
              </c:pt>
              <c:pt idx="3">
                <c:v>SY10 (2011-12)</c:v>
              </c:pt>
              <c:pt idx="4">
                <c:v>SY11 (2012-13)</c:v>
              </c:pt>
              <c:pt idx="5">
                <c:v>SY12 (2013-14)</c:v>
              </c:pt>
              <c:pt idx="6">
                <c:v>SY13 (2014-15)</c:v>
              </c:pt>
              <c:pt idx="7">
                <c:v>SY14 (2015-16)</c:v>
              </c:pt>
              <c:pt idx="8">
                <c:v>SY15 (2016-17)</c:v>
              </c:pt>
              <c:pt idx="9">
                <c:v>SY16 (2017-18)</c:v>
              </c:pt>
              <c:pt idx="10">
                <c:v>SY17 (2018-19)</c:v>
              </c:pt>
              <c:pt idx="11">
                <c:v>SY18 (2019-20)</c:v>
              </c:pt>
              <c:pt idx="12">
                <c:v>SY19 (2020-21)</c:v>
              </c:pt>
              <c:pt idx="13">
                <c:v>SY20 (2021-22)</c:v>
              </c:pt>
              <c:pt idx="14">
                <c:v>SY21 (2022-23)</c:v>
              </c:pt>
              <c:pt idx="15">
                <c:v>SY22 (2023-24)</c:v>
              </c:pt>
            </c:strLit>
          </c:cat>
          <c:val>
            <c:numRef>
              <c:f>'Figure 3.6 (a-i)'!$F$65:$F$80</c:f>
              <c:numCache>
                <c:formatCode>#,##0</c:formatCode>
                <c:ptCount val="16"/>
                <c:pt idx="0">
                  <c:v>2305335</c:v>
                </c:pt>
                <c:pt idx="1">
                  <c:v>2122076.5</c:v>
                </c:pt>
                <c:pt idx="2">
                  <c:v>1857351</c:v>
                </c:pt>
                <c:pt idx="3">
                  <c:v>2718783.9999999991</c:v>
                </c:pt>
                <c:pt idx="4">
                  <c:v>2202601.3333333316</c:v>
                </c:pt>
                <c:pt idx="5">
                  <c:v>2562768.0833333293</c:v>
                </c:pt>
                <c:pt idx="6">
                  <c:v>2550637.3809523787</c:v>
                </c:pt>
                <c:pt idx="7">
                  <c:v>2782730.3809523783</c:v>
                </c:pt>
                <c:pt idx="8">
                  <c:v>2236128.9761904734</c:v>
                </c:pt>
                <c:pt idx="9">
                  <c:v>2339218.4404761828</c:v>
                </c:pt>
                <c:pt idx="10">
                  <c:v>2358361.3214285644</c:v>
                </c:pt>
                <c:pt idx="11">
                  <c:v>2626939.9999999893</c:v>
                </c:pt>
                <c:pt idx="12">
                  <c:v>2579022.2619047486</c:v>
                </c:pt>
                <c:pt idx="13">
                  <c:v>2305426.4999999916</c:v>
                </c:pt>
                <c:pt idx="14">
                  <c:v>2248704.7380952314</c:v>
                </c:pt>
                <c:pt idx="15">
                  <c:v>2360030.3571428484</c:v>
                </c:pt>
              </c:numCache>
            </c:numRef>
          </c:val>
          <c:smooth val="0"/>
          <c:extLst>
            <c:ext xmlns:c16="http://schemas.microsoft.com/office/drawing/2014/chart" uri="{C3380CC4-5D6E-409C-BE32-E72D297353CC}">
              <c16:uniqueId val="{00000001-9929-4A1A-977C-E24831DBE023}"/>
            </c:ext>
          </c:extLst>
        </c:ser>
        <c:dLbls>
          <c:showLegendKey val="0"/>
          <c:showVal val="0"/>
          <c:showCatName val="0"/>
          <c:showSerName val="0"/>
          <c:showPercent val="0"/>
          <c:showBubbleSize val="0"/>
        </c:dLbls>
        <c:marker val="1"/>
        <c:smooth val="0"/>
        <c:axId val="1584043583"/>
        <c:axId val="1584042751"/>
      </c:lineChart>
      <c:catAx>
        <c:axId val="1584043583"/>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584042751"/>
        <c:crosses val="autoZero"/>
        <c:auto val="1"/>
        <c:lblAlgn val="ctr"/>
        <c:lblOffset val="100"/>
        <c:noMultiLvlLbl val="0"/>
      </c:catAx>
      <c:valAx>
        <c:axId val="1584042751"/>
        <c:scaling>
          <c:orientation val="minMax"/>
          <c:min val="1"/>
        </c:scaling>
        <c:delete val="0"/>
        <c:axPos val="l"/>
        <c:majorGridlines>
          <c:spPr>
            <a:ln w="9525" cap="flat" cmpd="sng" algn="ctr">
              <a:solidFill>
                <a:srgbClr val="485865"/>
              </a:solidFill>
              <a:prstDash val="dash"/>
              <a:round/>
            </a:ln>
            <a:effectLst/>
          </c:spPr>
        </c:majorGridlines>
        <c:numFmt formatCode="#,##0.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584043583"/>
        <c:crosses val="autoZero"/>
        <c:crossBetween val="between"/>
        <c:dispUnits>
          <c:builtInUnit val="millions"/>
          <c:dispUnitsLbl>
            <c:layout>
              <c:manualLayout>
                <c:xMode val="edge"/>
                <c:yMode val="edge"/>
                <c:x val="9.9071211294554928E-3"/>
                <c:y val="5.006201742948755E-2"/>
              </c:manualLayout>
            </c:layout>
            <c:tx>
              <c:rich>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GB" b="1"/>
                    <a:t>ROCs issued (Millions) and </a:t>
                  </a:r>
                </a:p>
                <a:p>
                  <a:pPr>
                    <a:defRPr b="1"/>
                  </a:pPr>
                  <a:r>
                    <a:rPr lang="en-GB" b="1"/>
                    <a:t>Renewable generation (TWh)</a:t>
                  </a:r>
                </a:p>
              </c:rich>
            </c:tx>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ispUnitsLbl>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solidFill>
            <a:sysClr val="windowText" lastClr="000000"/>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ysClr val="windowText" lastClr="000000"/>
                </a:solidFill>
                <a:latin typeface="Verdana" panose="020B0604030504040204" pitchFamily="34" charset="0"/>
                <a:ea typeface="Verdana" panose="020B0604030504040204" pitchFamily="34" charset="0"/>
                <a:cs typeface="+mn-cs"/>
              </a:defRPr>
            </a:pPr>
            <a:r>
              <a:rPr lang="en-GB" sz="1000" b="1"/>
              <a:t>g) Sewage gas</a:t>
            </a:r>
          </a:p>
        </c:rich>
      </c:tx>
      <c:overlay val="0"/>
      <c:spPr>
        <a:noFill/>
        <a:ln>
          <a:noFill/>
        </a:ln>
        <a:effectLst/>
      </c:spPr>
      <c:txPr>
        <a:bodyPr rot="0" spcFirstLastPara="1" vertOverflow="ellipsis" vert="horz" wrap="square" anchor="ctr" anchorCtr="1"/>
        <a:lstStyle/>
        <a:p>
          <a:pPr>
            <a:defRPr sz="1000" b="1" i="0" u="none" strike="noStrike" kern="1200" spc="0" baseline="0">
              <a:solidFill>
                <a:sysClr val="windowText" lastClr="000000"/>
              </a:solidFill>
              <a:latin typeface="Verdana" panose="020B0604030504040204" pitchFamily="34" charset="0"/>
              <a:ea typeface="Verdana" panose="020B0604030504040204" pitchFamily="34" charset="0"/>
              <a:cs typeface="+mn-cs"/>
            </a:defRPr>
          </a:pPr>
          <a:endParaRPr lang="en-US"/>
        </a:p>
      </c:txPr>
    </c:title>
    <c:autoTitleDeleted val="0"/>
    <c:plotArea>
      <c:layout/>
      <c:barChart>
        <c:barDir val="col"/>
        <c:grouping val="clustered"/>
        <c:varyColors val="0"/>
        <c:ser>
          <c:idx val="0"/>
          <c:order val="0"/>
          <c:tx>
            <c:v>ROCs issued</c:v>
          </c:tx>
          <c:spPr>
            <a:solidFill>
              <a:srgbClr val="12436D"/>
            </a:solidFill>
            <a:ln w="3175">
              <a:solidFill>
                <a:schemeClr val="tx1"/>
              </a:solidFill>
            </a:ln>
            <a:effectLst/>
          </c:spPr>
          <c:invertIfNegative val="0"/>
          <c:dLbls>
            <c:numFmt formatCode="#,##0.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6"/>
              <c:pt idx="0">
                <c:v>SY7 (2008-09)</c:v>
              </c:pt>
              <c:pt idx="1">
                <c:v>SY8 (2009-10)</c:v>
              </c:pt>
              <c:pt idx="2">
                <c:v>SY9 (2010-11)</c:v>
              </c:pt>
              <c:pt idx="3">
                <c:v>SY10 (2011-12)</c:v>
              </c:pt>
              <c:pt idx="4">
                <c:v>SY11 (2012-13)</c:v>
              </c:pt>
              <c:pt idx="5">
                <c:v>SY12 (2013-14)</c:v>
              </c:pt>
              <c:pt idx="6">
                <c:v>SY13 (2014-15)</c:v>
              </c:pt>
              <c:pt idx="7">
                <c:v>SY14 (2015-16)</c:v>
              </c:pt>
              <c:pt idx="8">
                <c:v>SY15 (2016-17)</c:v>
              </c:pt>
              <c:pt idx="9">
                <c:v>SY16 (2017-18)</c:v>
              </c:pt>
              <c:pt idx="10">
                <c:v>SY17 (2018-19)</c:v>
              </c:pt>
              <c:pt idx="11">
                <c:v>SY18 (2019-20)</c:v>
              </c:pt>
              <c:pt idx="12">
                <c:v>SY19 (2020-21)</c:v>
              </c:pt>
              <c:pt idx="13">
                <c:v>SY20 (2021-22)</c:v>
              </c:pt>
              <c:pt idx="14">
                <c:v>SY21 (2022-23)</c:v>
              </c:pt>
              <c:pt idx="15">
                <c:v>SY22 (2023-24)</c:v>
              </c:pt>
            </c:strLit>
          </c:cat>
          <c:val>
            <c:numRef>
              <c:f>'Figure 3.6 (a-i)'!$M$65:$M$80</c:f>
              <c:numCache>
                <c:formatCode>#,##0</c:formatCode>
                <c:ptCount val="16"/>
                <c:pt idx="0">
                  <c:v>412370</c:v>
                </c:pt>
                <c:pt idx="1">
                  <c:v>458015</c:v>
                </c:pt>
                <c:pt idx="2">
                  <c:v>518453</c:v>
                </c:pt>
                <c:pt idx="3">
                  <c:v>567965</c:v>
                </c:pt>
                <c:pt idx="4">
                  <c:v>540408</c:v>
                </c:pt>
                <c:pt idx="5">
                  <c:v>590949</c:v>
                </c:pt>
                <c:pt idx="6">
                  <c:v>656703</c:v>
                </c:pt>
                <c:pt idx="7">
                  <c:v>663653</c:v>
                </c:pt>
                <c:pt idx="8">
                  <c:v>670492</c:v>
                </c:pt>
                <c:pt idx="9">
                  <c:v>693994</c:v>
                </c:pt>
                <c:pt idx="10">
                  <c:v>661318</c:v>
                </c:pt>
                <c:pt idx="11">
                  <c:v>715493</c:v>
                </c:pt>
                <c:pt idx="12">
                  <c:v>704937</c:v>
                </c:pt>
                <c:pt idx="13">
                  <c:v>665277</c:v>
                </c:pt>
                <c:pt idx="14">
                  <c:v>588715</c:v>
                </c:pt>
                <c:pt idx="15">
                  <c:v>552155</c:v>
                </c:pt>
              </c:numCache>
            </c:numRef>
          </c:val>
          <c:extLst>
            <c:ext xmlns:c16="http://schemas.microsoft.com/office/drawing/2014/chart" uri="{C3380CC4-5D6E-409C-BE32-E72D297353CC}">
              <c16:uniqueId val="{00000000-F87B-4964-9599-690323F2A4F4}"/>
            </c:ext>
          </c:extLst>
        </c:ser>
        <c:dLbls>
          <c:showLegendKey val="0"/>
          <c:showVal val="0"/>
          <c:showCatName val="0"/>
          <c:showSerName val="0"/>
          <c:showPercent val="0"/>
          <c:showBubbleSize val="0"/>
        </c:dLbls>
        <c:gapWidth val="50"/>
        <c:overlap val="100"/>
        <c:axId val="1584043583"/>
        <c:axId val="1584042751"/>
      </c:barChart>
      <c:lineChart>
        <c:grouping val="standard"/>
        <c:varyColors val="0"/>
        <c:ser>
          <c:idx val="1"/>
          <c:order val="1"/>
          <c:tx>
            <c:v>RO generation (MWh)</c:v>
          </c:tx>
          <c:spPr>
            <a:ln w="28575" cap="rnd">
              <a:solidFill>
                <a:schemeClr val="accent2"/>
              </a:solidFill>
              <a:round/>
            </a:ln>
            <a:effectLst/>
          </c:spPr>
          <c:marker>
            <c:symbol val="none"/>
          </c:marker>
          <c:cat>
            <c:strLit>
              <c:ptCount val="16"/>
              <c:pt idx="0">
                <c:v>SY7 (2008-09)</c:v>
              </c:pt>
              <c:pt idx="1">
                <c:v>SY8 (2009-10)</c:v>
              </c:pt>
              <c:pt idx="2">
                <c:v>SY9 (2010-11)</c:v>
              </c:pt>
              <c:pt idx="3">
                <c:v>SY10 (2011-12)</c:v>
              </c:pt>
              <c:pt idx="4">
                <c:v>SY11 (2012-13)</c:v>
              </c:pt>
              <c:pt idx="5">
                <c:v>SY12 (2013-14)</c:v>
              </c:pt>
              <c:pt idx="6">
                <c:v>SY13 (2014-15)</c:v>
              </c:pt>
              <c:pt idx="7">
                <c:v>SY14 (2015-16)</c:v>
              </c:pt>
              <c:pt idx="8">
                <c:v>SY15 (2016-17)</c:v>
              </c:pt>
              <c:pt idx="9">
                <c:v>SY16 (2017-18)</c:v>
              </c:pt>
              <c:pt idx="10">
                <c:v>SY17 (2018-19)</c:v>
              </c:pt>
              <c:pt idx="11">
                <c:v>SY18 (2019-20)</c:v>
              </c:pt>
              <c:pt idx="12">
                <c:v>SY19 (2020-21)</c:v>
              </c:pt>
              <c:pt idx="13">
                <c:v>SY20 (2021-22)</c:v>
              </c:pt>
              <c:pt idx="14">
                <c:v>SY21 (2022-23)</c:v>
              </c:pt>
              <c:pt idx="15">
                <c:v>SY22 (2023-24)</c:v>
              </c:pt>
            </c:strLit>
          </c:cat>
          <c:val>
            <c:numRef>
              <c:f>'Figure 3.6 (a-i)'!$N$65:$N$80</c:f>
              <c:numCache>
                <c:formatCode>#,##0</c:formatCode>
                <c:ptCount val="16"/>
                <c:pt idx="0">
                  <c:v>412370</c:v>
                </c:pt>
                <c:pt idx="1">
                  <c:v>458015</c:v>
                </c:pt>
                <c:pt idx="2">
                  <c:v>518453</c:v>
                </c:pt>
                <c:pt idx="3">
                  <c:v>568089</c:v>
                </c:pt>
                <c:pt idx="4">
                  <c:v>550183</c:v>
                </c:pt>
                <c:pt idx="5">
                  <c:v>619649</c:v>
                </c:pt>
                <c:pt idx="6">
                  <c:v>722421</c:v>
                </c:pt>
                <c:pt idx="7">
                  <c:v>742813</c:v>
                </c:pt>
                <c:pt idx="8">
                  <c:v>763270</c:v>
                </c:pt>
                <c:pt idx="9">
                  <c:v>848146</c:v>
                </c:pt>
                <c:pt idx="10">
                  <c:v>818386</c:v>
                </c:pt>
                <c:pt idx="11">
                  <c:v>883543</c:v>
                </c:pt>
                <c:pt idx="12">
                  <c:v>865324</c:v>
                </c:pt>
                <c:pt idx="13">
                  <c:v>828480</c:v>
                </c:pt>
                <c:pt idx="14">
                  <c:v>730985</c:v>
                </c:pt>
                <c:pt idx="15">
                  <c:v>691430</c:v>
                </c:pt>
              </c:numCache>
            </c:numRef>
          </c:val>
          <c:smooth val="0"/>
          <c:extLst>
            <c:ext xmlns:c16="http://schemas.microsoft.com/office/drawing/2014/chart" uri="{C3380CC4-5D6E-409C-BE32-E72D297353CC}">
              <c16:uniqueId val="{00000001-F87B-4964-9599-690323F2A4F4}"/>
            </c:ext>
          </c:extLst>
        </c:ser>
        <c:dLbls>
          <c:showLegendKey val="0"/>
          <c:showVal val="0"/>
          <c:showCatName val="0"/>
          <c:showSerName val="0"/>
          <c:showPercent val="0"/>
          <c:showBubbleSize val="0"/>
        </c:dLbls>
        <c:marker val="1"/>
        <c:smooth val="0"/>
        <c:axId val="1584043583"/>
        <c:axId val="1584042751"/>
      </c:lineChart>
      <c:catAx>
        <c:axId val="1584043583"/>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584042751"/>
        <c:crosses val="autoZero"/>
        <c:auto val="1"/>
        <c:lblAlgn val="ctr"/>
        <c:lblOffset val="100"/>
        <c:noMultiLvlLbl val="0"/>
      </c:catAx>
      <c:valAx>
        <c:axId val="1584042751"/>
        <c:scaling>
          <c:orientation val="minMax"/>
          <c:min val="1.0000000000000002E-2"/>
        </c:scaling>
        <c:delete val="0"/>
        <c:axPos val="l"/>
        <c:majorGridlines>
          <c:spPr>
            <a:ln w="9525" cap="flat" cmpd="sng" algn="ctr">
              <a:solidFill>
                <a:srgbClr val="485865"/>
              </a:solidFill>
              <a:prstDash val="dash"/>
              <a:round/>
            </a:ln>
            <a:effectLst/>
          </c:spPr>
        </c:majorGridlines>
        <c:numFmt formatCode="#,##0.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584043583"/>
        <c:crosses val="autoZero"/>
        <c:crossBetween val="between"/>
        <c:majorUnit val="200000"/>
        <c:minorUnit val="50000"/>
        <c:dispUnits>
          <c:builtInUnit val="millions"/>
          <c:dispUnitsLbl>
            <c:layout>
              <c:manualLayout>
                <c:xMode val="edge"/>
                <c:yMode val="edge"/>
                <c:x val="9.9071211294554928E-3"/>
                <c:y val="5.006201742948755E-2"/>
              </c:manualLayout>
            </c:layout>
            <c:tx>
              <c:rich>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GB" b="1"/>
                    <a:t>ROCs issued (Millions) and </a:t>
                  </a:r>
                </a:p>
                <a:p>
                  <a:pPr>
                    <a:defRPr b="1"/>
                  </a:pPr>
                  <a:r>
                    <a:rPr lang="en-GB" b="1"/>
                    <a:t>Renewable generation (TWh)</a:t>
                  </a:r>
                </a:p>
              </c:rich>
            </c:tx>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ispUnitsLbl>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solidFill>
            <a:sysClr val="windowText" lastClr="000000"/>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solidFill>
                <a:latin typeface="Verdana" panose="020B0604030504040204" pitchFamily="34" charset="0"/>
                <a:ea typeface="Verdana" panose="020B0604030504040204" pitchFamily="34" charset="0"/>
                <a:cs typeface="+mn-cs"/>
              </a:defRPr>
            </a:pPr>
            <a:r>
              <a:rPr lang="en-GB" sz="1000" b="1">
                <a:solidFill>
                  <a:schemeClr val="tx1"/>
                </a:solidFill>
                <a:latin typeface="Verdana" panose="020B0604030504040204" pitchFamily="34" charset="0"/>
                <a:ea typeface="Verdana" panose="020B0604030504040204" pitchFamily="34" charset="0"/>
              </a:rPr>
              <a:t>h)</a:t>
            </a:r>
            <a:r>
              <a:rPr lang="en-GB" sz="1000" b="1" baseline="0">
                <a:solidFill>
                  <a:schemeClr val="tx1"/>
                </a:solidFill>
                <a:latin typeface="Verdana" panose="020B0604030504040204" pitchFamily="34" charset="0"/>
                <a:ea typeface="Verdana" panose="020B0604030504040204" pitchFamily="34" charset="0"/>
              </a:rPr>
              <a:t> Tidal power</a:t>
            </a:r>
            <a:endParaRPr lang="en-GB" sz="1000" b="1">
              <a:solidFill>
                <a:schemeClr val="tx1"/>
              </a:solidFill>
              <a:latin typeface="Verdana" panose="020B0604030504040204" pitchFamily="34" charset="0"/>
              <a:ea typeface="Verdana" panose="020B0604030504040204" pitchFamily="34" charset="0"/>
            </a:endParaRP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solidFill>
              <a:latin typeface="Verdana" panose="020B0604030504040204" pitchFamily="34" charset="0"/>
              <a:ea typeface="Verdana" panose="020B0604030504040204" pitchFamily="34" charset="0"/>
              <a:cs typeface="+mn-cs"/>
            </a:defRPr>
          </a:pPr>
          <a:endParaRPr lang="en-GB"/>
        </a:p>
      </c:txPr>
    </c:title>
    <c:autoTitleDeleted val="0"/>
    <c:plotArea>
      <c:layout/>
      <c:barChart>
        <c:barDir val="col"/>
        <c:grouping val="clustered"/>
        <c:varyColors val="0"/>
        <c:ser>
          <c:idx val="0"/>
          <c:order val="0"/>
          <c:tx>
            <c:v>ROCs issued</c:v>
          </c:tx>
          <c:spPr>
            <a:solidFill>
              <a:srgbClr val="12436D"/>
            </a:solidFill>
            <a:ln w="3175">
              <a:solidFill>
                <a:schemeClr val="tx1"/>
              </a:solidFill>
            </a:ln>
            <a:effectLst/>
          </c:spPr>
          <c:invertIfNegative val="0"/>
          <c:dLbls>
            <c:dLbl>
              <c:idx val="9"/>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51E-4675-8EFB-8C00441DE562}"/>
                </c:ext>
              </c:extLst>
            </c:dLbl>
            <c:dLbl>
              <c:idx val="10"/>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51E-4675-8EFB-8C00441DE562}"/>
                </c:ext>
              </c:extLst>
            </c:dLbl>
            <c:dLbl>
              <c:idx val="11"/>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51E-4675-8EFB-8C00441DE562}"/>
                </c:ext>
              </c:extLst>
            </c:dLbl>
            <c:dLbl>
              <c:idx val="12"/>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51E-4675-8EFB-8C00441DE562}"/>
                </c:ext>
              </c:extLst>
            </c:dLbl>
            <c:dLbl>
              <c:idx val="13"/>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51E-4675-8EFB-8C00441DE562}"/>
                </c:ext>
              </c:extLst>
            </c:dLbl>
            <c:dLbl>
              <c:idx val="14"/>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51E-4675-8EFB-8C00441DE562}"/>
                </c:ext>
              </c:extLst>
            </c:dLbl>
            <c:dLbl>
              <c:idx val="15"/>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51E-4675-8EFB-8C00441DE562}"/>
                </c:ext>
              </c:extLst>
            </c:dLbl>
            <c:numFmt formatCode="#,##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6"/>
              <c:pt idx="0">
                <c:v>SY7 (2008-09)</c:v>
              </c:pt>
              <c:pt idx="1">
                <c:v>SY8 (2009-10)</c:v>
              </c:pt>
              <c:pt idx="2">
                <c:v>SY9 (2010-11)</c:v>
              </c:pt>
              <c:pt idx="3">
                <c:v>SY10 (2011-12)</c:v>
              </c:pt>
              <c:pt idx="4">
                <c:v>SY11 (2012-13)</c:v>
              </c:pt>
              <c:pt idx="5">
                <c:v>SY12 (2013-14)</c:v>
              </c:pt>
              <c:pt idx="6">
                <c:v>SY13 (2014-15)</c:v>
              </c:pt>
              <c:pt idx="7">
                <c:v>SY14 (2015-16)</c:v>
              </c:pt>
              <c:pt idx="8">
                <c:v>SY15 (2016-17)</c:v>
              </c:pt>
              <c:pt idx="9">
                <c:v>SY16 (2017-18)</c:v>
              </c:pt>
              <c:pt idx="10">
                <c:v>SY17 (2018-19)</c:v>
              </c:pt>
              <c:pt idx="11">
                <c:v>SY18 (2019-20)</c:v>
              </c:pt>
              <c:pt idx="12">
                <c:v>SY19 (2020-21)</c:v>
              </c:pt>
              <c:pt idx="13">
                <c:v>SY20 (2021-22)</c:v>
              </c:pt>
              <c:pt idx="14">
                <c:v>SY21 (2022-23)</c:v>
              </c:pt>
              <c:pt idx="15">
                <c:v>SY22 (2023-24)</c:v>
              </c:pt>
            </c:strLit>
          </c:cat>
          <c:val>
            <c:numRef>
              <c:f>'Figure 3.6 (a-i)'!$Q$65:$Q$80</c:f>
              <c:numCache>
                <c:formatCode>#,##0</c:formatCode>
                <c:ptCount val="16"/>
                <c:pt idx="0">
                  <c:v>0</c:v>
                </c:pt>
                <c:pt idx="1">
                  <c:v>2197</c:v>
                </c:pt>
                <c:pt idx="2">
                  <c:v>2801</c:v>
                </c:pt>
                <c:pt idx="3">
                  <c:v>2379</c:v>
                </c:pt>
                <c:pt idx="4">
                  <c:v>7547</c:v>
                </c:pt>
                <c:pt idx="5">
                  <c:v>9484</c:v>
                </c:pt>
                <c:pt idx="6">
                  <c:v>4230</c:v>
                </c:pt>
                <c:pt idx="7">
                  <c:v>0</c:v>
                </c:pt>
                <c:pt idx="8">
                  <c:v>1698</c:v>
                </c:pt>
                <c:pt idx="9">
                  <c:v>35060</c:v>
                </c:pt>
                <c:pt idx="10">
                  <c:v>46589</c:v>
                </c:pt>
                <c:pt idx="11">
                  <c:v>69198</c:v>
                </c:pt>
                <c:pt idx="12">
                  <c:v>48655</c:v>
                </c:pt>
                <c:pt idx="13">
                  <c:v>28731</c:v>
                </c:pt>
                <c:pt idx="14">
                  <c:v>64364</c:v>
                </c:pt>
                <c:pt idx="15">
                  <c:v>62012</c:v>
                </c:pt>
              </c:numCache>
            </c:numRef>
          </c:val>
          <c:extLst>
            <c:ext xmlns:c16="http://schemas.microsoft.com/office/drawing/2014/chart" uri="{C3380CC4-5D6E-409C-BE32-E72D297353CC}">
              <c16:uniqueId val="{00000007-751E-4675-8EFB-8C00441DE562}"/>
            </c:ext>
          </c:extLst>
        </c:ser>
        <c:dLbls>
          <c:showLegendKey val="0"/>
          <c:showVal val="0"/>
          <c:showCatName val="0"/>
          <c:showSerName val="0"/>
          <c:showPercent val="0"/>
          <c:showBubbleSize val="0"/>
        </c:dLbls>
        <c:gapWidth val="50"/>
        <c:axId val="1720937679"/>
        <c:axId val="1720938639"/>
      </c:barChart>
      <c:lineChart>
        <c:grouping val="standard"/>
        <c:varyColors val="0"/>
        <c:ser>
          <c:idx val="1"/>
          <c:order val="1"/>
          <c:tx>
            <c:v>RO generation (MWh)</c:v>
          </c:tx>
          <c:spPr>
            <a:ln w="28575" cap="rnd">
              <a:solidFill>
                <a:srgbClr val="E86E1E"/>
              </a:solidFill>
              <a:round/>
            </a:ln>
            <a:effectLst/>
          </c:spPr>
          <c:marker>
            <c:symbol val="none"/>
          </c:marker>
          <c:val>
            <c:numRef>
              <c:f>'Figure 3.6 (a-i)'!$R$65:$R$80</c:f>
              <c:numCache>
                <c:formatCode>#,##0</c:formatCode>
                <c:ptCount val="16"/>
                <c:pt idx="0">
                  <c:v>0</c:v>
                </c:pt>
                <c:pt idx="1">
                  <c:v>1098.5</c:v>
                </c:pt>
                <c:pt idx="2">
                  <c:v>1400.5</c:v>
                </c:pt>
                <c:pt idx="3">
                  <c:v>1189.5</c:v>
                </c:pt>
                <c:pt idx="4">
                  <c:v>3710.4999999998736</c:v>
                </c:pt>
                <c:pt idx="5">
                  <c:v>3223.1666666666106</c:v>
                </c:pt>
                <c:pt idx="6">
                  <c:v>1050.5333333328522</c:v>
                </c:pt>
                <c:pt idx="7">
                  <c:v>0</c:v>
                </c:pt>
                <c:pt idx="8">
                  <c:v>339.59999999999997</c:v>
                </c:pt>
                <c:pt idx="9">
                  <c:v>7012.0000000000009</c:v>
                </c:pt>
                <c:pt idx="10">
                  <c:v>9317.7999999999993</c:v>
                </c:pt>
                <c:pt idx="11">
                  <c:v>13839.6</c:v>
                </c:pt>
                <c:pt idx="12">
                  <c:v>9731</c:v>
                </c:pt>
                <c:pt idx="13">
                  <c:v>5746.2000000000007</c:v>
                </c:pt>
                <c:pt idx="14">
                  <c:v>12872.800000000007</c:v>
                </c:pt>
                <c:pt idx="15">
                  <c:v>12402.400000000003</c:v>
                </c:pt>
              </c:numCache>
            </c:numRef>
          </c:val>
          <c:smooth val="0"/>
          <c:extLst>
            <c:ext xmlns:c16="http://schemas.microsoft.com/office/drawing/2014/chart" uri="{C3380CC4-5D6E-409C-BE32-E72D297353CC}">
              <c16:uniqueId val="{00000008-751E-4675-8EFB-8C00441DE562}"/>
            </c:ext>
          </c:extLst>
        </c:ser>
        <c:dLbls>
          <c:showLegendKey val="0"/>
          <c:showVal val="0"/>
          <c:showCatName val="0"/>
          <c:showSerName val="0"/>
          <c:showPercent val="0"/>
          <c:showBubbleSize val="0"/>
        </c:dLbls>
        <c:marker val="1"/>
        <c:smooth val="0"/>
        <c:axId val="1720937679"/>
        <c:axId val="1720938639"/>
      </c:lineChart>
      <c:catAx>
        <c:axId val="1720937679"/>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1720938639"/>
        <c:crosses val="autoZero"/>
        <c:auto val="1"/>
        <c:lblAlgn val="ctr"/>
        <c:lblOffset val="100"/>
        <c:noMultiLvlLbl val="0"/>
      </c:catAx>
      <c:valAx>
        <c:axId val="1720938639"/>
        <c:scaling>
          <c:orientation val="minMax"/>
        </c:scaling>
        <c:delete val="0"/>
        <c:axPos val="l"/>
        <c:majorGridlines>
          <c:spPr>
            <a:ln w="9525" cap="flat" cmpd="sng" algn="ctr">
              <a:solidFill>
                <a:schemeClr val="tx1"/>
              </a:solidFill>
              <a:prstDash val="dash"/>
              <a:round/>
            </a:ln>
            <a:effectLst/>
          </c:spPr>
        </c:majorGridlines>
        <c:title>
          <c:tx>
            <c:rich>
              <a:bodyPr rot="-5400000" spcFirstLastPara="1" vertOverflow="ellipsis" vert="horz" wrap="square" anchor="ctr" anchorCtr="1"/>
              <a:lstStyle/>
              <a:p>
                <a:pPr>
                  <a:defRPr sz="1000" b="1" i="0" u="none" strike="noStrike" kern="1200" baseline="0">
                    <a:solidFill>
                      <a:schemeClr val="tx1"/>
                    </a:solidFill>
                    <a:latin typeface="Verdana" panose="020B0604030504040204" pitchFamily="34" charset="0"/>
                    <a:ea typeface="Verdana" panose="020B0604030504040204" pitchFamily="34" charset="0"/>
                    <a:cs typeface="+mn-cs"/>
                  </a:defRPr>
                </a:pPr>
                <a:r>
                  <a:rPr lang="en-GB" b="1">
                    <a:solidFill>
                      <a:schemeClr val="tx1"/>
                    </a:solidFill>
                    <a:latin typeface="Verdana" panose="020B0604030504040204" pitchFamily="34" charset="0"/>
                    <a:ea typeface="Verdana" panose="020B0604030504040204" pitchFamily="34" charset="0"/>
                  </a:rPr>
                  <a:t>ROCs</a:t>
                </a:r>
                <a:r>
                  <a:rPr lang="en-GB" b="1" baseline="0">
                    <a:solidFill>
                      <a:schemeClr val="tx1"/>
                    </a:solidFill>
                    <a:latin typeface="Verdana" panose="020B0604030504040204" pitchFamily="34" charset="0"/>
                    <a:ea typeface="Verdana" panose="020B0604030504040204" pitchFamily="34" charset="0"/>
                  </a:rPr>
                  <a:t> issued and</a:t>
                </a:r>
              </a:p>
              <a:p>
                <a:pPr>
                  <a:defRPr b="1">
                    <a:solidFill>
                      <a:schemeClr val="tx1"/>
                    </a:solidFill>
                    <a:latin typeface="Verdana" panose="020B0604030504040204" pitchFamily="34" charset="0"/>
                    <a:ea typeface="Verdana" panose="020B0604030504040204" pitchFamily="34" charset="0"/>
                  </a:defRPr>
                </a:pPr>
                <a:r>
                  <a:rPr lang="en-GB" b="1" baseline="0">
                    <a:solidFill>
                      <a:schemeClr val="tx1"/>
                    </a:solidFill>
                    <a:latin typeface="Verdana" panose="020B0604030504040204" pitchFamily="34" charset="0"/>
                    <a:ea typeface="Verdana" panose="020B0604030504040204" pitchFamily="34" charset="0"/>
                  </a:rPr>
                  <a:t>Renewable generation (TWh)</a:t>
                </a:r>
                <a:endParaRPr lang="en-GB" b="1">
                  <a:solidFill>
                    <a:schemeClr val="tx1"/>
                  </a:solidFill>
                  <a:latin typeface="Verdana" panose="020B0604030504040204" pitchFamily="34" charset="0"/>
                  <a:ea typeface="Verdana" panose="020B0604030504040204" pitchFamily="34" charset="0"/>
                </a:endParaRPr>
              </a:p>
            </c:rich>
          </c:tx>
          <c:layout>
            <c:manualLayout>
              <c:xMode val="edge"/>
              <c:yMode val="edge"/>
              <c:x val="0"/>
              <c:y val="0.16132593228453918"/>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17209376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solidFill>
                <a:latin typeface="Verdana" panose="020B0604030504040204" pitchFamily="34" charset="0"/>
                <a:ea typeface="Verdana" panose="020B0604030504040204" pitchFamily="34" charset="0"/>
                <a:cs typeface="+mn-cs"/>
              </a:defRPr>
            </a:pPr>
            <a:r>
              <a:rPr lang="en-GB" sz="1000" b="1">
                <a:solidFill>
                  <a:schemeClr val="tx1"/>
                </a:solidFill>
                <a:latin typeface="Verdana" panose="020B0604030504040204" pitchFamily="34" charset="0"/>
                <a:ea typeface="Verdana" panose="020B0604030504040204" pitchFamily="34" charset="0"/>
              </a:rPr>
              <a:t>i)</a:t>
            </a:r>
            <a:r>
              <a:rPr lang="en-GB" sz="1000" b="1" baseline="0">
                <a:solidFill>
                  <a:schemeClr val="tx1"/>
                </a:solidFill>
                <a:latin typeface="Verdana" panose="020B0604030504040204" pitchFamily="34" charset="0"/>
                <a:ea typeface="Verdana" panose="020B0604030504040204" pitchFamily="34" charset="0"/>
              </a:rPr>
              <a:t> Wave power</a:t>
            </a:r>
            <a:endParaRPr lang="en-GB" sz="1000" b="1">
              <a:solidFill>
                <a:schemeClr val="tx1"/>
              </a:solidFill>
              <a:latin typeface="Verdana" panose="020B0604030504040204" pitchFamily="34" charset="0"/>
              <a:ea typeface="Verdana" panose="020B0604030504040204" pitchFamily="34" charset="0"/>
            </a:endParaRP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solidFill>
              <a:latin typeface="Verdana" panose="020B0604030504040204" pitchFamily="34" charset="0"/>
              <a:ea typeface="Verdana" panose="020B0604030504040204" pitchFamily="34" charset="0"/>
              <a:cs typeface="+mn-cs"/>
            </a:defRPr>
          </a:pPr>
          <a:endParaRPr lang="en-GB"/>
        </a:p>
      </c:txPr>
    </c:title>
    <c:autoTitleDeleted val="0"/>
    <c:plotArea>
      <c:layout/>
      <c:barChart>
        <c:barDir val="col"/>
        <c:grouping val="clustered"/>
        <c:varyColors val="0"/>
        <c:ser>
          <c:idx val="0"/>
          <c:order val="0"/>
          <c:tx>
            <c:v>ROCs issued</c:v>
          </c:tx>
          <c:spPr>
            <a:solidFill>
              <a:srgbClr val="12436D"/>
            </a:solidFill>
            <a:ln w="3175">
              <a:solidFill>
                <a:schemeClr val="tx1"/>
              </a:solidFill>
            </a:ln>
            <a:effectLst/>
          </c:spPr>
          <c:invertIfNegative val="0"/>
          <c:dLbls>
            <c:dLbl>
              <c:idx val="1"/>
              <c:layout>
                <c:manualLayout>
                  <c:x val="0"/>
                  <c:y val="-1.019590044519428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103-438B-BAE0-681420DCB6EE}"/>
                </c:ext>
              </c:extLst>
            </c:dLbl>
            <c:dLbl>
              <c:idx val="2"/>
              <c:layout>
                <c:manualLayout>
                  <c:x val="-4.0317462324475388E-17"/>
                  <c:y val="6.797266963462879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103-438B-BAE0-681420DCB6EE}"/>
                </c:ext>
              </c:extLst>
            </c:dLbl>
            <c:dLbl>
              <c:idx val="6"/>
              <c:layout>
                <c:manualLayout>
                  <c:x val="-8.0634924648950775E-17"/>
                  <c:y val="-1.019590044519422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103-438B-BAE0-681420DCB6EE}"/>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6"/>
              <c:pt idx="0">
                <c:v>SY7 (2008-09)</c:v>
              </c:pt>
              <c:pt idx="1">
                <c:v>SY8 (2009-10)</c:v>
              </c:pt>
              <c:pt idx="2">
                <c:v>SY9 (2010-11)</c:v>
              </c:pt>
              <c:pt idx="3">
                <c:v>SY10 (2011-12)</c:v>
              </c:pt>
              <c:pt idx="4">
                <c:v>SY11 (2012-13)</c:v>
              </c:pt>
              <c:pt idx="5">
                <c:v>SY12 (2013-14)</c:v>
              </c:pt>
              <c:pt idx="6">
                <c:v>SY13 (2014-15)</c:v>
              </c:pt>
              <c:pt idx="7">
                <c:v>SY14 (2015-16)</c:v>
              </c:pt>
              <c:pt idx="8">
                <c:v>SY15 (2016-17)</c:v>
              </c:pt>
              <c:pt idx="9">
                <c:v>SY16 (2017-18)</c:v>
              </c:pt>
              <c:pt idx="10">
                <c:v>SY17 (2018-19)</c:v>
              </c:pt>
              <c:pt idx="11">
                <c:v>SY18 (2019-20)</c:v>
              </c:pt>
              <c:pt idx="12">
                <c:v>SY19 (2020-21)</c:v>
              </c:pt>
              <c:pt idx="13">
                <c:v>SY20 (2021-22)</c:v>
              </c:pt>
              <c:pt idx="14">
                <c:v>SY21 (2022-23)</c:v>
              </c:pt>
              <c:pt idx="15">
                <c:v>SY22 (2023-24)</c:v>
              </c:pt>
            </c:strLit>
          </c:cat>
          <c:val>
            <c:numRef>
              <c:f>'Figure 3.6 (a-i)'!$S$65:$S$80</c:f>
              <c:numCache>
                <c:formatCode>#,##0</c:formatCode>
                <c:ptCount val="16"/>
                <c:pt idx="0">
                  <c:v>44</c:v>
                </c:pt>
                <c:pt idx="1">
                  <c:v>32</c:v>
                </c:pt>
                <c:pt idx="2">
                  <c:v>71</c:v>
                </c:pt>
                <c:pt idx="3">
                  <c:v>195</c:v>
                </c:pt>
                <c:pt idx="4">
                  <c:v>323</c:v>
                </c:pt>
                <c:pt idx="5">
                  <c:v>218</c:v>
                </c:pt>
                <c:pt idx="6">
                  <c:v>81</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3-8103-438B-BAE0-681420DCB6EE}"/>
            </c:ext>
          </c:extLst>
        </c:ser>
        <c:dLbls>
          <c:showLegendKey val="0"/>
          <c:showVal val="0"/>
          <c:showCatName val="0"/>
          <c:showSerName val="0"/>
          <c:showPercent val="0"/>
          <c:showBubbleSize val="0"/>
        </c:dLbls>
        <c:gapWidth val="50"/>
        <c:axId val="400636943"/>
        <c:axId val="400640783"/>
      </c:barChart>
      <c:lineChart>
        <c:grouping val="standard"/>
        <c:varyColors val="0"/>
        <c:ser>
          <c:idx val="1"/>
          <c:order val="1"/>
          <c:tx>
            <c:v>RO generation (MWh)</c:v>
          </c:tx>
          <c:spPr>
            <a:ln w="28575" cap="rnd">
              <a:solidFill>
                <a:srgbClr val="E86E1E"/>
              </a:solidFill>
              <a:round/>
            </a:ln>
            <a:effectLst/>
          </c:spPr>
          <c:marker>
            <c:symbol val="none"/>
          </c:marker>
          <c:val>
            <c:numRef>
              <c:f>'Figure 3.6 (a-i)'!$T$65:$T$80</c:f>
              <c:numCache>
                <c:formatCode>#,##0</c:formatCode>
                <c:ptCount val="16"/>
                <c:pt idx="0">
                  <c:v>44</c:v>
                </c:pt>
                <c:pt idx="1">
                  <c:v>32</c:v>
                </c:pt>
                <c:pt idx="2">
                  <c:v>71</c:v>
                </c:pt>
                <c:pt idx="3">
                  <c:v>121.4</c:v>
                </c:pt>
                <c:pt idx="4">
                  <c:v>172.7</c:v>
                </c:pt>
                <c:pt idx="5">
                  <c:v>73.2</c:v>
                </c:pt>
                <c:pt idx="6">
                  <c:v>16.2</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4-8103-438B-BAE0-681420DCB6EE}"/>
            </c:ext>
          </c:extLst>
        </c:ser>
        <c:dLbls>
          <c:showLegendKey val="0"/>
          <c:showVal val="0"/>
          <c:showCatName val="0"/>
          <c:showSerName val="0"/>
          <c:showPercent val="0"/>
          <c:showBubbleSize val="0"/>
        </c:dLbls>
        <c:marker val="1"/>
        <c:smooth val="0"/>
        <c:axId val="400636943"/>
        <c:axId val="400640783"/>
      </c:lineChart>
      <c:catAx>
        <c:axId val="400636943"/>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400640783"/>
        <c:crosses val="autoZero"/>
        <c:auto val="1"/>
        <c:lblAlgn val="ctr"/>
        <c:lblOffset val="100"/>
        <c:noMultiLvlLbl val="0"/>
      </c:catAx>
      <c:valAx>
        <c:axId val="400640783"/>
        <c:scaling>
          <c:orientation val="minMax"/>
        </c:scaling>
        <c:delete val="0"/>
        <c:axPos val="l"/>
        <c:majorGridlines>
          <c:spPr>
            <a:ln w="9525" cap="flat" cmpd="sng" algn="ctr">
              <a:solidFill>
                <a:schemeClr val="tx1"/>
              </a:solidFill>
              <a:prstDash val="dash"/>
              <a:round/>
            </a:ln>
            <a:effectLst/>
          </c:spPr>
        </c:majorGridlines>
        <c:title>
          <c:tx>
            <c:rich>
              <a:bodyPr rot="-5400000" spcFirstLastPara="1" vertOverflow="ellipsis" vert="horz" wrap="square" anchor="ctr" anchorCtr="1"/>
              <a:lstStyle/>
              <a:p>
                <a:pPr>
                  <a:defRPr sz="1000" b="1" i="0" u="none" strike="noStrike" kern="1200" baseline="0">
                    <a:solidFill>
                      <a:schemeClr val="tx1"/>
                    </a:solidFill>
                    <a:latin typeface="Verdana" panose="020B0604030504040204" pitchFamily="34" charset="0"/>
                    <a:ea typeface="Verdana" panose="020B0604030504040204" pitchFamily="34" charset="0"/>
                    <a:cs typeface="+mn-cs"/>
                  </a:defRPr>
                </a:pPr>
                <a:r>
                  <a:rPr lang="en-GB" b="1">
                    <a:solidFill>
                      <a:schemeClr val="tx1"/>
                    </a:solidFill>
                    <a:latin typeface="Verdana" panose="020B0604030504040204" pitchFamily="34" charset="0"/>
                    <a:ea typeface="Verdana" panose="020B0604030504040204" pitchFamily="34" charset="0"/>
                  </a:rPr>
                  <a:t>ROCs</a:t>
                </a:r>
                <a:r>
                  <a:rPr lang="en-GB" b="1" baseline="0">
                    <a:solidFill>
                      <a:schemeClr val="tx1"/>
                    </a:solidFill>
                    <a:latin typeface="Verdana" panose="020B0604030504040204" pitchFamily="34" charset="0"/>
                    <a:ea typeface="Verdana" panose="020B0604030504040204" pitchFamily="34" charset="0"/>
                  </a:rPr>
                  <a:t> issued and</a:t>
                </a:r>
              </a:p>
              <a:p>
                <a:pPr>
                  <a:defRPr b="1">
                    <a:solidFill>
                      <a:schemeClr val="tx1"/>
                    </a:solidFill>
                    <a:latin typeface="Verdana" panose="020B0604030504040204" pitchFamily="34" charset="0"/>
                    <a:ea typeface="Verdana" panose="020B0604030504040204" pitchFamily="34" charset="0"/>
                  </a:defRPr>
                </a:pPr>
                <a:r>
                  <a:rPr lang="en-GB" b="1" baseline="0">
                    <a:solidFill>
                      <a:schemeClr val="tx1"/>
                    </a:solidFill>
                    <a:latin typeface="Verdana" panose="020B0604030504040204" pitchFamily="34" charset="0"/>
                    <a:ea typeface="Verdana" panose="020B0604030504040204" pitchFamily="34" charset="0"/>
                  </a:rPr>
                  <a:t>Rewewable generation (TWh)</a:t>
                </a:r>
                <a:endParaRPr lang="en-GB" b="1">
                  <a:solidFill>
                    <a:schemeClr val="tx1"/>
                  </a:solidFill>
                  <a:latin typeface="Verdana" panose="020B0604030504040204" pitchFamily="34" charset="0"/>
                  <a:ea typeface="Verdana" panose="020B0604030504040204" pitchFamily="34" charset="0"/>
                </a:endParaRPr>
              </a:p>
            </c:rich>
          </c:tx>
          <c:layout>
            <c:manualLayout>
              <c:xMode val="edge"/>
              <c:yMode val="edge"/>
              <c:x val="0"/>
              <c:y val="0.15490810844370417"/>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title>
        <c:numFmt formatCode="#,##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40063694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w="3175">
              <a:solidFill>
                <a:schemeClr val="tx1"/>
              </a:solidFill>
            </a:ln>
          </c:spPr>
          <c:dPt>
            <c:idx val="0"/>
            <c:bubble3D val="0"/>
            <c:spPr>
              <a:solidFill>
                <a:srgbClr val="12436D"/>
              </a:solidFill>
              <a:ln w="3175">
                <a:solidFill>
                  <a:schemeClr val="tx1"/>
                </a:solidFill>
              </a:ln>
              <a:effectLst/>
            </c:spPr>
            <c:extLst>
              <c:ext xmlns:c16="http://schemas.microsoft.com/office/drawing/2014/chart" uri="{C3380CC4-5D6E-409C-BE32-E72D297353CC}">
                <c16:uniqueId val="{00000004-AF3E-4D15-80E1-D7E1BCA8F6A3}"/>
              </c:ext>
            </c:extLst>
          </c:dPt>
          <c:dPt>
            <c:idx val="1"/>
            <c:bubble3D val="0"/>
            <c:spPr>
              <a:solidFill>
                <a:srgbClr val="28A197"/>
              </a:solidFill>
              <a:ln w="3175">
                <a:solidFill>
                  <a:schemeClr val="tx1"/>
                </a:solidFill>
              </a:ln>
              <a:effectLst/>
            </c:spPr>
            <c:extLst>
              <c:ext xmlns:c16="http://schemas.microsoft.com/office/drawing/2014/chart" uri="{C3380CC4-5D6E-409C-BE32-E72D297353CC}">
                <c16:uniqueId val="{00000001-AF3E-4D15-80E1-D7E1BCA8F6A3}"/>
              </c:ext>
            </c:extLst>
          </c:dPt>
          <c:dPt>
            <c:idx val="2"/>
            <c:bubble3D val="0"/>
            <c:spPr>
              <a:solidFill>
                <a:srgbClr val="801650"/>
              </a:solidFill>
              <a:ln w="3175">
                <a:solidFill>
                  <a:schemeClr val="tx1"/>
                </a:solidFill>
              </a:ln>
              <a:effectLst/>
            </c:spPr>
            <c:extLst>
              <c:ext xmlns:c16="http://schemas.microsoft.com/office/drawing/2014/chart" uri="{C3380CC4-5D6E-409C-BE32-E72D297353CC}">
                <c16:uniqueId val="{00000003-AF3E-4D15-80E1-D7E1BCA8F6A3}"/>
              </c:ext>
            </c:extLst>
          </c:dPt>
          <c:dPt>
            <c:idx val="3"/>
            <c:bubble3D val="0"/>
            <c:spPr>
              <a:solidFill>
                <a:srgbClr val="E86E1E"/>
              </a:solidFill>
              <a:ln w="3175">
                <a:solidFill>
                  <a:schemeClr val="tx1"/>
                </a:solidFill>
              </a:ln>
              <a:effectLst/>
            </c:spPr>
            <c:extLst>
              <c:ext xmlns:c16="http://schemas.microsoft.com/office/drawing/2014/chart" uri="{C3380CC4-5D6E-409C-BE32-E72D297353CC}">
                <c16:uniqueId val="{00000002-AF3E-4D15-80E1-D7E1BCA8F6A3}"/>
              </c:ext>
            </c:extLst>
          </c:dPt>
          <c:dLbls>
            <c:dLbl>
              <c:idx val="0"/>
              <c:layout>
                <c:manualLayout>
                  <c:x val="-8.0712041272078747E-2"/>
                  <c:y val="-0.312629796339175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AF3E-4D15-80E1-D7E1BCA8F6A3}"/>
                </c:ext>
              </c:extLst>
            </c:dLbl>
            <c:dLbl>
              <c:idx val="1"/>
              <c:layout>
                <c:manualLayout>
                  <c:x val="-0.12888095343623546"/>
                  <c:y val="0.10454747787884379"/>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AF3E-4D15-80E1-D7E1BCA8F6A3}"/>
                </c:ext>
              </c:extLst>
            </c:dLbl>
            <c:dLbl>
              <c:idx val="2"/>
              <c:layout>
                <c:manualLayout>
                  <c:x val="-8.7877268346437262E-2"/>
                  <c:y val="1.4292996294935609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AF3E-4D15-80E1-D7E1BCA8F6A3}"/>
                </c:ext>
              </c:extLst>
            </c:dLbl>
            <c:dLbl>
              <c:idx val="3"/>
              <c:layout>
                <c:manualLayout>
                  <c:x val="0.23807676029593117"/>
                  <c:y val="3.2159926062968025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AF3E-4D15-80E1-D7E1BCA8F6A3}"/>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bestFit"/>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4.3'!$B$35:$B$38</c:f>
              <c:strCache>
                <c:ptCount val="4"/>
                <c:pt idx="0">
                  <c:v>Waste Wood</c:v>
                </c:pt>
                <c:pt idx="1">
                  <c:v>Wood Product</c:v>
                </c:pt>
                <c:pt idx="2">
                  <c:v>Wood Residues</c:v>
                </c:pt>
                <c:pt idx="3">
                  <c:v>Forestry Residues</c:v>
                </c:pt>
              </c:strCache>
            </c:strRef>
          </c:cat>
          <c:val>
            <c:numRef>
              <c:f>'Figure 4.3'!$D$35:$D$38</c:f>
              <c:numCache>
                <c:formatCode>0.00%</c:formatCode>
                <c:ptCount val="4"/>
                <c:pt idx="0">
                  <c:v>0.90309371175329434</c:v>
                </c:pt>
                <c:pt idx="1">
                  <c:v>4.9444558099500144E-2</c:v>
                </c:pt>
                <c:pt idx="2">
                  <c:v>2.6860203583094992E-2</c:v>
                </c:pt>
                <c:pt idx="3">
                  <c:v>2.0601526564110663E-2</c:v>
                </c:pt>
              </c:numCache>
            </c:numRef>
          </c:val>
          <c:extLst>
            <c:ext xmlns:c16="http://schemas.microsoft.com/office/drawing/2014/chart" uri="{C3380CC4-5D6E-409C-BE32-E72D297353CC}">
              <c16:uniqueId val="{00000000-AF3E-4D15-80E1-D7E1BCA8F6A3}"/>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ofPieChart>
        <c:ofPieType val="pie"/>
        <c:varyColors val="1"/>
        <c:ser>
          <c:idx val="0"/>
          <c:order val="0"/>
          <c:spPr>
            <a:ln w="3175">
              <a:solidFill>
                <a:schemeClr val="tx1"/>
              </a:solidFill>
            </a:ln>
          </c:spPr>
          <c:dPt>
            <c:idx val="0"/>
            <c:bubble3D val="0"/>
            <c:spPr>
              <a:solidFill>
                <a:srgbClr val="12436D"/>
              </a:solidFill>
              <a:ln w="3175">
                <a:solidFill>
                  <a:schemeClr val="tx1"/>
                </a:solidFill>
              </a:ln>
              <a:effectLst/>
            </c:spPr>
            <c:extLst>
              <c:ext xmlns:c16="http://schemas.microsoft.com/office/drawing/2014/chart" uri="{C3380CC4-5D6E-409C-BE32-E72D297353CC}">
                <c16:uniqueId val="{00000001-6C47-4202-80F0-7B21B7EF82AB}"/>
              </c:ext>
            </c:extLst>
          </c:dPt>
          <c:dPt>
            <c:idx val="1"/>
            <c:bubble3D val="0"/>
            <c:spPr>
              <a:solidFill>
                <a:srgbClr val="28A197"/>
              </a:solidFill>
              <a:ln w="3175">
                <a:solidFill>
                  <a:schemeClr val="tx1"/>
                </a:solidFill>
              </a:ln>
              <a:effectLst/>
            </c:spPr>
            <c:extLst>
              <c:ext xmlns:c16="http://schemas.microsoft.com/office/drawing/2014/chart" uri="{C3380CC4-5D6E-409C-BE32-E72D297353CC}">
                <c16:uniqueId val="{00000002-6C47-4202-80F0-7B21B7EF82AB}"/>
              </c:ext>
            </c:extLst>
          </c:dPt>
          <c:dPt>
            <c:idx val="2"/>
            <c:bubble3D val="0"/>
            <c:spPr>
              <a:solidFill>
                <a:srgbClr val="801650"/>
              </a:solidFill>
              <a:ln w="3175">
                <a:solidFill>
                  <a:schemeClr val="tx1"/>
                </a:solidFill>
              </a:ln>
              <a:effectLst/>
            </c:spPr>
            <c:extLst>
              <c:ext xmlns:c16="http://schemas.microsoft.com/office/drawing/2014/chart" uri="{C3380CC4-5D6E-409C-BE32-E72D297353CC}">
                <c16:uniqueId val="{00000003-6C47-4202-80F0-7B21B7EF82AB}"/>
              </c:ext>
            </c:extLst>
          </c:dPt>
          <c:dPt>
            <c:idx val="3"/>
            <c:bubble3D val="0"/>
            <c:spPr>
              <a:solidFill>
                <a:srgbClr val="E86E1E"/>
              </a:solidFill>
              <a:ln w="3175">
                <a:solidFill>
                  <a:schemeClr val="tx1"/>
                </a:solidFill>
              </a:ln>
              <a:effectLst/>
            </c:spPr>
            <c:extLst>
              <c:ext xmlns:c16="http://schemas.microsoft.com/office/drawing/2014/chart" uri="{C3380CC4-5D6E-409C-BE32-E72D297353CC}">
                <c16:uniqueId val="{00000005-6C47-4202-80F0-7B21B7EF82AB}"/>
              </c:ext>
            </c:extLst>
          </c:dPt>
          <c:dPt>
            <c:idx val="4"/>
            <c:bubble3D val="0"/>
            <c:spPr>
              <a:solidFill>
                <a:srgbClr val="91AE3C"/>
              </a:solidFill>
              <a:ln w="3175">
                <a:solidFill>
                  <a:schemeClr val="tx1"/>
                </a:solidFill>
              </a:ln>
              <a:effectLst/>
            </c:spPr>
            <c:extLst>
              <c:ext xmlns:c16="http://schemas.microsoft.com/office/drawing/2014/chart" uri="{C3380CC4-5D6E-409C-BE32-E72D297353CC}">
                <c16:uniqueId val="{0000000A-6C47-4202-80F0-7B21B7EF82AB}"/>
              </c:ext>
            </c:extLst>
          </c:dPt>
          <c:dPt>
            <c:idx val="5"/>
            <c:bubble3D val="0"/>
            <c:spPr>
              <a:solidFill>
                <a:srgbClr val="CD1F45"/>
              </a:solidFill>
              <a:ln w="3175">
                <a:solidFill>
                  <a:schemeClr val="tx1"/>
                </a:solidFill>
              </a:ln>
              <a:effectLst/>
            </c:spPr>
            <c:extLst>
              <c:ext xmlns:c16="http://schemas.microsoft.com/office/drawing/2014/chart" uri="{C3380CC4-5D6E-409C-BE32-E72D297353CC}">
                <c16:uniqueId val="{00000007-6C47-4202-80F0-7B21B7EF82AB}"/>
              </c:ext>
            </c:extLst>
          </c:dPt>
          <c:dPt>
            <c:idx val="6"/>
            <c:bubble3D val="0"/>
            <c:spPr>
              <a:solidFill>
                <a:srgbClr val="E2C700"/>
              </a:solidFill>
              <a:ln w="3175">
                <a:solidFill>
                  <a:schemeClr val="tx1"/>
                </a:solidFill>
              </a:ln>
              <a:effectLst/>
            </c:spPr>
            <c:extLst>
              <c:ext xmlns:c16="http://schemas.microsoft.com/office/drawing/2014/chart" uri="{C3380CC4-5D6E-409C-BE32-E72D297353CC}">
                <c16:uniqueId val="{00000008-6C47-4202-80F0-7B21B7EF82AB}"/>
              </c:ext>
            </c:extLst>
          </c:dPt>
          <c:dPt>
            <c:idx val="7"/>
            <c:bubble3D val="0"/>
            <c:spPr>
              <a:solidFill>
                <a:srgbClr val="CC3399"/>
              </a:solidFill>
              <a:ln w="3175">
                <a:solidFill>
                  <a:schemeClr val="tx1"/>
                </a:solidFill>
              </a:ln>
              <a:effectLst/>
            </c:spPr>
            <c:extLst>
              <c:ext xmlns:c16="http://schemas.microsoft.com/office/drawing/2014/chart" uri="{C3380CC4-5D6E-409C-BE32-E72D297353CC}">
                <c16:uniqueId val="{00000009-6C47-4202-80F0-7B21B7EF82AB}"/>
              </c:ext>
            </c:extLst>
          </c:dPt>
          <c:dPt>
            <c:idx val="8"/>
            <c:bubble3D val="0"/>
            <c:spPr>
              <a:solidFill>
                <a:srgbClr val="A1ABB2"/>
              </a:solidFill>
              <a:ln w="3175">
                <a:solidFill>
                  <a:schemeClr val="tx1"/>
                </a:solidFill>
              </a:ln>
              <a:effectLst/>
            </c:spPr>
            <c:extLst>
              <c:ext xmlns:c16="http://schemas.microsoft.com/office/drawing/2014/chart" uri="{C3380CC4-5D6E-409C-BE32-E72D297353CC}">
                <c16:uniqueId val="{00000006-6C47-4202-80F0-7B21B7EF82AB}"/>
              </c:ext>
            </c:extLst>
          </c:dPt>
          <c:dLbls>
            <c:dLbl>
              <c:idx val="0"/>
              <c:layout>
                <c:manualLayout>
                  <c:x val="4.7964331578232173E-3"/>
                  <c:y val="-0.19605493247093439"/>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6C47-4202-80F0-7B21B7EF82AB}"/>
                </c:ext>
              </c:extLst>
            </c:dLbl>
            <c:dLbl>
              <c:idx val="1"/>
              <c:layout>
                <c:manualLayout>
                  <c:x val="0.11746928913030201"/>
                  <c:y val="0.15060184775136951"/>
                </c:manualLayout>
              </c:layout>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13172100162234296"/>
                      <c:h val="0.19991702075238874"/>
                    </c:manualLayout>
                  </c15:layout>
                </c:ext>
                <c:ext xmlns:c16="http://schemas.microsoft.com/office/drawing/2014/chart" uri="{C3380CC4-5D6E-409C-BE32-E72D297353CC}">
                  <c16:uniqueId val="{00000002-6C47-4202-80F0-7B21B7EF82AB}"/>
                </c:ext>
              </c:extLst>
            </c:dLbl>
            <c:dLbl>
              <c:idx val="2"/>
              <c:layout>
                <c:manualLayout>
                  <c:x val="1.7274885458667934E-2"/>
                  <c:y val="1.4102030509504598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13603972298700998"/>
                      <c:h val="0.15678139801743349"/>
                    </c:manualLayout>
                  </c15:layout>
                </c:ext>
                <c:ext xmlns:c16="http://schemas.microsoft.com/office/drawing/2014/chart" uri="{C3380CC4-5D6E-409C-BE32-E72D297353CC}">
                  <c16:uniqueId val="{00000003-6C47-4202-80F0-7B21B7EF82AB}"/>
                </c:ext>
              </c:extLst>
            </c:dLbl>
            <c:dLbl>
              <c:idx val="3"/>
              <c:layout>
                <c:manualLayout>
                  <c:x val="8.5587535857289312E-3"/>
                  <c:y val="1.4370354461950383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6C47-4202-80F0-7B21B7EF82AB}"/>
                </c:ext>
              </c:extLst>
            </c:dLbl>
            <c:dLbl>
              <c:idx val="4"/>
              <c:layout>
                <c:manualLayout>
                  <c:x val="-1.0504218540631279E-2"/>
                  <c:y val="3.3147283200386263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A-6C47-4202-80F0-7B21B7EF82AB}"/>
                </c:ext>
              </c:extLst>
            </c:dLbl>
            <c:dLbl>
              <c:idx val="5"/>
              <c:layout>
                <c:manualLayout>
                  <c:x val="-1.2956164094000886E-2"/>
                  <c:y val="-2.1571730412547424E-2"/>
                </c:manualLayout>
              </c:layout>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14597278212574402"/>
                      <c:h val="0.14848608595301901"/>
                    </c:manualLayout>
                  </c15:layout>
                </c:ext>
                <c:ext xmlns:c16="http://schemas.microsoft.com/office/drawing/2014/chart" uri="{C3380CC4-5D6E-409C-BE32-E72D297353CC}">
                  <c16:uniqueId val="{00000007-6C47-4202-80F0-7B21B7EF82AB}"/>
                </c:ext>
              </c:extLst>
            </c:dLbl>
            <c:dLbl>
              <c:idx val="6"/>
              <c:layout>
                <c:manualLayout>
                  <c:x val="0.14138704816142839"/>
                  <c:y val="-5.0003226680440806E-2"/>
                </c:manualLayout>
              </c:layout>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9.0770817631210574E-2"/>
                      <c:h val="0.14559931735460274"/>
                    </c:manualLayout>
                  </c15:layout>
                </c:ext>
                <c:ext xmlns:c16="http://schemas.microsoft.com/office/drawing/2014/chart" uri="{C3380CC4-5D6E-409C-BE32-E72D297353CC}">
                  <c16:uniqueId val="{00000008-6C47-4202-80F0-7B21B7EF82AB}"/>
                </c:ext>
              </c:extLst>
            </c:dLbl>
            <c:dLbl>
              <c:idx val="7"/>
              <c:layout>
                <c:manualLayout>
                  <c:x val="-9.4848710769857306E-2"/>
                  <c:y val="8.8739198785200535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6C47-4202-80F0-7B21B7EF82AB}"/>
                </c:ext>
              </c:extLst>
            </c:dLbl>
            <c:dLbl>
              <c:idx val="8"/>
              <c:delete val="1"/>
              <c:extLst>
                <c:ext xmlns:c15="http://schemas.microsoft.com/office/drawing/2012/chart" uri="{CE6537A1-D6FC-4f65-9D91-7224C49458BB}"/>
                <c:ext xmlns:c16="http://schemas.microsoft.com/office/drawing/2014/chart" uri="{C3380CC4-5D6E-409C-BE32-E72D297353CC}">
                  <c16:uniqueId val="{00000006-6C47-4202-80F0-7B21B7EF82AB}"/>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bestFit"/>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'Figure 4.4'!$B$36:$B$43</c:f>
              <c:strCache>
                <c:ptCount val="8"/>
                <c:pt idx="0">
                  <c:v>Silage</c:v>
                </c:pt>
                <c:pt idx="1">
                  <c:v>Food, Garden and Plant Waste</c:v>
                </c:pt>
                <c:pt idx="2">
                  <c:v>Manures and Slurries</c:v>
                </c:pt>
                <c:pt idx="3">
                  <c:v>Crops</c:v>
                </c:pt>
                <c:pt idx="4">
                  <c:v>Brewery and Distilleries Waste</c:v>
                </c:pt>
                <c:pt idx="5">
                  <c:v>DAF Sludge/ Waste Water</c:v>
                </c:pt>
                <c:pt idx="6">
                  <c:v>Dairy Waste</c:v>
                </c:pt>
                <c:pt idx="7">
                  <c:v>Other </c:v>
                </c:pt>
              </c:strCache>
            </c:strRef>
          </c:cat>
          <c:val>
            <c:numRef>
              <c:f>'Figure 4.4'!$D$36:$D$43</c:f>
              <c:numCache>
                <c:formatCode>0.00%</c:formatCode>
                <c:ptCount val="8"/>
                <c:pt idx="0">
                  <c:v>0.3473937458421078</c:v>
                </c:pt>
                <c:pt idx="1">
                  <c:v>0.30794856000059162</c:v>
                </c:pt>
                <c:pt idx="2">
                  <c:v>0.10163669846807907</c:v>
                </c:pt>
                <c:pt idx="3">
                  <c:v>7.9124545233631244E-2</c:v>
                </c:pt>
                <c:pt idx="4">
                  <c:v>4.4417135696164851E-2</c:v>
                </c:pt>
                <c:pt idx="5">
                  <c:v>4.3120542467284119E-2</c:v>
                </c:pt>
                <c:pt idx="6">
                  <c:v>2.4590404516191842E-2</c:v>
                </c:pt>
                <c:pt idx="7">
                  <c:v>5.1768367775949356E-2</c:v>
                </c:pt>
              </c:numCache>
            </c:numRef>
          </c:val>
          <c:extLst>
            <c:ext xmlns:c16="http://schemas.microsoft.com/office/drawing/2014/chart" uri="{C3380CC4-5D6E-409C-BE32-E72D297353CC}">
              <c16:uniqueId val="{00000000-6C47-4202-80F0-7B21B7EF82AB}"/>
            </c:ext>
          </c:extLst>
        </c:ser>
        <c:dLbls>
          <c:showLegendKey val="0"/>
          <c:showVal val="0"/>
          <c:showCatName val="0"/>
          <c:showSerName val="0"/>
          <c:showPercent val="0"/>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Verdana" panose="020B0604030504040204" pitchFamily="34" charset="0"/>
                <a:ea typeface="Verdana" panose="020B0604030504040204" pitchFamily="34" charset="0"/>
                <a:cs typeface="+mn-cs"/>
              </a:defRPr>
            </a:pPr>
            <a:r>
              <a:rPr lang="en-GB"/>
              <a:t>a) Number of stations</a:t>
            </a:r>
          </a:p>
        </c:rich>
      </c:tx>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Verdana" panose="020B0604030504040204" pitchFamily="34" charset="0"/>
              <a:ea typeface="Verdana" panose="020B0604030504040204" pitchFamily="34" charset="0"/>
              <a:cs typeface="+mn-cs"/>
            </a:defRPr>
          </a:pPr>
          <a:endParaRPr lang="en-US"/>
        </a:p>
      </c:txPr>
    </c:title>
    <c:autoTitleDeleted val="0"/>
    <c:plotArea>
      <c:layout/>
      <c:pieChart>
        <c:varyColors val="1"/>
        <c:ser>
          <c:idx val="0"/>
          <c:order val="0"/>
          <c:tx>
            <c:strRef>
              <c:f>'Figure 2.3'!$C$30</c:f>
              <c:strCache>
                <c:ptCount val="1"/>
                <c:pt idx="0">
                  <c:v>Number of stations</c:v>
                </c:pt>
              </c:strCache>
            </c:strRef>
          </c:tx>
          <c:spPr>
            <a:ln w="3175">
              <a:solidFill>
                <a:schemeClr val="tx1"/>
              </a:solidFill>
            </a:ln>
          </c:spPr>
          <c:dPt>
            <c:idx val="0"/>
            <c:bubble3D val="0"/>
            <c:spPr>
              <a:solidFill>
                <a:srgbClr val="F46A25"/>
              </a:solidFill>
              <a:ln w="3175">
                <a:solidFill>
                  <a:schemeClr val="tx1"/>
                </a:solidFill>
              </a:ln>
              <a:effectLst/>
            </c:spPr>
            <c:extLst>
              <c:ext xmlns:c16="http://schemas.microsoft.com/office/drawing/2014/chart" uri="{C3380CC4-5D6E-409C-BE32-E72D297353CC}">
                <c16:uniqueId val="{00000001-2E55-493B-964B-E609C20EFDB5}"/>
              </c:ext>
            </c:extLst>
          </c:dPt>
          <c:dPt>
            <c:idx val="1"/>
            <c:bubble3D val="0"/>
            <c:spPr>
              <a:solidFill>
                <a:srgbClr val="12436D"/>
              </a:solidFill>
              <a:ln w="3175">
                <a:solidFill>
                  <a:schemeClr val="tx1"/>
                </a:solidFill>
              </a:ln>
              <a:effectLst/>
            </c:spPr>
            <c:extLst>
              <c:ext xmlns:c16="http://schemas.microsoft.com/office/drawing/2014/chart" uri="{C3380CC4-5D6E-409C-BE32-E72D297353CC}">
                <c16:uniqueId val="{00000003-2E55-493B-964B-E609C20EFDB5}"/>
              </c:ext>
            </c:extLst>
          </c:dPt>
          <c:dLbls>
            <c:dLbl>
              <c:idx val="0"/>
              <c:layout>
                <c:manualLayout>
                  <c:x val="-0.14929268456827519"/>
                  <c:y val="0.19239736055749782"/>
                </c:manualLayout>
              </c:layout>
              <c:numFmt formatCode="0.0%" sourceLinked="0"/>
              <c:spPr>
                <a:noFill/>
                <a:ln>
                  <a:noFill/>
                </a:ln>
                <a:effectLst/>
              </c:spPr>
              <c:txPr>
                <a:bodyPr rot="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19437344370415235"/>
                      <c:h val="0.16589952048071671"/>
                    </c:manualLayout>
                  </c15:layout>
                </c:ext>
                <c:ext xmlns:c16="http://schemas.microsoft.com/office/drawing/2014/chart" uri="{C3380CC4-5D6E-409C-BE32-E72D297353CC}">
                  <c16:uniqueId val="{00000001-2E55-493B-964B-E609C20EFDB5}"/>
                </c:ext>
              </c:extLst>
            </c:dLbl>
            <c:dLbl>
              <c:idx val="1"/>
              <c:layout>
                <c:manualLayout>
                  <c:x val="0.12205464701527689"/>
                  <c:y val="-0.23556498184793642"/>
                </c:manualLayout>
              </c:layout>
              <c:numFmt formatCode="0.0%" sourceLinked="0"/>
              <c:spPr>
                <a:noFill/>
                <a:ln>
                  <a:noFill/>
                </a:ln>
                <a:effectLst/>
              </c:spPr>
              <c:txPr>
                <a:bodyPr rot="0" spcFirstLastPara="1" vertOverflow="ellipsis" vert="horz" wrap="square" anchor="ctr" anchorCtr="1"/>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E55-493B-964B-E609C20EFDB5}"/>
                </c:ext>
              </c:extLst>
            </c:dLbl>
            <c:spPr>
              <a:solidFill>
                <a:srgbClr val="45286F"/>
              </a:solidFill>
              <a:ln>
                <a:noFill/>
              </a:ln>
              <a:effectLst/>
            </c:spPr>
            <c:txPr>
              <a:bodyPr rot="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showLegendKey val="0"/>
            <c:showVal val="0"/>
            <c:showCatName val="1"/>
            <c:showSerName val="0"/>
            <c:showPercent val="1"/>
            <c:showBubbleSize val="0"/>
            <c:showLeaderLines val="1"/>
            <c:leaderLines>
              <c:spPr>
                <a:ln w="9525" cap="flat" cmpd="sng" algn="ctr">
                  <a:solidFill>
                    <a:schemeClr val="tx1"/>
                  </a:solidFill>
                  <a:round/>
                </a:ln>
                <a:effectLst/>
              </c:spPr>
            </c:leaderLines>
            <c:extLst>
              <c:ext xmlns:c15="http://schemas.microsoft.com/office/drawing/2012/chart" uri="{CE6537A1-D6FC-4f65-9D91-7224C49458BB}"/>
            </c:extLst>
          </c:dLbls>
          <c:cat>
            <c:strRef>
              <c:f>'Figure 2.3'!$B$31:$B$32</c:f>
              <c:strCache>
                <c:ptCount val="2"/>
                <c:pt idx="0">
                  <c:v>Non-Micro</c:v>
                </c:pt>
                <c:pt idx="1">
                  <c:v>Micro</c:v>
                </c:pt>
              </c:strCache>
            </c:strRef>
          </c:cat>
          <c:val>
            <c:numRef>
              <c:f>'Figure 2.3'!$C$31:$C$32</c:f>
              <c:numCache>
                <c:formatCode>#,##0</c:formatCode>
                <c:ptCount val="2"/>
                <c:pt idx="0">
                  <c:v>3926</c:v>
                </c:pt>
                <c:pt idx="1">
                  <c:v>22684</c:v>
                </c:pt>
              </c:numCache>
            </c:numRef>
          </c:val>
          <c:extLst>
            <c:ext xmlns:c16="http://schemas.microsoft.com/office/drawing/2014/chart" uri="{C3380CC4-5D6E-409C-BE32-E72D297353CC}">
              <c16:uniqueId val="{00000004-2E55-493B-964B-E609C20EFDB5}"/>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b="1">
          <a:solidFill>
            <a:sysClr val="windowText" lastClr="000000"/>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w="3175">
              <a:solidFill>
                <a:schemeClr val="tx1"/>
              </a:solidFill>
            </a:ln>
          </c:spPr>
          <c:dPt>
            <c:idx val="0"/>
            <c:bubble3D val="0"/>
            <c:spPr>
              <a:solidFill>
                <a:srgbClr val="12436D"/>
              </a:solidFill>
              <a:ln w="3175">
                <a:solidFill>
                  <a:schemeClr val="tx1"/>
                </a:solidFill>
              </a:ln>
              <a:effectLst/>
            </c:spPr>
            <c:extLst>
              <c:ext xmlns:c16="http://schemas.microsoft.com/office/drawing/2014/chart" uri="{C3380CC4-5D6E-409C-BE32-E72D297353CC}">
                <c16:uniqueId val="{00000001-02C1-4518-A619-42B45530758B}"/>
              </c:ext>
            </c:extLst>
          </c:dPt>
          <c:dPt>
            <c:idx val="1"/>
            <c:bubble3D val="0"/>
            <c:spPr>
              <a:solidFill>
                <a:srgbClr val="28A197"/>
              </a:solidFill>
              <a:ln w="3175">
                <a:solidFill>
                  <a:schemeClr val="tx1"/>
                </a:solidFill>
              </a:ln>
              <a:effectLst/>
            </c:spPr>
            <c:extLst>
              <c:ext xmlns:c16="http://schemas.microsoft.com/office/drawing/2014/chart" uri="{C3380CC4-5D6E-409C-BE32-E72D297353CC}">
                <c16:uniqueId val="{00000003-02C1-4518-A619-42B45530758B}"/>
              </c:ext>
            </c:extLst>
          </c:dPt>
          <c:dPt>
            <c:idx val="2"/>
            <c:bubble3D val="0"/>
            <c:spPr>
              <a:solidFill>
                <a:srgbClr val="801650"/>
              </a:solidFill>
              <a:ln w="3175">
                <a:solidFill>
                  <a:schemeClr val="tx1"/>
                </a:solidFill>
              </a:ln>
              <a:effectLst/>
            </c:spPr>
            <c:extLst>
              <c:ext xmlns:c16="http://schemas.microsoft.com/office/drawing/2014/chart" uri="{C3380CC4-5D6E-409C-BE32-E72D297353CC}">
                <c16:uniqueId val="{00000005-02C1-4518-A619-42B45530758B}"/>
              </c:ext>
            </c:extLst>
          </c:dPt>
          <c:dPt>
            <c:idx val="3"/>
            <c:bubble3D val="0"/>
            <c:spPr>
              <a:solidFill>
                <a:srgbClr val="E86E1E"/>
              </a:solidFill>
              <a:ln w="3175">
                <a:solidFill>
                  <a:schemeClr val="tx1"/>
                </a:solidFill>
              </a:ln>
              <a:effectLst/>
            </c:spPr>
            <c:extLst>
              <c:ext xmlns:c16="http://schemas.microsoft.com/office/drawing/2014/chart" uri="{C3380CC4-5D6E-409C-BE32-E72D297353CC}">
                <c16:uniqueId val="{00000007-02C1-4518-A619-42B45530758B}"/>
              </c:ext>
            </c:extLst>
          </c:dPt>
          <c:dPt>
            <c:idx val="4"/>
            <c:bubble3D val="0"/>
            <c:spPr>
              <a:solidFill>
                <a:srgbClr val="A1ABB2"/>
              </a:solidFill>
              <a:ln w="3175">
                <a:solidFill>
                  <a:schemeClr val="tx1"/>
                </a:solidFill>
              </a:ln>
              <a:effectLst/>
            </c:spPr>
            <c:extLst>
              <c:ext xmlns:c16="http://schemas.microsoft.com/office/drawing/2014/chart" uri="{C3380CC4-5D6E-409C-BE32-E72D297353CC}">
                <c16:uniqueId val="{00000009-02C1-4518-A619-42B45530758B}"/>
              </c:ext>
            </c:extLst>
          </c:dPt>
          <c:dPt>
            <c:idx val="5"/>
            <c:bubble3D val="0"/>
            <c:spPr>
              <a:solidFill>
                <a:srgbClr val="A1ABB2"/>
              </a:solidFill>
              <a:ln w="3175">
                <a:solidFill>
                  <a:schemeClr val="tx1"/>
                </a:solidFill>
              </a:ln>
              <a:effectLst/>
            </c:spPr>
            <c:extLst>
              <c:ext xmlns:c16="http://schemas.microsoft.com/office/drawing/2014/chart" uri="{C3380CC4-5D6E-409C-BE32-E72D297353CC}">
                <c16:uniqueId val="{0000000B-02C1-4518-A619-42B45530758B}"/>
              </c:ext>
            </c:extLst>
          </c:dPt>
          <c:dLbls>
            <c:dLbl>
              <c:idx val="0"/>
              <c:layout>
                <c:manualLayout>
                  <c:x val="-0.22306212574850298"/>
                  <c:y val="0.17253042328042328"/>
                </c:manualLayout>
              </c:layout>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194259813705921"/>
                      <c:h val="0.1772468253968254"/>
                    </c:manualLayout>
                  </c15:layout>
                </c:ext>
                <c:ext xmlns:c16="http://schemas.microsoft.com/office/drawing/2014/chart" uri="{C3380CC4-5D6E-409C-BE32-E72D297353CC}">
                  <c16:uniqueId val="{00000001-02C1-4518-A619-42B45530758B}"/>
                </c:ext>
              </c:extLst>
            </c:dLbl>
            <c:dLbl>
              <c:idx val="1"/>
              <c:layout>
                <c:manualLayout>
                  <c:x val="-0.10371357285429142"/>
                  <c:y val="-0.21331256613756627"/>
                </c:manualLayout>
              </c:layout>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15422079587691886"/>
                      <c:h val="0.13456287955618701"/>
                    </c:manualLayout>
                  </c15:layout>
                </c:ext>
                <c:ext xmlns:c16="http://schemas.microsoft.com/office/drawing/2014/chart" uri="{C3380CC4-5D6E-409C-BE32-E72D297353CC}">
                  <c16:uniqueId val="{00000003-02C1-4518-A619-42B45530758B}"/>
                </c:ext>
              </c:extLst>
            </c:dLbl>
            <c:dLbl>
              <c:idx val="2"/>
              <c:layout>
                <c:manualLayout>
                  <c:x val="0.15240984697272122"/>
                  <c:y val="-0.16102777777777777"/>
                </c:manualLayout>
              </c:layout>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13220708582834331"/>
                      <c:h val="0.16231137566137566"/>
                    </c:manualLayout>
                  </c15:layout>
                </c:ext>
                <c:ext xmlns:c16="http://schemas.microsoft.com/office/drawing/2014/chart" uri="{C3380CC4-5D6E-409C-BE32-E72D297353CC}">
                  <c16:uniqueId val="{00000005-02C1-4518-A619-42B45530758B}"/>
                </c:ext>
              </c:extLst>
            </c:dLbl>
            <c:dLbl>
              <c:idx val="3"/>
              <c:layout>
                <c:manualLayout>
                  <c:x val="0.15471723220226211"/>
                  <c:y val="0.10158597883597878"/>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02C1-4518-A619-42B45530758B}"/>
                </c:ext>
              </c:extLst>
            </c:dLbl>
            <c:dLbl>
              <c:idx val="4"/>
              <c:layout>
                <c:manualLayout>
                  <c:x val="8.0081669993346635E-2"/>
                  <c:y val="0.1489843915343915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02C1-4518-A619-42B45530758B}"/>
                </c:ext>
              </c:extLst>
            </c:dLbl>
            <c:dLbl>
              <c:idx val="5"/>
              <c:layout>
                <c:manualLayout>
                  <c:x val="0.11522739426650437"/>
                  <c:y val="7.1262849405557419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02C1-4518-A619-42B45530758B}"/>
                </c:ext>
              </c:extLst>
            </c:dLbl>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bestFit"/>
            <c:showLegendKey val="0"/>
            <c:showVal val="1"/>
            <c:showCatName val="1"/>
            <c:showSerName val="0"/>
            <c:showPercent val="0"/>
            <c:showBubbleSize val="0"/>
            <c:separator>
</c:separator>
            <c:showLeaderLines val="1"/>
            <c:leaderLines>
              <c:spPr>
                <a:ln w="9525" cap="flat" cmpd="sng" algn="ctr">
                  <a:solidFill>
                    <a:schemeClr val="tx1"/>
                  </a:solidFill>
                  <a:round/>
                </a:ln>
                <a:effectLst/>
              </c:spPr>
            </c:leaderLines>
            <c:extLst>
              <c:ext xmlns:c15="http://schemas.microsoft.com/office/drawing/2012/chart" uri="{CE6537A1-D6FC-4f65-9D91-7224C49458BB}"/>
            </c:extLst>
          </c:dLbls>
          <c:cat>
            <c:strRef>
              <c:f>'Figure 4.5'!$B$38:$B$42</c:f>
              <c:strCache>
                <c:ptCount val="5"/>
                <c:pt idx="0">
                  <c:v>Food, Garden and Plant Waste</c:v>
                </c:pt>
                <c:pt idx="1">
                  <c:v>Digestate</c:v>
                </c:pt>
                <c:pt idx="2">
                  <c:v>Fats and Oils</c:v>
                </c:pt>
                <c:pt idx="3">
                  <c:v>Blood and Viscera</c:v>
                </c:pt>
                <c:pt idx="4">
                  <c:v>Tallow</c:v>
                </c:pt>
              </c:strCache>
            </c:strRef>
          </c:cat>
          <c:val>
            <c:numRef>
              <c:f>'Figure 4.5'!$D$38:$D$42</c:f>
              <c:numCache>
                <c:formatCode>0.00%</c:formatCode>
                <c:ptCount val="5"/>
                <c:pt idx="0">
                  <c:v>0.32937277848076535</c:v>
                </c:pt>
                <c:pt idx="1">
                  <c:v>0.23908419807855899</c:v>
                </c:pt>
                <c:pt idx="2">
                  <c:v>0.16752795141294233</c:v>
                </c:pt>
                <c:pt idx="3">
                  <c:v>0.1482752528316211</c:v>
                </c:pt>
                <c:pt idx="4">
                  <c:v>0.11573981919611223</c:v>
                </c:pt>
              </c:numCache>
            </c:numRef>
          </c:val>
          <c:extLst>
            <c:ext xmlns:c16="http://schemas.microsoft.com/office/drawing/2014/chart" uri="{C3380CC4-5D6E-409C-BE32-E72D297353CC}">
              <c16:uniqueId val="{0000000C-02C1-4518-A619-42B45530758B}"/>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solidFill>
            <a:sysClr val="windowText" lastClr="000000"/>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ofPieChart>
        <c:ofPieType val="pie"/>
        <c:varyColors val="1"/>
        <c:ser>
          <c:idx val="0"/>
          <c:order val="0"/>
          <c:spPr>
            <a:ln w="3175">
              <a:solidFill>
                <a:schemeClr val="tx1"/>
              </a:solidFill>
            </a:ln>
          </c:spPr>
          <c:dPt>
            <c:idx val="0"/>
            <c:bubble3D val="0"/>
            <c:spPr>
              <a:solidFill>
                <a:srgbClr val="12436D"/>
              </a:solidFill>
              <a:ln w="3175">
                <a:solidFill>
                  <a:schemeClr val="tx1"/>
                </a:solidFill>
              </a:ln>
              <a:effectLst/>
            </c:spPr>
            <c:extLst>
              <c:ext xmlns:c16="http://schemas.microsoft.com/office/drawing/2014/chart" uri="{C3380CC4-5D6E-409C-BE32-E72D297353CC}">
                <c16:uniqueId val="{00000001-C578-4582-96D5-71DA7658A7FF}"/>
              </c:ext>
            </c:extLst>
          </c:dPt>
          <c:dPt>
            <c:idx val="1"/>
            <c:bubble3D val="0"/>
            <c:spPr>
              <a:solidFill>
                <a:srgbClr val="28A197"/>
              </a:solidFill>
              <a:ln w="3175">
                <a:solidFill>
                  <a:schemeClr val="tx1"/>
                </a:solidFill>
              </a:ln>
              <a:effectLst/>
            </c:spPr>
            <c:extLst>
              <c:ext xmlns:c16="http://schemas.microsoft.com/office/drawing/2014/chart" uri="{C3380CC4-5D6E-409C-BE32-E72D297353CC}">
                <c16:uniqueId val="{00000003-C578-4582-96D5-71DA7658A7FF}"/>
              </c:ext>
            </c:extLst>
          </c:dPt>
          <c:dPt>
            <c:idx val="2"/>
            <c:bubble3D val="0"/>
            <c:spPr>
              <a:solidFill>
                <a:srgbClr val="801650"/>
              </a:solidFill>
              <a:ln w="3175">
                <a:solidFill>
                  <a:schemeClr val="tx1"/>
                </a:solidFill>
              </a:ln>
              <a:effectLst/>
            </c:spPr>
            <c:extLst>
              <c:ext xmlns:c16="http://schemas.microsoft.com/office/drawing/2014/chart" uri="{C3380CC4-5D6E-409C-BE32-E72D297353CC}">
                <c16:uniqueId val="{00000005-C578-4582-96D5-71DA7658A7FF}"/>
              </c:ext>
            </c:extLst>
          </c:dPt>
          <c:dPt>
            <c:idx val="3"/>
            <c:bubble3D val="0"/>
            <c:spPr>
              <a:solidFill>
                <a:srgbClr val="E86E1E"/>
              </a:solidFill>
              <a:ln w="3175">
                <a:solidFill>
                  <a:schemeClr val="tx1"/>
                </a:solidFill>
              </a:ln>
              <a:effectLst/>
            </c:spPr>
            <c:extLst>
              <c:ext xmlns:c16="http://schemas.microsoft.com/office/drawing/2014/chart" uri="{C3380CC4-5D6E-409C-BE32-E72D297353CC}">
                <c16:uniqueId val="{00000007-C578-4582-96D5-71DA7658A7FF}"/>
              </c:ext>
            </c:extLst>
          </c:dPt>
          <c:dPt>
            <c:idx val="4"/>
            <c:bubble3D val="0"/>
            <c:spPr>
              <a:solidFill>
                <a:srgbClr val="CD1F45"/>
              </a:solidFill>
              <a:ln w="3175">
                <a:solidFill>
                  <a:schemeClr val="tx1"/>
                </a:solidFill>
              </a:ln>
              <a:effectLst/>
            </c:spPr>
            <c:extLst>
              <c:ext xmlns:c16="http://schemas.microsoft.com/office/drawing/2014/chart" uri="{C3380CC4-5D6E-409C-BE32-E72D297353CC}">
                <c16:uniqueId val="{00000009-C578-4582-96D5-71DA7658A7FF}"/>
              </c:ext>
            </c:extLst>
          </c:dPt>
          <c:dPt>
            <c:idx val="5"/>
            <c:bubble3D val="0"/>
            <c:spPr>
              <a:solidFill>
                <a:srgbClr val="91AE3C"/>
              </a:solidFill>
              <a:ln w="3175">
                <a:solidFill>
                  <a:schemeClr val="tx1"/>
                </a:solidFill>
              </a:ln>
              <a:effectLst/>
            </c:spPr>
            <c:extLst>
              <c:ext xmlns:c16="http://schemas.microsoft.com/office/drawing/2014/chart" uri="{C3380CC4-5D6E-409C-BE32-E72D297353CC}">
                <c16:uniqueId val="{0000000B-C578-4582-96D5-71DA7658A7FF}"/>
              </c:ext>
            </c:extLst>
          </c:dPt>
          <c:dPt>
            <c:idx val="6"/>
            <c:bubble3D val="0"/>
            <c:spPr>
              <a:solidFill>
                <a:srgbClr val="E2C700"/>
              </a:solidFill>
              <a:ln w="3175">
                <a:solidFill>
                  <a:schemeClr val="tx1"/>
                </a:solidFill>
              </a:ln>
              <a:effectLst/>
            </c:spPr>
            <c:extLst>
              <c:ext xmlns:c16="http://schemas.microsoft.com/office/drawing/2014/chart" uri="{C3380CC4-5D6E-409C-BE32-E72D297353CC}">
                <c16:uniqueId val="{0000000D-C578-4582-96D5-71DA7658A7FF}"/>
              </c:ext>
            </c:extLst>
          </c:dPt>
          <c:dPt>
            <c:idx val="7"/>
            <c:bubble3D val="0"/>
            <c:spPr>
              <a:solidFill>
                <a:srgbClr val="CC3399"/>
              </a:solidFill>
              <a:ln w="3175">
                <a:solidFill>
                  <a:schemeClr val="tx1"/>
                </a:solidFill>
              </a:ln>
              <a:effectLst/>
            </c:spPr>
            <c:extLst>
              <c:ext xmlns:c16="http://schemas.microsoft.com/office/drawing/2014/chart" uri="{C3380CC4-5D6E-409C-BE32-E72D297353CC}">
                <c16:uniqueId val="{0000000F-C578-4582-96D5-71DA7658A7FF}"/>
              </c:ext>
            </c:extLst>
          </c:dPt>
          <c:dPt>
            <c:idx val="8"/>
            <c:bubble3D val="0"/>
            <c:spPr>
              <a:solidFill>
                <a:srgbClr val="A1ABB2"/>
              </a:solidFill>
              <a:ln w="3175">
                <a:solidFill>
                  <a:schemeClr val="tx1"/>
                </a:solidFill>
              </a:ln>
              <a:effectLst/>
            </c:spPr>
            <c:extLst>
              <c:ext xmlns:c16="http://schemas.microsoft.com/office/drawing/2014/chart" uri="{C3380CC4-5D6E-409C-BE32-E72D297353CC}">
                <c16:uniqueId val="{00000011-7E96-45F3-9050-33FDFBA6D913}"/>
              </c:ext>
            </c:extLst>
          </c:dPt>
          <c:dPt>
            <c:idx val="9"/>
            <c:bubble3D val="0"/>
            <c:spPr>
              <a:solidFill>
                <a:schemeClr val="accent4">
                  <a:lumMod val="60000"/>
                </a:schemeClr>
              </a:solidFill>
              <a:ln w="3175">
                <a:solidFill>
                  <a:schemeClr val="tx1"/>
                </a:solidFill>
              </a:ln>
              <a:effectLst/>
            </c:spPr>
            <c:extLst>
              <c:ext xmlns:c16="http://schemas.microsoft.com/office/drawing/2014/chart" uri="{C3380CC4-5D6E-409C-BE32-E72D297353CC}">
                <c16:uniqueId val="{00000012-8D86-473E-98FA-A4428021346F}"/>
              </c:ext>
            </c:extLst>
          </c:dPt>
          <c:dLbls>
            <c:dLbl>
              <c:idx val="0"/>
              <c:layout>
                <c:manualLayout>
                  <c:x val="-4.4910111377848456E-2"/>
                  <c:y val="-0.19398172609765854"/>
                </c:manualLayout>
              </c:layout>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rgbClr val="FFFFFF"/>
                      </a:solidFill>
                      <a:latin typeface="Verdana" panose="020B0604030504040204" pitchFamily="34" charset="0"/>
                      <a:ea typeface="Verdana" panose="020B0604030504040204" pitchFamily="34" charset="0"/>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15466767629278602"/>
                      <c:h val="0.14512081652641209"/>
                    </c:manualLayout>
                  </c15:layout>
                </c:ext>
                <c:ext xmlns:c16="http://schemas.microsoft.com/office/drawing/2014/chart" uri="{C3380CC4-5D6E-409C-BE32-E72D297353CC}">
                  <c16:uniqueId val="{00000001-C578-4582-96D5-71DA7658A7FF}"/>
                </c:ext>
              </c:extLst>
            </c:dLbl>
            <c:dLbl>
              <c:idx val="1"/>
              <c:layout>
                <c:manualLayout>
                  <c:x val="8.9634412717960646E-2"/>
                  <c:y val="7.9532713893578962E-3"/>
                </c:manualLayout>
              </c:layout>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1338229564087994"/>
                      <c:h val="0.13598689598689598"/>
                    </c:manualLayout>
                  </c15:layout>
                </c:ext>
                <c:ext xmlns:c16="http://schemas.microsoft.com/office/drawing/2014/chart" uri="{C3380CC4-5D6E-409C-BE32-E72D297353CC}">
                  <c16:uniqueId val="{00000003-C578-4582-96D5-71DA7658A7FF}"/>
                </c:ext>
              </c:extLst>
            </c:dLbl>
            <c:dLbl>
              <c:idx val="2"/>
              <c:layout>
                <c:manualLayout>
                  <c:x val="5.2502111477701549E-2"/>
                  <c:y val="0.21230086214673247"/>
                </c:manualLayout>
              </c:layout>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rgbClr val="FFFFFF"/>
                      </a:solidFill>
                      <a:latin typeface="Verdana" panose="020B0604030504040204" pitchFamily="34" charset="0"/>
                      <a:ea typeface="Verdana" panose="020B0604030504040204" pitchFamily="34" charset="0"/>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14330126904240062"/>
                      <c:h val="0.19708822637956494"/>
                    </c:manualLayout>
                  </c15:layout>
                </c:ext>
                <c:ext xmlns:c16="http://schemas.microsoft.com/office/drawing/2014/chart" uri="{C3380CC4-5D6E-409C-BE32-E72D297353CC}">
                  <c16:uniqueId val="{00000005-C578-4582-96D5-71DA7658A7FF}"/>
                </c:ext>
              </c:extLst>
            </c:dLbl>
            <c:dLbl>
              <c:idx val="3"/>
              <c:layout>
                <c:manualLayout>
                  <c:x val="-0.11666423968080286"/>
                  <c:y val="0.1087677358660773"/>
                </c:manualLayout>
              </c:layout>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1495006243485619"/>
                      <c:h val="9.7110193630320044E-2"/>
                    </c:manualLayout>
                  </c15:layout>
                </c:ext>
                <c:ext xmlns:c16="http://schemas.microsoft.com/office/drawing/2014/chart" uri="{C3380CC4-5D6E-409C-BE32-E72D297353CC}">
                  <c16:uniqueId val="{00000007-C578-4582-96D5-71DA7658A7FF}"/>
                </c:ext>
              </c:extLst>
            </c:dLbl>
            <c:dLbl>
              <c:idx val="4"/>
              <c:layout>
                <c:manualLayout>
                  <c:x val="8.4673625875275119E-2"/>
                  <c:y val="8.047372965449695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C578-4582-96D5-71DA7658A7FF}"/>
                </c:ext>
              </c:extLst>
            </c:dLbl>
            <c:dLbl>
              <c:idx val="5"/>
              <c:layout>
                <c:manualLayout>
                  <c:x val="-4.2517855645585446E-2"/>
                  <c:y val="0.24127325607640568"/>
                </c:manualLayout>
              </c:layout>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15917205110816177"/>
                      <c:h val="0.12913256955810146"/>
                    </c:manualLayout>
                  </c15:layout>
                </c:ext>
                <c:ext xmlns:c16="http://schemas.microsoft.com/office/drawing/2014/chart" uri="{C3380CC4-5D6E-409C-BE32-E72D297353CC}">
                  <c16:uniqueId val="{0000000B-C578-4582-96D5-71DA7658A7FF}"/>
                </c:ext>
              </c:extLst>
            </c:dLbl>
            <c:dLbl>
              <c:idx val="6"/>
              <c:layout>
                <c:manualLayout>
                  <c:x val="-9.1276913539668894E-2"/>
                  <c:y val="-5.106421640011858E-2"/>
                </c:manualLayout>
              </c:layout>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17193444641839295"/>
                      <c:h val="0.14560975295436676"/>
                    </c:manualLayout>
                  </c15:layout>
                </c:ext>
                <c:ext xmlns:c16="http://schemas.microsoft.com/office/drawing/2014/chart" uri="{C3380CC4-5D6E-409C-BE32-E72D297353CC}">
                  <c16:uniqueId val="{0000000D-C578-4582-96D5-71DA7658A7FF}"/>
                </c:ext>
              </c:extLst>
            </c:dLbl>
            <c:dLbl>
              <c:idx val="7"/>
              <c:layout>
                <c:manualLayout>
                  <c:x val="-8.40178823242448E-2"/>
                  <c:y val="-1.0002128112364332E-2"/>
                </c:manualLayout>
              </c:layout>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9.0774652282268165E-2"/>
                      <c:h val="0.14569042617626971"/>
                    </c:manualLayout>
                  </c15:layout>
                </c:ext>
                <c:ext xmlns:c16="http://schemas.microsoft.com/office/drawing/2014/chart" uri="{C3380CC4-5D6E-409C-BE32-E72D297353CC}">
                  <c16:uniqueId val="{0000000F-C578-4582-96D5-71DA7658A7FF}"/>
                </c:ext>
              </c:extLst>
            </c:dLbl>
            <c:dLbl>
              <c:idx val="8"/>
              <c:delete val="1"/>
              <c:extLst>
                <c:ext xmlns:c15="http://schemas.microsoft.com/office/drawing/2012/chart" uri="{CE6537A1-D6FC-4f65-9D91-7224C49458BB}"/>
                <c:ext xmlns:c16="http://schemas.microsoft.com/office/drawing/2014/chart" uri="{C3380CC4-5D6E-409C-BE32-E72D297353CC}">
                  <c16:uniqueId val="{00000011-7E96-45F3-9050-33FDFBA6D913}"/>
                </c:ext>
              </c:extLst>
            </c:dLbl>
            <c:dLbl>
              <c:idx val="9"/>
              <c:delete val="1"/>
              <c:extLst>
                <c:ext xmlns:c15="http://schemas.microsoft.com/office/drawing/2012/chart" uri="{CE6537A1-D6FC-4f65-9D91-7224C49458BB}"/>
                <c:ext xmlns:c16="http://schemas.microsoft.com/office/drawing/2014/chart" uri="{C3380CC4-5D6E-409C-BE32-E72D297353CC}">
                  <c16:uniqueId val="{00000012-8D86-473E-98FA-A4428021346F}"/>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bestFit"/>
            <c:showLegendKey val="0"/>
            <c:showVal val="1"/>
            <c:showCatName val="1"/>
            <c:showSerName val="0"/>
            <c:showPercent val="0"/>
            <c:showBubbleSize val="0"/>
            <c:separator>
</c:separator>
            <c:showLeaderLines val="1"/>
            <c:leaderLines>
              <c:spPr>
                <a:ln w="9525" cap="flat" cmpd="sng" algn="ctr">
                  <a:solidFill>
                    <a:srgbClr val="A1ABB2"/>
                  </a:solidFill>
                  <a:round/>
                </a:ln>
                <a:effectLst/>
              </c:spPr>
            </c:leaderLines>
            <c:extLst>
              <c:ext xmlns:c15="http://schemas.microsoft.com/office/drawing/2012/chart" uri="{CE6537A1-D6FC-4f65-9D91-7224C49458BB}"/>
            </c:extLst>
          </c:dLbls>
          <c:cat>
            <c:strRef>
              <c:f>'Figure 4.6'!$B$38:$B$45</c:f>
              <c:strCache>
                <c:ptCount val="8"/>
                <c:pt idx="0">
                  <c:v>Forestry Residues</c:v>
                </c:pt>
                <c:pt idx="1">
                  <c:v>Wood Residues</c:v>
                </c:pt>
                <c:pt idx="2">
                  <c:v>Waste Wood</c:v>
                </c:pt>
                <c:pt idx="3">
                  <c:v>Crops</c:v>
                </c:pt>
                <c:pt idx="4">
                  <c:v>Wood Product</c:v>
                </c:pt>
                <c:pt idx="5">
                  <c:v>Manures and slurries</c:v>
                </c:pt>
                <c:pt idx="6">
                  <c:v>Arboricultural Residues</c:v>
                </c:pt>
                <c:pt idx="7">
                  <c:v>Other</c:v>
                </c:pt>
              </c:strCache>
            </c:strRef>
          </c:cat>
          <c:val>
            <c:numRef>
              <c:f>'Figure 4.6'!$D$38:$D$45</c:f>
              <c:numCache>
                <c:formatCode>0.00%</c:formatCode>
                <c:ptCount val="8"/>
                <c:pt idx="0">
                  <c:v>0.30315319335508034</c:v>
                </c:pt>
                <c:pt idx="1">
                  <c:v>0.2273994639455246</c:v>
                </c:pt>
                <c:pt idx="2">
                  <c:v>0.20892765397836352</c:v>
                </c:pt>
                <c:pt idx="3">
                  <c:v>9.1566654020245053E-2</c:v>
                </c:pt>
                <c:pt idx="4">
                  <c:v>6.2375152120808436E-2</c:v>
                </c:pt>
                <c:pt idx="5">
                  <c:v>4.577355677224533E-2</c:v>
                </c:pt>
                <c:pt idx="6">
                  <c:v>3.5447413145825231E-2</c:v>
                </c:pt>
                <c:pt idx="7">
                  <c:v>2.5356912661907444E-2</c:v>
                </c:pt>
              </c:numCache>
            </c:numRef>
          </c:val>
          <c:extLst>
            <c:ext xmlns:c16="http://schemas.microsoft.com/office/drawing/2014/chart" uri="{C3380CC4-5D6E-409C-BE32-E72D297353CC}">
              <c16:uniqueId val="{00000010-C578-4582-96D5-71DA7658A7FF}"/>
            </c:ext>
          </c:extLst>
        </c:ser>
        <c:dLbls>
          <c:dLblPos val="bestFit"/>
          <c:showLegendKey val="0"/>
          <c:showVal val="1"/>
          <c:showCatName val="0"/>
          <c:showSerName val="0"/>
          <c:showPercent val="0"/>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2663424659171"/>
          <c:y val="0.10706043667751612"/>
          <c:w val="0.86446656231703978"/>
          <c:h val="0.80729760911923532"/>
        </c:manualLayout>
      </c:layout>
      <c:barChart>
        <c:barDir val="col"/>
        <c:grouping val="stacked"/>
        <c:varyColors val="0"/>
        <c:ser>
          <c:idx val="0"/>
          <c:order val="0"/>
          <c:tx>
            <c:strRef>
              <c:f>'Figure 4.7'!$B$37</c:f>
              <c:strCache>
                <c:ptCount val="1"/>
                <c:pt idx="0">
                  <c:v>UK &amp; ROI</c:v>
                </c:pt>
              </c:strCache>
            </c:strRef>
          </c:tx>
          <c:spPr>
            <a:solidFill>
              <a:srgbClr val="12436D"/>
            </a:solidFill>
            <a:ln w="3175">
              <a:solidFill>
                <a:schemeClr val="tx1"/>
              </a:solidFill>
            </a:ln>
            <a:effectLst/>
          </c:spPr>
          <c:invertIfNegative val="0"/>
          <c:dLbls>
            <c:dLbl>
              <c:idx val="0"/>
              <c:tx>
                <c:rich>
                  <a:bodyPr/>
                  <a:lstStyle/>
                  <a:p>
                    <a:fld id="{9F6847E9-3597-4470-B356-8CCDF0F536EE}" type="SERIESNAME">
                      <a:rPr lang="en-US"/>
                      <a:pPr/>
                      <a:t>[SERIES NAME]</a:t>
                    </a:fld>
                    <a:r>
                      <a:rPr lang="en-US" baseline="0"/>
                      <a:t>,</a:t>
                    </a:r>
                  </a:p>
                  <a:p>
                    <a:r>
                      <a:rPr lang="en-US" baseline="0"/>
                      <a:t> </a:t>
                    </a:r>
                    <a:fld id="{57856518-6F56-418B-8956-02A44DFC72A1}" type="VALUE">
                      <a:rPr lang="en-US" baseline="0"/>
                      <a:pPr/>
                      <a:t>[VALUE]</a:t>
                    </a:fld>
                    <a:endParaRPr lang="en-US" baseline="0"/>
                  </a:p>
                </c:rich>
              </c:tx>
              <c:dLblPos val="ctr"/>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059A-4A8B-8034-AA6A0406BB1E}"/>
                </c:ext>
              </c:extLst>
            </c:dLbl>
            <c:dLbl>
              <c:idx val="1"/>
              <c:tx>
                <c:rich>
                  <a:bodyPr/>
                  <a:lstStyle/>
                  <a:p>
                    <a:fld id="{9EC03FFD-D6D1-4221-B407-F7B4431FB700}" type="SERIESNAME">
                      <a:rPr lang="en-US"/>
                      <a:pPr/>
                      <a:t>[SERIES NAME]</a:t>
                    </a:fld>
                    <a:r>
                      <a:rPr lang="en-US" baseline="0"/>
                      <a:t>, </a:t>
                    </a:r>
                  </a:p>
                  <a:p>
                    <a:fld id="{382F0875-D079-40EE-9E74-3CE29299C312}" type="VALUE">
                      <a:rPr lang="en-US" baseline="0"/>
                      <a:pPr/>
                      <a:t>[VALUE]</a:t>
                    </a:fld>
                    <a:endParaRPr lang="en-GB"/>
                  </a:p>
                </c:rich>
              </c:tx>
              <c:dLblPos val="ctr"/>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059A-4A8B-8034-AA6A0406BB1E}"/>
                </c:ext>
              </c:extLst>
            </c:dLbl>
            <c:dLbl>
              <c:idx val="2"/>
              <c:tx>
                <c:rich>
                  <a:bodyPr/>
                  <a:lstStyle/>
                  <a:p>
                    <a:fld id="{F849DDFD-0366-4B10-A36B-FA8D9406486D}" type="SERIESNAME">
                      <a:rPr lang="en-US"/>
                      <a:pPr/>
                      <a:t>[SERIES NAME]</a:t>
                    </a:fld>
                    <a:r>
                      <a:rPr lang="en-US" baseline="0"/>
                      <a:t>, </a:t>
                    </a:r>
                  </a:p>
                  <a:p>
                    <a:fld id="{45E2AE93-5759-4690-B139-6B113FBE781B}" type="VALUE">
                      <a:rPr lang="en-US" baseline="0"/>
                      <a:pPr/>
                      <a:t>[VALUE]</a:t>
                    </a:fld>
                    <a:endParaRPr lang="en-GB"/>
                  </a:p>
                </c:rich>
              </c:tx>
              <c:dLblPos val="ctr"/>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059A-4A8B-8034-AA6A0406BB1E}"/>
                </c:ext>
              </c:extLst>
            </c:dLbl>
            <c:dLbl>
              <c:idx val="3"/>
              <c:tx>
                <c:rich>
                  <a:bodyPr/>
                  <a:lstStyle/>
                  <a:p>
                    <a:fld id="{7DA4FBC0-61F2-45C4-89F9-9B682FEAC664}" type="SERIESNAME">
                      <a:rPr lang="en-US"/>
                      <a:pPr/>
                      <a:t>[SERIES NAME]</a:t>
                    </a:fld>
                    <a:r>
                      <a:rPr lang="en-US" baseline="0"/>
                      <a:t>, </a:t>
                    </a:r>
                  </a:p>
                  <a:p>
                    <a:fld id="{A2C5367D-3961-4350-81D7-15554AC32A92}" type="VALUE">
                      <a:rPr lang="en-US" baseline="0"/>
                      <a:pPr/>
                      <a:t>[VALUE]</a:t>
                    </a:fld>
                    <a:endParaRPr lang="en-GB"/>
                  </a:p>
                </c:rich>
              </c:tx>
              <c:dLblPos val="ctr"/>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059A-4A8B-8034-AA6A0406BB1E}"/>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4.7'!$C$36:$F$36</c:f>
              <c:strCache>
                <c:ptCount val="4"/>
                <c:pt idx="0">
                  <c:v>Gasification</c:v>
                </c:pt>
                <c:pt idx="1">
                  <c:v>AD</c:v>
                </c:pt>
                <c:pt idx="2">
                  <c:v>Bioliquid</c:v>
                </c:pt>
                <c:pt idx="3">
                  <c:v>Solid Biomass</c:v>
                </c:pt>
              </c:strCache>
            </c:strRef>
          </c:cat>
          <c:val>
            <c:numRef>
              <c:f>'Figure 4.7'!$C$37:$F$37</c:f>
              <c:numCache>
                <c:formatCode>0.00%</c:formatCode>
                <c:ptCount val="4"/>
                <c:pt idx="0">
                  <c:v>0.99746168441210059</c:v>
                </c:pt>
                <c:pt idx="1">
                  <c:v>1</c:v>
                </c:pt>
                <c:pt idx="2">
                  <c:v>0.92365821691814753</c:v>
                </c:pt>
                <c:pt idx="3">
                  <c:v>0.57387008075258339</c:v>
                </c:pt>
              </c:numCache>
            </c:numRef>
          </c:val>
          <c:extLst>
            <c:ext xmlns:c16="http://schemas.microsoft.com/office/drawing/2014/chart" uri="{C3380CC4-5D6E-409C-BE32-E72D297353CC}">
              <c16:uniqueId val="{00000000-059A-4A8B-8034-AA6A0406BB1E}"/>
            </c:ext>
          </c:extLst>
        </c:ser>
        <c:ser>
          <c:idx val="1"/>
          <c:order val="1"/>
          <c:tx>
            <c:strRef>
              <c:f>'Figure 4.7'!$B$38</c:f>
              <c:strCache>
                <c:ptCount val="1"/>
                <c:pt idx="0">
                  <c:v>EU</c:v>
                </c:pt>
              </c:strCache>
            </c:strRef>
          </c:tx>
          <c:spPr>
            <a:solidFill>
              <a:srgbClr val="079448"/>
            </a:solidFill>
            <a:ln w="3175">
              <a:solidFill>
                <a:schemeClr val="tx1"/>
              </a:solidFill>
            </a:ln>
            <a:effectLst/>
          </c:spPr>
          <c:invertIfNegative val="0"/>
          <c:dLbls>
            <c:dLbl>
              <c:idx val="0"/>
              <c:layout>
                <c:manualLayout>
                  <c:x val="0.11133603238866394"/>
                  <c:y val="0.12182739346062178"/>
                </c:manualLayout>
              </c:layout>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59A-4A8B-8034-AA6A0406BB1E}"/>
                </c:ext>
              </c:extLst>
            </c:dLbl>
            <c:dLbl>
              <c:idx val="1"/>
              <c:delete val="1"/>
              <c:extLst>
                <c:ext xmlns:c15="http://schemas.microsoft.com/office/drawing/2012/chart" uri="{CE6537A1-D6FC-4f65-9D91-7224C49458BB}"/>
                <c:ext xmlns:c16="http://schemas.microsoft.com/office/drawing/2014/chart" uri="{C3380CC4-5D6E-409C-BE32-E72D297353CC}">
                  <c16:uniqueId val="{00000008-059A-4A8B-8034-AA6A0406BB1E}"/>
                </c:ext>
              </c:extLst>
            </c:dLbl>
            <c:dLbl>
              <c:idx val="2"/>
              <c:layout>
                <c:manualLayout>
                  <c:x val="0.11133603238866396"/>
                  <c:y val="0.16612826380993881"/>
                </c:manualLayout>
              </c:layout>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7-059A-4A8B-8034-AA6A0406BB1E}"/>
                </c:ext>
              </c:extLst>
            </c:dLbl>
            <c:dLbl>
              <c:idx val="3"/>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1"/>
              <c:showPercent val="0"/>
              <c:showBubbleSize val="0"/>
              <c:extLst>
                <c:ext xmlns:c16="http://schemas.microsoft.com/office/drawing/2014/chart" uri="{C3380CC4-5D6E-409C-BE32-E72D297353CC}">
                  <c16:uniqueId val="{0000000D-059A-4A8B-8034-AA6A0406BB1E}"/>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4.7'!$C$36:$F$36</c:f>
              <c:strCache>
                <c:ptCount val="4"/>
                <c:pt idx="0">
                  <c:v>Gasification</c:v>
                </c:pt>
                <c:pt idx="1">
                  <c:v>AD</c:v>
                </c:pt>
                <c:pt idx="2">
                  <c:v>Bioliquid</c:v>
                </c:pt>
                <c:pt idx="3">
                  <c:v>Solid Biomass</c:v>
                </c:pt>
              </c:strCache>
            </c:strRef>
          </c:cat>
          <c:val>
            <c:numRef>
              <c:f>'Figure 4.7'!$C$38:$F$38</c:f>
              <c:numCache>
                <c:formatCode>0.00%</c:formatCode>
                <c:ptCount val="4"/>
                <c:pt idx="0">
                  <c:v>1.0505388559769145E-3</c:v>
                </c:pt>
                <c:pt idx="1">
                  <c:v>0</c:v>
                </c:pt>
                <c:pt idx="2" formatCode="0.0000%">
                  <c:v>6.2242031335184802E-7</c:v>
                </c:pt>
                <c:pt idx="3">
                  <c:v>4.5023549914558508E-2</c:v>
                </c:pt>
              </c:numCache>
            </c:numRef>
          </c:val>
          <c:extLst>
            <c:ext xmlns:c16="http://schemas.microsoft.com/office/drawing/2014/chart" uri="{C3380CC4-5D6E-409C-BE32-E72D297353CC}">
              <c16:uniqueId val="{00000001-059A-4A8B-8034-AA6A0406BB1E}"/>
            </c:ext>
          </c:extLst>
        </c:ser>
        <c:ser>
          <c:idx val="2"/>
          <c:order val="2"/>
          <c:tx>
            <c:strRef>
              <c:f>'Figure 4.7'!$B$39</c:f>
              <c:strCache>
                <c:ptCount val="1"/>
                <c:pt idx="0">
                  <c:v>Overseas (Non EU)</c:v>
                </c:pt>
              </c:strCache>
            </c:strRef>
          </c:tx>
          <c:spPr>
            <a:solidFill>
              <a:srgbClr val="E86E1E"/>
            </a:solidFill>
            <a:ln w="3175">
              <a:solidFill>
                <a:schemeClr val="tx1"/>
              </a:solidFill>
            </a:ln>
            <a:effectLst/>
          </c:spPr>
          <c:invertIfNegative val="0"/>
          <c:dLbls>
            <c:dLbl>
              <c:idx val="0"/>
              <c:layout>
                <c:manualLayout>
                  <c:x val="-2.7735433506125249E-17"/>
                  <c:y val="-5.1635326828553298E-2"/>
                </c:manualLayout>
              </c:layout>
              <c:tx>
                <c:rich>
                  <a:bodyPr/>
                  <a:lstStyle/>
                  <a:p>
                    <a:fld id="{DC25A7D6-7896-4F99-B0D3-B8FF73F679F1}" type="SERIESNAME">
                      <a:rPr lang="en-US"/>
                      <a:pPr/>
                      <a:t>[SERIES NAME]</a:t>
                    </a:fld>
                    <a:r>
                      <a:rPr lang="en-US" baseline="0"/>
                      <a:t>, </a:t>
                    </a:r>
                  </a:p>
                  <a:p>
                    <a:fld id="{1996837D-73B6-4769-ABB0-6FFA8C2E94B5}" type="VALUE">
                      <a:rPr lang="en-US" baseline="0"/>
                      <a:pPr/>
                      <a:t>[VALUE]</a:t>
                    </a:fld>
                    <a:endParaRPr lang="en-GB"/>
                  </a:p>
                </c:rich>
              </c:tx>
              <c:dLblPos val="ctr"/>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3EFF-4A38-9454-6BD1572AD55E}"/>
                </c:ext>
              </c:extLst>
            </c:dLbl>
            <c:dLbl>
              <c:idx val="1"/>
              <c:delete val="1"/>
              <c:extLst>
                <c:ext xmlns:c15="http://schemas.microsoft.com/office/drawing/2012/chart" uri="{CE6537A1-D6FC-4f65-9D91-7224C49458BB}"/>
                <c:ext xmlns:c16="http://schemas.microsoft.com/office/drawing/2014/chart" uri="{C3380CC4-5D6E-409C-BE32-E72D297353CC}">
                  <c16:uniqueId val="{0000000A-059A-4A8B-8034-AA6A0406BB1E}"/>
                </c:ext>
              </c:extLst>
            </c:dLbl>
            <c:dLbl>
              <c:idx val="2"/>
              <c:layout>
                <c:manualLayout>
                  <c:x val="0"/>
                  <c:y val="-7.6447783859563759E-2"/>
                </c:manualLayout>
              </c:layout>
              <c:tx>
                <c:rich>
                  <a:bodyPr/>
                  <a:lstStyle/>
                  <a:p>
                    <a:fld id="{BC1B85D3-98C4-4541-9245-AC8701949C93}" type="SERIESNAME">
                      <a:rPr lang="en-US"/>
                      <a:pPr/>
                      <a:t>[SERIES NAME]</a:t>
                    </a:fld>
                    <a:r>
                      <a:rPr lang="en-US" baseline="0"/>
                      <a:t>, </a:t>
                    </a:r>
                  </a:p>
                  <a:p>
                    <a:fld id="{753804C0-9EBB-4A1B-8055-BB7845134552}" type="VALUE">
                      <a:rPr lang="en-US" baseline="0"/>
                      <a:pPr/>
                      <a:t>[VALUE]</a:t>
                    </a:fld>
                    <a:endParaRPr lang="en-GB"/>
                  </a:p>
                </c:rich>
              </c:tx>
              <c:dLblPos val="ctr"/>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059A-4A8B-8034-AA6A0406BB1E}"/>
                </c:ext>
              </c:extLst>
            </c:dLbl>
            <c:dLbl>
              <c:idx val="3"/>
              <c:spPr>
                <a:noFill/>
                <a:ln>
                  <a:noFill/>
                </a:ln>
                <a:effectLst/>
              </c:spPr>
              <c:txPr>
                <a:bodyPr rot="0" spcFirstLastPara="1" vertOverflow="ellipsis" vert="horz" wrap="square" lIns="38100" tIns="19050" rIns="38100" bIns="19050" anchor="ctr" anchorCtr="1">
                  <a:no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1"/>
              <c:showPercent val="0"/>
              <c:showBubbleSize val="0"/>
              <c:extLst>
                <c:ext xmlns:c15="http://schemas.microsoft.com/office/drawing/2012/chart" uri="{CE6537A1-D6FC-4f65-9D91-7224C49458BB}">
                  <c15:layout>
                    <c:manualLayout>
                      <c:w val="0.1086596648863505"/>
                      <c:h val="0.18078446841717119"/>
                    </c:manualLayout>
                  </c15:layout>
                </c:ext>
                <c:ext xmlns:c16="http://schemas.microsoft.com/office/drawing/2014/chart" uri="{C3380CC4-5D6E-409C-BE32-E72D297353CC}">
                  <c16:uniqueId val="{0000000C-059A-4A8B-8034-AA6A0406BB1E}"/>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Base"/>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'Figure 4.7'!$C$36:$F$36</c:f>
              <c:strCache>
                <c:ptCount val="4"/>
                <c:pt idx="0">
                  <c:v>Gasification</c:v>
                </c:pt>
                <c:pt idx="1">
                  <c:v>AD</c:v>
                </c:pt>
                <c:pt idx="2">
                  <c:v>Bioliquid</c:v>
                </c:pt>
                <c:pt idx="3">
                  <c:v>Solid Biomass</c:v>
                </c:pt>
              </c:strCache>
            </c:strRef>
          </c:cat>
          <c:val>
            <c:numRef>
              <c:f>'Figure 4.7'!$C$39:$F$39</c:f>
              <c:numCache>
                <c:formatCode>0.00%</c:formatCode>
                <c:ptCount val="4"/>
                <c:pt idx="0">
                  <c:v>1.487776731922475E-3</c:v>
                </c:pt>
                <c:pt idx="1">
                  <c:v>0</c:v>
                </c:pt>
                <c:pt idx="2">
                  <c:v>7.6341160661539148E-2</c:v>
                </c:pt>
                <c:pt idx="3">
                  <c:v>0.38110636933285774</c:v>
                </c:pt>
              </c:numCache>
            </c:numRef>
          </c:val>
          <c:extLst>
            <c:ext xmlns:c16="http://schemas.microsoft.com/office/drawing/2014/chart" uri="{C3380CC4-5D6E-409C-BE32-E72D297353CC}">
              <c16:uniqueId val="{00000002-059A-4A8B-8034-AA6A0406BB1E}"/>
            </c:ext>
          </c:extLst>
        </c:ser>
        <c:dLbls>
          <c:showLegendKey val="0"/>
          <c:showVal val="0"/>
          <c:showCatName val="0"/>
          <c:showSerName val="0"/>
          <c:showPercent val="0"/>
          <c:showBubbleSize val="0"/>
        </c:dLbls>
        <c:gapWidth val="50"/>
        <c:overlap val="100"/>
        <c:axId val="109106928"/>
        <c:axId val="109104048"/>
      </c:barChart>
      <c:catAx>
        <c:axId val="109106928"/>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109104048"/>
        <c:crosses val="autoZero"/>
        <c:auto val="1"/>
        <c:lblAlgn val="ctr"/>
        <c:lblOffset val="100"/>
        <c:noMultiLvlLbl val="0"/>
      </c:catAx>
      <c:valAx>
        <c:axId val="109104048"/>
        <c:scaling>
          <c:orientation val="minMax"/>
          <c:max val="1"/>
        </c:scaling>
        <c:delete val="0"/>
        <c:axPos val="l"/>
        <c:majorGridlines>
          <c:spPr>
            <a:ln w="9525" cap="flat" cmpd="sng" algn="ctr">
              <a:solidFill>
                <a:schemeClr val="tx1">
                  <a:lumMod val="15000"/>
                  <a:lumOff val="85000"/>
                </a:schemeClr>
              </a:solidFill>
              <a:prstDash val="dash"/>
              <a:round/>
            </a:ln>
            <a:effectLst/>
          </c:spPr>
        </c:majorGridlines>
        <c:title>
          <c:tx>
            <c:rich>
              <a:bodyPr rot="-5400000" spcFirstLastPara="1" vertOverflow="ellipsis" vert="horz" wrap="square" anchor="ctr" anchorCtr="1"/>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r>
                  <a:rPr lang="en-GB" sz="900" b="1">
                    <a:solidFill>
                      <a:schemeClr val="tx1"/>
                    </a:solidFill>
                    <a:latin typeface="Verdana" panose="020B0604030504040204" pitchFamily="34" charset="0"/>
                    <a:ea typeface="Verdana" panose="020B0604030504040204" pitchFamily="34" charset="0"/>
                  </a:rPr>
                  <a:t>Percentage</a:t>
                </a:r>
                <a:r>
                  <a:rPr lang="en-GB" sz="900" b="1" baseline="0">
                    <a:solidFill>
                      <a:schemeClr val="tx1"/>
                    </a:solidFill>
                    <a:latin typeface="Verdana" panose="020B0604030504040204" pitchFamily="34" charset="0"/>
                    <a:ea typeface="Verdana" panose="020B0604030504040204" pitchFamily="34" charset="0"/>
                  </a:rPr>
                  <a:t> of fuel burned</a:t>
                </a:r>
              </a:p>
            </c:rich>
          </c:tx>
          <c:layout>
            <c:manualLayout>
              <c:xMode val="edge"/>
              <c:yMode val="edge"/>
              <c:x val="1.3783868822163542E-2"/>
              <c:y val="0.29022941978940803"/>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10910692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664790077336485"/>
          <c:y val="2.0292099243357387E-2"/>
          <c:w val="0.85083364476732282"/>
          <c:h val="0.65737830878390491"/>
        </c:manualLayout>
      </c:layout>
      <c:barChart>
        <c:barDir val="col"/>
        <c:grouping val="clustered"/>
        <c:varyColors val="0"/>
        <c:ser>
          <c:idx val="0"/>
          <c:order val="0"/>
          <c:tx>
            <c:strRef>
              <c:f>'Figure 5.4'!$D$30</c:f>
              <c:strCache>
                <c:ptCount val="1"/>
              </c:strCache>
            </c:strRef>
          </c:tx>
          <c:spPr>
            <a:solidFill>
              <a:srgbClr val="12436D"/>
            </a:solidFill>
            <a:ln w="3175">
              <a:solidFill>
                <a:schemeClr val="tx1"/>
              </a:solidFill>
            </a:ln>
            <a:effectLst/>
          </c:spPr>
          <c:invertIfNegative val="0"/>
          <c:dLbls>
            <c:dLbl>
              <c:idx val="8"/>
              <c:layout>
                <c:manualLayout>
                  <c:x val="0"/>
                  <c:y val="1.203353041077425E-3"/>
                </c:manualLayout>
              </c:layout>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9E2-4E33-8687-DE7B2935B212}"/>
                </c:ext>
              </c:extLst>
            </c:dLbl>
            <c:dLbl>
              <c:idx val="9"/>
              <c:layout>
                <c:manualLayout>
                  <c:x val="0"/>
                  <c:y val="-3.3373747831694578E-3"/>
                </c:manualLayout>
              </c:layout>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9E2-4E33-8687-DE7B2935B212}"/>
                </c:ext>
              </c:extLst>
            </c:dLbl>
            <c:dLbl>
              <c:idx val="10"/>
              <c:layout>
                <c:manualLayout>
                  <c:x val="0"/>
                  <c:y val="1.2501248762589268E-3"/>
                </c:manualLayout>
              </c:layout>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9E2-4E33-8687-DE7B2935B212}"/>
                </c:ext>
              </c:extLst>
            </c:dLbl>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5.4'!$B$35:$B$46</c:f>
              <c:strCache>
                <c:ptCount val="12"/>
                <c:pt idx="0">
                  <c:v>EDF Energy Customers Limited</c:v>
                </c:pt>
                <c:pt idx="1">
                  <c:v>British Gas Trading Limited</c:v>
                </c:pt>
                <c:pt idx="2">
                  <c:v>E.ON Next Supply Limited </c:v>
                </c:pt>
                <c:pt idx="3">
                  <c:v>Npower Commercial Gas Limited</c:v>
                </c:pt>
                <c:pt idx="4">
                  <c:v>Octopus Energy</c:v>
                </c:pt>
                <c:pt idx="5">
                  <c:v>TotalEnergies Gas &amp; Power Limited</c:v>
                </c:pt>
                <c:pt idx="6">
                  <c:v>Scottish Power Energy Retail Limited</c:v>
                </c:pt>
                <c:pt idx="7">
                  <c:v>Drax Energy Solutions Limited</c:v>
                </c:pt>
                <c:pt idx="8">
                  <c:v>Ovo Energy</c:v>
                </c:pt>
                <c:pt idx="9">
                  <c:v>SSE Energy Supply Limited</c:v>
                </c:pt>
                <c:pt idx="10">
                  <c:v>ENGIE Power Limited</c:v>
                </c:pt>
                <c:pt idx="11">
                  <c:v>Other</c:v>
                </c:pt>
              </c:strCache>
            </c:strRef>
          </c:cat>
          <c:val>
            <c:numRef>
              <c:f>'Figure 5.4'!$D$35:$D$46</c:f>
              <c:numCache>
                <c:formatCode>0.00%</c:formatCode>
                <c:ptCount val="12"/>
                <c:pt idx="0">
                  <c:v>0.17978364579923475</c:v>
                </c:pt>
                <c:pt idx="1">
                  <c:v>0.12333743211913631</c:v>
                </c:pt>
                <c:pt idx="2">
                  <c:v>7.4664347797898475E-2</c:v>
                </c:pt>
                <c:pt idx="3">
                  <c:v>7.4192235231577322E-2</c:v>
                </c:pt>
                <c:pt idx="4">
                  <c:v>5.9117582568480292E-2</c:v>
                </c:pt>
                <c:pt idx="5">
                  <c:v>5.5659976532090469E-2</c:v>
                </c:pt>
                <c:pt idx="6">
                  <c:v>5.5551670358554739E-2</c:v>
                </c:pt>
                <c:pt idx="7">
                  <c:v>5.5168171140311882E-2</c:v>
                </c:pt>
                <c:pt idx="8">
                  <c:v>4.8605971521397305E-2</c:v>
                </c:pt>
                <c:pt idx="9">
                  <c:v>4.1901756502221645E-2</c:v>
                </c:pt>
                <c:pt idx="10">
                  <c:v>3.1788997217574055E-2</c:v>
                </c:pt>
                <c:pt idx="11">
                  <c:v>0.20022821321152273</c:v>
                </c:pt>
              </c:numCache>
            </c:numRef>
          </c:val>
          <c:extLst>
            <c:ext xmlns:c16="http://schemas.microsoft.com/office/drawing/2014/chart" uri="{C3380CC4-5D6E-409C-BE32-E72D297353CC}">
              <c16:uniqueId val="{00000000-BFF6-4DE0-8268-F184363FEAA6}"/>
            </c:ext>
          </c:extLst>
        </c:ser>
        <c:dLbls>
          <c:showLegendKey val="0"/>
          <c:showVal val="0"/>
          <c:showCatName val="0"/>
          <c:showSerName val="0"/>
          <c:showPercent val="0"/>
          <c:showBubbleSize val="0"/>
        </c:dLbls>
        <c:gapWidth val="50"/>
        <c:overlap val="-27"/>
        <c:axId val="1331217871"/>
        <c:axId val="1331233263"/>
      </c:barChart>
      <c:catAx>
        <c:axId val="1331217871"/>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331233263"/>
        <c:crosses val="autoZero"/>
        <c:auto val="1"/>
        <c:lblAlgn val="ctr"/>
        <c:lblOffset val="100"/>
        <c:noMultiLvlLbl val="0"/>
      </c:catAx>
      <c:valAx>
        <c:axId val="1331233263"/>
        <c:scaling>
          <c:orientation val="minMax"/>
        </c:scaling>
        <c:delete val="0"/>
        <c:axPos val="l"/>
        <c:majorGridlines>
          <c:spPr>
            <a:ln w="6350" cap="flat" cmpd="sng" algn="ctr">
              <a:solidFill>
                <a:srgbClr val="A1ABB2"/>
              </a:solidFill>
              <a:prstDash val="dash"/>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GB" b="1"/>
                  <a:t>Share of total UK obligation</a:t>
                </a:r>
              </a:p>
            </c:rich>
          </c:tx>
          <c:layout>
            <c:manualLayout>
              <c:xMode val="edge"/>
              <c:yMode val="edge"/>
              <c:x val="1.8467371772278061E-2"/>
              <c:y val="0.1130916068794661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title>
        <c:numFmt formatCode="0%" sourceLinked="0"/>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33121787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47632230348436"/>
          <c:y val="5.5318078953985418E-2"/>
          <c:w val="0.87997393744826269"/>
          <c:h val="0.73299923218695173"/>
        </c:manualLayout>
      </c:layout>
      <c:barChart>
        <c:barDir val="col"/>
        <c:grouping val="clustered"/>
        <c:varyColors val="0"/>
        <c:ser>
          <c:idx val="0"/>
          <c:order val="0"/>
          <c:tx>
            <c:strRef>
              <c:f>'Figure 5.7'!$C$34</c:f>
              <c:strCache>
                <c:ptCount val="1"/>
                <c:pt idx="0">
                  <c:v>Banked ROCs redeemed</c:v>
                </c:pt>
              </c:strCache>
            </c:strRef>
          </c:tx>
          <c:spPr>
            <a:solidFill>
              <a:srgbClr val="12436D"/>
            </a:solidFill>
            <a:ln w="3175">
              <a:solidFill>
                <a:schemeClr val="tx1"/>
              </a:solidFill>
            </a:ln>
            <a:effectLst/>
          </c:spPr>
          <c:invertIfNegative val="0"/>
          <c:dLbls>
            <c:numFmt formatCode="#,##0.0" sourceLinked="0"/>
            <c:spPr>
              <a:noFill/>
              <a:ln>
                <a:noFill/>
              </a:ln>
              <a:effectLst/>
            </c:spPr>
            <c:txPr>
              <a:bodyPr rot="-5400000" spcFirstLastPara="1" vertOverflow="ellipsis"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5.7'!$B$35:$B$51</c:f>
              <c:strCache>
                <c:ptCount val="17"/>
                <c:pt idx="0">
                  <c:v>SY6</c:v>
                </c:pt>
                <c:pt idx="1">
                  <c:v>SY7</c:v>
                </c:pt>
                <c:pt idx="2">
                  <c:v>SY8</c:v>
                </c:pt>
                <c:pt idx="3">
                  <c:v>SY9</c:v>
                </c:pt>
                <c:pt idx="4">
                  <c:v>SY10</c:v>
                </c:pt>
                <c:pt idx="5">
                  <c:v>SY11</c:v>
                </c:pt>
                <c:pt idx="6">
                  <c:v>SY12</c:v>
                </c:pt>
                <c:pt idx="7">
                  <c:v>SY13</c:v>
                </c:pt>
                <c:pt idx="8">
                  <c:v>SY14</c:v>
                </c:pt>
                <c:pt idx="9">
                  <c:v>SY15</c:v>
                </c:pt>
                <c:pt idx="10">
                  <c:v>SY16</c:v>
                </c:pt>
                <c:pt idx="11">
                  <c:v>SY17</c:v>
                </c:pt>
                <c:pt idx="12">
                  <c:v>SY18</c:v>
                </c:pt>
                <c:pt idx="13">
                  <c:v>SY19</c:v>
                </c:pt>
                <c:pt idx="14">
                  <c:v>SY20</c:v>
                </c:pt>
                <c:pt idx="15">
                  <c:v>SY21</c:v>
                </c:pt>
                <c:pt idx="16">
                  <c:v>SY22</c:v>
                </c:pt>
              </c:strCache>
            </c:strRef>
          </c:cat>
          <c:val>
            <c:numRef>
              <c:f>'Figure 5.7'!$C$35:$C$51</c:f>
              <c:numCache>
                <c:formatCode>#,##0</c:formatCode>
                <c:ptCount val="17"/>
                <c:pt idx="0">
                  <c:v>500144.99999999994</c:v>
                </c:pt>
                <c:pt idx="1">
                  <c:v>177665</c:v>
                </c:pt>
                <c:pt idx="2">
                  <c:v>254695.99999999997</c:v>
                </c:pt>
                <c:pt idx="3">
                  <c:v>272274</c:v>
                </c:pt>
                <c:pt idx="4">
                  <c:v>172559</c:v>
                </c:pt>
                <c:pt idx="5">
                  <c:v>736570</c:v>
                </c:pt>
                <c:pt idx="6">
                  <c:v>340153</c:v>
                </c:pt>
                <c:pt idx="7">
                  <c:v>2595654</c:v>
                </c:pt>
                <c:pt idx="8">
                  <c:v>2775780</c:v>
                </c:pt>
                <c:pt idx="9">
                  <c:v>8943554</c:v>
                </c:pt>
                <c:pt idx="10">
                  <c:v>5318103</c:v>
                </c:pt>
                <c:pt idx="11">
                  <c:v>3277451</c:v>
                </c:pt>
                <c:pt idx="12">
                  <c:v>2055840</c:v>
                </c:pt>
                <c:pt idx="13">
                  <c:v>1050099</c:v>
                </c:pt>
                <c:pt idx="14">
                  <c:v>5132099</c:v>
                </c:pt>
                <c:pt idx="15">
                  <c:v>885550</c:v>
                </c:pt>
                <c:pt idx="16">
                  <c:v>1517919</c:v>
                </c:pt>
              </c:numCache>
            </c:numRef>
          </c:val>
          <c:extLst>
            <c:ext xmlns:c16="http://schemas.microsoft.com/office/drawing/2014/chart" uri="{C3380CC4-5D6E-409C-BE32-E72D297353CC}">
              <c16:uniqueId val="{00000003-DC95-4EEF-BDD5-01492DB7890E}"/>
            </c:ext>
          </c:extLst>
        </c:ser>
        <c:ser>
          <c:idx val="1"/>
          <c:order val="1"/>
          <c:tx>
            <c:strRef>
              <c:f>'Figure 5.7'!$D$34</c:f>
              <c:strCache>
                <c:ptCount val="1"/>
                <c:pt idx="0">
                  <c:v>ROCs issued but not presented</c:v>
                </c:pt>
              </c:strCache>
            </c:strRef>
          </c:tx>
          <c:spPr>
            <a:solidFill>
              <a:srgbClr val="E86E1E"/>
            </a:solidFill>
            <a:ln w="3175">
              <a:solidFill>
                <a:schemeClr val="tx1"/>
              </a:solidFill>
            </a:ln>
            <a:effectLst/>
          </c:spPr>
          <c:invertIfNegative val="0"/>
          <c:dLbls>
            <c:numFmt formatCode="#,##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5.7'!$B$35:$B$51</c:f>
              <c:strCache>
                <c:ptCount val="17"/>
                <c:pt idx="0">
                  <c:v>SY6</c:v>
                </c:pt>
                <c:pt idx="1">
                  <c:v>SY7</c:v>
                </c:pt>
                <c:pt idx="2">
                  <c:v>SY8</c:v>
                </c:pt>
                <c:pt idx="3">
                  <c:v>SY9</c:v>
                </c:pt>
                <c:pt idx="4">
                  <c:v>SY10</c:v>
                </c:pt>
                <c:pt idx="5">
                  <c:v>SY11</c:v>
                </c:pt>
                <c:pt idx="6">
                  <c:v>SY12</c:v>
                </c:pt>
                <c:pt idx="7">
                  <c:v>SY13</c:v>
                </c:pt>
                <c:pt idx="8">
                  <c:v>SY14</c:v>
                </c:pt>
                <c:pt idx="9">
                  <c:v>SY15</c:v>
                </c:pt>
                <c:pt idx="10">
                  <c:v>SY16</c:v>
                </c:pt>
                <c:pt idx="11">
                  <c:v>SY17</c:v>
                </c:pt>
                <c:pt idx="12">
                  <c:v>SY18</c:v>
                </c:pt>
                <c:pt idx="13">
                  <c:v>SY19</c:v>
                </c:pt>
                <c:pt idx="14">
                  <c:v>SY20</c:v>
                </c:pt>
                <c:pt idx="15">
                  <c:v>SY21</c:v>
                </c:pt>
                <c:pt idx="16">
                  <c:v>SY22</c:v>
                </c:pt>
              </c:strCache>
            </c:strRef>
          </c:cat>
          <c:val>
            <c:numRef>
              <c:f>'Figure 5.7'!$D$35:$D$51</c:f>
              <c:numCache>
                <c:formatCode>#,##0</c:formatCode>
                <c:ptCount val="17"/>
                <c:pt idx="0">
                  <c:v>185372</c:v>
                </c:pt>
                <c:pt idx="1">
                  <c:v>225240</c:v>
                </c:pt>
                <c:pt idx="2">
                  <c:v>145109</c:v>
                </c:pt>
                <c:pt idx="3">
                  <c:v>97365</c:v>
                </c:pt>
                <c:pt idx="4">
                  <c:v>517988</c:v>
                </c:pt>
                <c:pt idx="5">
                  <c:v>209282</c:v>
                </c:pt>
                <c:pt idx="6">
                  <c:v>2399288</c:v>
                </c:pt>
                <c:pt idx="7">
                  <c:v>2583831</c:v>
                </c:pt>
                <c:pt idx="8">
                  <c:v>8806286</c:v>
                </c:pt>
                <c:pt idx="9">
                  <c:v>4874500</c:v>
                </c:pt>
                <c:pt idx="10">
                  <c:v>2674340</c:v>
                </c:pt>
                <c:pt idx="11">
                  <c:v>1573814</c:v>
                </c:pt>
                <c:pt idx="12">
                  <c:v>801167</c:v>
                </c:pt>
                <c:pt idx="13">
                  <c:v>5036969</c:v>
                </c:pt>
                <c:pt idx="14">
                  <c:v>794474</c:v>
                </c:pt>
                <c:pt idx="15">
                  <c:v>1415756</c:v>
                </c:pt>
                <c:pt idx="16">
                  <c:v>5096061</c:v>
                </c:pt>
              </c:numCache>
            </c:numRef>
          </c:val>
          <c:extLst>
            <c:ext xmlns:c16="http://schemas.microsoft.com/office/drawing/2014/chart" uri="{C3380CC4-5D6E-409C-BE32-E72D297353CC}">
              <c16:uniqueId val="{00000005-DC95-4EEF-BDD5-01492DB7890E}"/>
            </c:ext>
          </c:extLst>
        </c:ser>
        <c:dLbls>
          <c:dLblPos val="outEnd"/>
          <c:showLegendKey val="0"/>
          <c:showVal val="1"/>
          <c:showCatName val="0"/>
          <c:showSerName val="0"/>
          <c:showPercent val="0"/>
          <c:showBubbleSize val="0"/>
        </c:dLbls>
        <c:gapWidth val="50"/>
        <c:axId val="2118178672"/>
        <c:axId val="2118179504"/>
      </c:barChart>
      <c:catAx>
        <c:axId val="2118178672"/>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5400000" spcFirstLastPara="1" vertOverflow="ellipsis"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2118179504"/>
        <c:crosses val="autoZero"/>
        <c:auto val="1"/>
        <c:lblAlgn val="ctr"/>
        <c:lblOffset val="100"/>
        <c:noMultiLvlLbl val="0"/>
      </c:catAx>
      <c:valAx>
        <c:axId val="2118179504"/>
        <c:scaling>
          <c:orientation val="minMax"/>
          <c:max val="10000000"/>
        </c:scaling>
        <c:delete val="0"/>
        <c:axPos val="l"/>
        <c:majorGridlines>
          <c:spPr>
            <a:ln w="6350" cap="flat" cmpd="sng" algn="ctr">
              <a:solidFill>
                <a:schemeClr val="bg1">
                  <a:lumMod val="85000"/>
                </a:schemeClr>
              </a:solidFill>
              <a:prstDash val="dash"/>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GB" b="1"/>
                  <a:t>Number of ROCs (millions)</a:t>
                </a:r>
              </a:p>
            </c:rich>
          </c:tx>
          <c:layout>
            <c:manualLayout>
              <c:xMode val="edge"/>
              <c:yMode val="edge"/>
              <c:x val="2.7980204084283557E-2"/>
              <c:y val="0.10532479063868604"/>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title>
        <c:numFmt formatCode="#,##0" sourceLinked="0"/>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2118178672"/>
        <c:crosses val="autoZero"/>
        <c:crossBetween val="between"/>
        <c:dispUnits>
          <c:builtInUnit val="millions"/>
        </c:dispUnits>
      </c:valAx>
      <c:spPr>
        <a:noFill/>
        <a:ln w="6350">
          <a:noFill/>
          <a:prstDash val="dash"/>
        </a:ln>
        <a:effectLst/>
      </c:spPr>
    </c:plotArea>
    <c:legend>
      <c:legendPos val="b"/>
      <c:layout>
        <c:manualLayout>
          <c:xMode val="edge"/>
          <c:yMode val="edge"/>
          <c:x val="0.21631218925703447"/>
          <c:y val="0.90517221150336324"/>
          <c:w val="0.68175900984886995"/>
          <c:h val="9.4827788496636589E-2"/>
        </c:manualLayout>
      </c:layout>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5.9'!$C$34</c:f>
              <c:strCache>
                <c:ptCount val="1"/>
                <c:pt idx="0">
                  <c:v>ROCs redeemed</c:v>
                </c:pt>
              </c:strCache>
            </c:strRef>
          </c:tx>
          <c:spPr>
            <a:solidFill>
              <a:srgbClr val="12436D"/>
            </a:solidFill>
            <a:ln w="3175">
              <a:solidFill>
                <a:schemeClr val="tx1"/>
              </a:solidFill>
            </a:ln>
          </c:spPr>
          <c:invertIfNegative val="0"/>
          <c:dLbls>
            <c:dLbl>
              <c:idx val="0"/>
              <c:layout>
                <c:manualLayout>
                  <c:x val="0"/>
                  <c:y val="-6.0087288127848521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D06-4D26-B93D-1934059474E3}"/>
                </c:ext>
              </c:extLst>
            </c:dLbl>
            <c:dLbl>
              <c:idx val="1"/>
              <c:layout>
                <c:manualLayout>
                  <c:x val="-3.6913563973721511E-17"/>
                  <c:y val="7.8299513426783587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8D9-4CC5-AD27-2CB8B359C651}"/>
                </c:ext>
              </c:extLst>
            </c:dLbl>
            <c:numFmt formatCode="#,##0.0" sourceLinked="0"/>
            <c:spPr>
              <a:noFill/>
              <a:ln>
                <a:noFill/>
              </a:ln>
              <a:effectLst/>
            </c:spPr>
            <c:txPr>
              <a:bodyPr rot="-5400000" vert="horz" wrap="square" lIns="38100" tIns="19050" rIns="38100" bIns="19050" anchor="ctr">
                <a:spAutoFit/>
              </a:bodyPr>
              <a:lstStyle/>
              <a:p>
                <a:pPr>
                  <a:defRPr sz="800" b="1">
                    <a:solidFill>
                      <a:schemeClr val="bg1"/>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5.9'!$B$35:$B$50</c:f>
              <c:strCache>
                <c:ptCount val="16"/>
                <c:pt idx="0">
                  <c:v>SY7</c:v>
                </c:pt>
                <c:pt idx="1">
                  <c:v>SY8</c:v>
                </c:pt>
                <c:pt idx="2">
                  <c:v>SY9</c:v>
                </c:pt>
                <c:pt idx="3">
                  <c:v>SY10</c:v>
                </c:pt>
                <c:pt idx="4">
                  <c:v>SY11</c:v>
                </c:pt>
                <c:pt idx="5">
                  <c:v>SY12</c:v>
                </c:pt>
                <c:pt idx="6">
                  <c:v>SY13</c:v>
                </c:pt>
                <c:pt idx="7">
                  <c:v>SY14</c:v>
                </c:pt>
                <c:pt idx="8">
                  <c:v>SY15</c:v>
                </c:pt>
                <c:pt idx="9">
                  <c:v>SY16</c:v>
                </c:pt>
                <c:pt idx="10">
                  <c:v>SY17</c:v>
                </c:pt>
                <c:pt idx="11">
                  <c:v>SY18</c:v>
                </c:pt>
                <c:pt idx="12">
                  <c:v>SY19</c:v>
                </c:pt>
                <c:pt idx="13">
                  <c:v>SY20</c:v>
                </c:pt>
                <c:pt idx="14">
                  <c:v>SY21</c:v>
                </c:pt>
                <c:pt idx="15">
                  <c:v>SY22</c:v>
                </c:pt>
              </c:strCache>
            </c:strRef>
          </c:cat>
          <c:val>
            <c:numRef>
              <c:f>'Figure 5.9'!$C$35:$C$50</c:f>
              <c:numCache>
                <c:formatCode>#,##0</c:formatCode>
                <c:ptCount val="16"/>
                <c:pt idx="0">
                  <c:v>18948878</c:v>
                </c:pt>
                <c:pt idx="1">
                  <c:v>21337205</c:v>
                </c:pt>
                <c:pt idx="2">
                  <c:v>24969364</c:v>
                </c:pt>
                <c:pt idx="3">
                  <c:v>34404733</c:v>
                </c:pt>
                <c:pt idx="4">
                  <c:v>44773499</c:v>
                </c:pt>
                <c:pt idx="5">
                  <c:v>60757250</c:v>
                </c:pt>
                <c:pt idx="6">
                  <c:v>71276525</c:v>
                </c:pt>
                <c:pt idx="7">
                  <c:v>84384727</c:v>
                </c:pt>
                <c:pt idx="8">
                  <c:v>90214078</c:v>
                </c:pt>
                <c:pt idx="9">
                  <c:v>103220879</c:v>
                </c:pt>
                <c:pt idx="10">
                  <c:v>107643960</c:v>
                </c:pt>
                <c:pt idx="11">
                  <c:v>115942339</c:v>
                </c:pt>
                <c:pt idx="12">
                  <c:v>105263447</c:v>
                </c:pt>
                <c:pt idx="13">
                  <c:v>109312159</c:v>
                </c:pt>
                <c:pt idx="14">
                  <c:v>107689568</c:v>
                </c:pt>
                <c:pt idx="15">
                  <c:v>103871737</c:v>
                </c:pt>
              </c:numCache>
            </c:numRef>
          </c:val>
          <c:extLst>
            <c:ext xmlns:c16="http://schemas.microsoft.com/office/drawing/2014/chart" uri="{C3380CC4-5D6E-409C-BE32-E72D297353CC}">
              <c16:uniqueId val="{00000000-16F4-4393-A0F8-F06F8FC5518D}"/>
            </c:ext>
          </c:extLst>
        </c:ser>
        <c:ser>
          <c:idx val="1"/>
          <c:order val="1"/>
          <c:tx>
            <c:strRef>
              <c:f>'Figure 5.9'!$D$34</c:f>
              <c:strCache>
                <c:ptCount val="1"/>
                <c:pt idx="0">
                  <c:v>Payments made (expressed as ROCs)</c:v>
                </c:pt>
              </c:strCache>
            </c:strRef>
          </c:tx>
          <c:spPr>
            <a:solidFill>
              <a:srgbClr val="E86E1E"/>
            </a:solidFill>
            <a:ln w="3175">
              <a:solidFill>
                <a:schemeClr val="tx1"/>
              </a:solidFill>
            </a:ln>
          </c:spPr>
          <c:invertIfNegative val="0"/>
          <c:dLbls>
            <c:dLbl>
              <c:idx val="0"/>
              <c:layout>
                <c:manualLayout>
                  <c:x val="0"/>
                  <c:y val="-5.964862807763768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879-4882-8E31-C871B3488F3E}"/>
                </c:ext>
              </c:extLst>
            </c:dLbl>
            <c:dLbl>
              <c:idx val="1"/>
              <c:layout>
                <c:manualLayout>
                  <c:x val="-3.6913563973721511E-17"/>
                  <c:y val="-5.523493770635626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879-4882-8E31-C871B3488F3E}"/>
                </c:ext>
              </c:extLst>
            </c:dLbl>
            <c:dLbl>
              <c:idx val="2"/>
              <c:layout>
                <c:manualLayout>
                  <c:x val="4.0269807711667809E-3"/>
                  <c:y val="-6.121004897065025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879-4882-8E31-C871B3488F3E}"/>
                </c:ext>
              </c:extLst>
            </c:dLbl>
            <c:dLbl>
              <c:idx val="3"/>
              <c:layout>
                <c:manualLayout>
                  <c:x val="0"/>
                  <c:y val="-4.529491402393576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D06-4D26-B93D-1934059474E3}"/>
                </c:ext>
              </c:extLst>
            </c:dLbl>
            <c:dLbl>
              <c:idx val="4"/>
              <c:layout>
                <c:manualLayout>
                  <c:x val="0"/>
                  <c:y val="-3.913572220285677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D06-4D26-B93D-1934059474E3}"/>
                </c:ext>
              </c:extLst>
            </c:dLbl>
            <c:dLbl>
              <c:idx val="8"/>
              <c:layout>
                <c:manualLayout>
                  <c:x val="0"/>
                  <c:y val="-5.785790771687504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879-4882-8E31-C871B3488F3E}"/>
                </c:ext>
              </c:extLst>
            </c:dLbl>
            <c:dLbl>
              <c:idx val="9"/>
              <c:layout>
                <c:manualLayout>
                  <c:x val="-2.0134903855835566E-3"/>
                  <c:y val="-5.917994070256107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879-4882-8E31-C871B3488F3E}"/>
                </c:ext>
              </c:extLst>
            </c:dLbl>
            <c:dLbl>
              <c:idx val="10"/>
              <c:layout>
                <c:manualLayout>
                  <c:x val="0"/>
                  <c:y val="-8.003246212140471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879-4882-8E31-C871B3488F3E}"/>
                </c:ext>
              </c:extLst>
            </c:dLbl>
            <c:dLbl>
              <c:idx val="11"/>
              <c:layout>
                <c:manualLayout>
                  <c:x val="0"/>
                  <c:y val="-7.080284713029988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879-4882-8E31-C871B3488F3E}"/>
                </c:ext>
              </c:extLst>
            </c:dLbl>
            <c:dLbl>
              <c:idx val="12"/>
              <c:layout>
                <c:manualLayout>
                  <c:x val="0"/>
                  <c:y val="-5.783066938740340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879-4882-8E31-C871B3488F3E}"/>
                </c:ext>
              </c:extLst>
            </c:dLbl>
            <c:dLbl>
              <c:idx val="13"/>
              <c:layout>
                <c:manualLayout>
                  <c:x val="0"/>
                  <c:y val="-8.0391961032365553E-2"/>
                </c:manualLayout>
              </c:layout>
              <c:numFmt formatCode="#,##0.0" sourceLinked="0"/>
              <c:spPr>
                <a:noFill/>
                <a:ln>
                  <a:noFill/>
                </a:ln>
                <a:effectLst/>
              </c:spPr>
              <c:txPr>
                <a:bodyPr rot="0" vert="horz" wrap="square" lIns="38100" tIns="19050" rIns="38100" bIns="19050" anchor="ctr">
                  <a:spAutoFit/>
                </a:bodyPr>
                <a:lstStyle/>
                <a:p>
                  <a:pPr>
                    <a:defRPr sz="800" b="1"/>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5CA-4A08-AECB-806708E74972}"/>
                </c:ext>
              </c:extLst>
            </c:dLbl>
            <c:dLbl>
              <c:idx val="14"/>
              <c:layout>
                <c:manualLayout>
                  <c:x val="0"/>
                  <c:y val="-6.9804136709204809E-2"/>
                </c:manualLayout>
              </c:layout>
              <c:numFmt formatCode="#,##0.0" sourceLinked="0"/>
              <c:spPr>
                <a:noFill/>
                <a:ln>
                  <a:noFill/>
                </a:ln>
                <a:effectLst/>
              </c:spPr>
              <c:txPr>
                <a:bodyPr rot="0" vert="horz" wrap="square" lIns="38100" tIns="19050" rIns="38100" bIns="19050" anchor="ctr">
                  <a:spAutoFit/>
                </a:bodyPr>
                <a:lstStyle/>
                <a:p>
                  <a:pPr>
                    <a:defRPr sz="800" b="1"/>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185-492D-9F09-D466742D4B51}"/>
                </c:ext>
              </c:extLst>
            </c:dLbl>
            <c:dLbl>
              <c:idx val="15"/>
              <c:layout>
                <c:manualLayout>
                  <c:x val="-1.4170528732404862E-16"/>
                  <c:y val="-5.892728111937258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BA5-4384-8B94-D282870AA6E0}"/>
                </c:ext>
              </c:extLst>
            </c:dLbl>
            <c:numFmt formatCode="#,##0.0" sourceLinked="0"/>
            <c:spPr>
              <a:solidFill>
                <a:schemeClr val="bg1"/>
              </a:solidFill>
              <a:ln>
                <a:noFill/>
              </a:ln>
              <a:effectLst/>
            </c:spPr>
            <c:txPr>
              <a:bodyPr rot="0" vert="horz" wrap="square" lIns="38100" tIns="19050" rIns="38100" bIns="19050" anchor="ctr">
                <a:spAutoFit/>
              </a:bodyPr>
              <a:lstStyle/>
              <a:p>
                <a:pPr>
                  <a:defRPr sz="800" b="1"/>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5.9'!$B$35:$B$50</c:f>
              <c:strCache>
                <c:ptCount val="16"/>
                <c:pt idx="0">
                  <c:v>SY7</c:v>
                </c:pt>
                <c:pt idx="1">
                  <c:v>SY8</c:v>
                </c:pt>
                <c:pt idx="2">
                  <c:v>SY9</c:v>
                </c:pt>
                <c:pt idx="3">
                  <c:v>SY10</c:v>
                </c:pt>
                <c:pt idx="4">
                  <c:v>SY11</c:v>
                </c:pt>
                <c:pt idx="5">
                  <c:v>SY12</c:v>
                </c:pt>
                <c:pt idx="6">
                  <c:v>SY13</c:v>
                </c:pt>
                <c:pt idx="7">
                  <c:v>SY14</c:v>
                </c:pt>
                <c:pt idx="8">
                  <c:v>SY15</c:v>
                </c:pt>
                <c:pt idx="9">
                  <c:v>SY16</c:v>
                </c:pt>
                <c:pt idx="10">
                  <c:v>SY17</c:v>
                </c:pt>
                <c:pt idx="11">
                  <c:v>SY18</c:v>
                </c:pt>
                <c:pt idx="12">
                  <c:v>SY19</c:v>
                </c:pt>
                <c:pt idx="13">
                  <c:v>SY20</c:v>
                </c:pt>
                <c:pt idx="14">
                  <c:v>SY21</c:v>
                </c:pt>
                <c:pt idx="15">
                  <c:v>SY22</c:v>
                </c:pt>
              </c:strCache>
            </c:strRef>
          </c:cat>
          <c:val>
            <c:numRef>
              <c:f>'Figure 5.9'!$D$35:$D$50</c:f>
              <c:numCache>
                <c:formatCode>#,##0</c:formatCode>
                <c:ptCount val="16"/>
                <c:pt idx="0">
                  <c:v>9858363.2829977628</c:v>
                </c:pt>
                <c:pt idx="1">
                  <c:v>8764387.1739714984</c:v>
                </c:pt>
                <c:pt idx="2">
                  <c:v>9780209.6242227629</c:v>
                </c:pt>
                <c:pt idx="3">
                  <c:v>3272393.1248384598</c:v>
                </c:pt>
                <c:pt idx="4">
                  <c:v>4142454.7531319088</c:v>
                </c:pt>
                <c:pt idx="5">
                  <c:v>1101529.2125178485</c:v>
                </c:pt>
                <c:pt idx="6">
                  <c:v>642872.78060046188</c:v>
                </c:pt>
                <c:pt idx="7">
                  <c:v>54971.099481163998</c:v>
                </c:pt>
                <c:pt idx="8">
                  <c:v>10370999.128210854</c:v>
                </c:pt>
                <c:pt idx="9">
                  <c:v>13340354.649188241</c:v>
                </c:pt>
                <c:pt idx="10">
                  <c:v>17934690.427784838</c:v>
                </c:pt>
                <c:pt idx="11">
                  <c:v>13557874.579745797</c:v>
                </c:pt>
                <c:pt idx="12">
                  <c:v>9469118.4215784222</c:v>
                </c:pt>
                <c:pt idx="13">
                  <c:v>16012448.405511811</c:v>
                </c:pt>
                <c:pt idx="14">
                  <c:v>14156702.659606654</c:v>
                </c:pt>
                <c:pt idx="15">
                  <c:v>10638045.928656165</c:v>
                </c:pt>
              </c:numCache>
            </c:numRef>
          </c:val>
          <c:extLst>
            <c:ext xmlns:c16="http://schemas.microsoft.com/office/drawing/2014/chart" uri="{C3380CC4-5D6E-409C-BE32-E72D297353CC}">
              <c16:uniqueId val="{0000000A-16F4-4393-A0F8-F06F8FC5518D}"/>
            </c:ext>
          </c:extLst>
        </c:ser>
        <c:dLbls>
          <c:dLblPos val="ctr"/>
          <c:showLegendKey val="0"/>
          <c:showVal val="1"/>
          <c:showCatName val="0"/>
          <c:showSerName val="0"/>
          <c:showPercent val="0"/>
          <c:showBubbleSize val="0"/>
        </c:dLbls>
        <c:gapWidth val="50"/>
        <c:overlap val="100"/>
        <c:axId val="287909567"/>
        <c:axId val="287910815"/>
      </c:barChart>
      <c:catAx>
        <c:axId val="287909567"/>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5400000" vert="horz"/>
          <a:lstStyle/>
          <a:p>
            <a:pPr>
              <a:defRPr sz="800" b="1"/>
            </a:pPr>
            <a:endParaRPr lang="en-US"/>
          </a:p>
        </c:txPr>
        <c:crossAx val="287910815"/>
        <c:crosses val="autoZero"/>
        <c:auto val="1"/>
        <c:lblAlgn val="ctr"/>
        <c:lblOffset val="100"/>
        <c:noMultiLvlLbl val="0"/>
      </c:catAx>
      <c:valAx>
        <c:axId val="287910815"/>
        <c:scaling>
          <c:orientation val="minMax"/>
        </c:scaling>
        <c:delete val="0"/>
        <c:axPos val="l"/>
        <c:majorGridlines>
          <c:spPr>
            <a:ln w="6350" cap="flat" cmpd="sng" algn="ctr">
              <a:solidFill>
                <a:schemeClr val="bg1">
                  <a:lumMod val="85000"/>
                </a:schemeClr>
              </a:solidFill>
              <a:prstDash val="dash"/>
              <a:round/>
            </a:ln>
            <a:effectLst/>
          </c:spPr>
        </c:majorGridlines>
        <c:title>
          <c:tx>
            <c:rich>
              <a:bodyPr rot="-5400000" vert="horz"/>
              <a:lstStyle/>
              <a:p>
                <a:pPr>
                  <a:defRPr b="1"/>
                </a:pPr>
                <a:r>
                  <a:rPr lang="en-GB" b="1"/>
                  <a:t>ROCs (millions)</a:t>
                </a:r>
              </a:p>
            </c:rich>
          </c:tx>
          <c:layout>
            <c:manualLayout>
              <c:xMode val="edge"/>
              <c:yMode val="edge"/>
              <c:x val="1.2399256044637322E-2"/>
              <c:y val="8.1732957898463979E-2"/>
            </c:manualLayout>
          </c:layout>
          <c:overlay val="0"/>
          <c:spPr>
            <a:noFill/>
            <a:ln>
              <a:noFill/>
            </a:ln>
            <a:effectLst/>
          </c:spPr>
        </c:title>
        <c:numFmt formatCode="0" sourceLinked="0"/>
        <c:majorTickMark val="out"/>
        <c:minorTickMark val="none"/>
        <c:tickLblPos val="nextTo"/>
        <c:spPr>
          <a:noFill/>
          <a:ln>
            <a:solidFill>
              <a:schemeClr val="tx1"/>
            </a:solidFill>
          </a:ln>
          <a:effectLst/>
        </c:spPr>
        <c:txPr>
          <a:bodyPr rot="-60000000" vert="horz"/>
          <a:lstStyle/>
          <a:p>
            <a:pPr>
              <a:defRPr sz="800" b="1"/>
            </a:pPr>
            <a:endParaRPr lang="en-US"/>
          </a:p>
        </c:txPr>
        <c:crossAx val="287909567"/>
        <c:crosses val="autoZero"/>
        <c:crossBetween val="between"/>
        <c:dispUnits>
          <c:builtInUnit val="millions"/>
        </c:dispUnits>
      </c:valAx>
      <c:spPr>
        <a:noFill/>
        <a:ln>
          <a:noFill/>
        </a:ln>
        <a:effectLst/>
      </c:spPr>
    </c:plotArea>
    <c:legend>
      <c:legendPos val="b"/>
      <c:overlay val="0"/>
      <c:spPr>
        <a:noFill/>
        <a:ln>
          <a:noFill/>
        </a:ln>
        <a:effectLst/>
      </c:spPr>
      <c:txPr>
        <a:bodyPr rot="0" vert="horz"/>
        <a:lstStyle/>
        <a:p>
          <a:pPr>
            <a:defRPr b="1"/>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5.12'!$C$34</c:f>
              <c:strCache>
                <c:ptCount val="1"/>
                <c:pt idx="0">
                  <c:v>Scheme value (£)</c:v>
                </c:pt>
              </c:strCache>
            </c:strRef>
          </c:tx>
          <c:spPr>
            <a:ln w="28575">
              <a:solidFill>
                <a:srgbClr val="E86E1E"/>
              </a:solidFill>
            </a:ln>
          </c:spPr>
          <c:marker>
            <c:symbol val="circle"/>
            <c:size val="5"/>
            <c:spPr>
              <a:solidFill>
                <a:srgbClr val="E86E1E"/>
              </a:solidFill>
              <a:ln w="28575">
                <a:solidFill>
                  <a:srgbClr val="E86E1E"/>
                </a:solidFill>
              </a:ln>
              <a:effectLst/>
            </c:spPr>
          </c:marker>
          <c:dLbls>
            <c:dLbl>
              <c:idx val="14"/>
              <c:layout>
                <c:manualLayout>
                  <c:x val="-3.4970848217373209E-2"/>
                  <c:y val="-7.59560982219478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AB4-4143-AABD-D093C4886F44}"/>
                </c:ext>
              </c:extLst>
            </c:dLbl>
            <c:numFmt formatCode="&quot;£&quot;#,##0.00" sourceLinked="0"/>
            <c:spPr>
              <a:noFill/>
              <a:ln>
                <a:noFill/>
              </a:ln>
              <a:effectLst/>
            </c:spPr>
            <c:txPr>
              <a:bodyPr rot="-4200000" vert="horz" wrap="square" lIns="38100" tIns="19050" rIns="38100" bIns="19050" anchor="ctr">
                <a:spAutoFit/>
              </a:bodyPr>
              <a:lstStyle/>
              <a:p>
                <a:pPr>
                  <a:defRPr sz="800" b="1"/>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5.12'!$B$35:$B$56</c:f>
              <c:strCache>
                <c:ptCount val="22"/>
                <c:pt idx="0">
                  <c:v>SY1</c:v>
                </c:pt>
                <c:pt idx="1">
                  <c:v>SY2</c:v>
                </c:pt>
                <c:pt idx="2">
                  <c:v>SY3</c:v>
                </c:pt>
                <c:pt idx="3">
                  <c:v>SY4</c:v>
                </c:pt>
                <c:pt idx="4">
                  <c:v>SY5</c:v>
                </c:pt>
                <c:pt idx="5">
                  <c:v>SY6</c:v>
                </c:pt>
                <c:pt idx="6">
                  <c:v>SY7</c:v>
                </c:pt>
                <c:pt idx="7">
                  <c:v>SY8</c:v>
                </c:pt>
                <c:pt idx="8">
                  <c:v>SY9</c:v>
                </c:pt>
                <c:pt idx="9">
                  <c:v>SY10</c:v>
                </c:pt>
                <c:pt idx="10">
                  <c:v>SY11</c:v>
                </c:pt>
                <c:pt idx="11">
                  <c:v>SY12</c:v>
                </c:pt>
                <c:pt idx="12">
                  <c:v>SY13</c:v>
                </c:pt>
                <c:pt idx="13">
                  <c:v>SY14</c:v>
                </c:pt>
                <c:pt idx="14">
                  <c:v>SY15</c:v>
                </c:pt>
                <c:pt idx="15">
                  <c:v>SY16</c:v>
                </c:pt>
                <c:pt idx="16">
                  <c:v>SY17</c:v>
                </c:pt>
                <c:pt idx="17">
                  <c:v>SY18</c:v>
                </c:pt>
                <c:pt idx="18">
                  <c:v>SY19</c:v>
                </c:pt>
                <c:pt idx="19">
                  <c:v>SY20</c:v>
                </c:pt>
                <c:pt idx="20">
                  <c:v>SY21</c:v>
                </c:pt>
                <c:pt idx="21">
                  <c:v>SY22</c:v>
                </c:pt>
              </c:strCache>
            </c:strRef>
          </c:cat>
          <c:val>
            <c:numRef>
              <c:f>'Figure 5.12'!$C$35:$C$56</c:f>
              <c:numCache>
                <c:formatCode>"£"#,##0</c:formatCode>
                <c:ptCount val="22"/>
                <c:pt idx="0">
                  <c:v>250439567.06</c:v>
                </c:pt>
                <c:pt idx="1">
                  <c:v>406609993.92000002</c:v>
                </c:pt>
                <c:pt idx="2">
                  <c:v>491227122</c:v>
                </c:pt>
                <c:pt idx="3">
                  <c:v>582768945.17999995</c:v>
                </c:pt>
                <c:pt idx="4">
                  <c:v>720111589.12</c:v>
                </c:pt>
                <c:pt idx="5">
                  <c:v>871914465.45000005</c:v>
                </c:pt>
                <c:pt idx="6">
                  <c:v>1030250496.8599999</c:v>
                </c:pt>
                <c:pt idx="7">
                  <c:v>1117216053.8</c:v>
                </c:pt>
                <c:pt idx="8">
                  <c:v>1281927147.76</c:v>
                </c:pt>
                <c:pt idx="9">
                  <c:v>1454288063.9100001</c:v>
                </c:pt>
                <c:pt idx="10">
                  <c:v>1987047885.6200001</c:v>
                </c:pt>
                <c:pt idx="11">
                  <c:v>2595549720</c:v>
                </c:pt>
                <c:pt idx="12">
                  <c:v>3111220316.25</c:v>
                </c:pt>
                <c:pt idx="13">
                  <c:v>3740774947.9099998</c:v>
                </c:pt>
                <c:pt idx="14">
                  <c:v>4498976069.8599997</c:v>
                </c:pt>
                <c:pt idx="15">
                  <c:v>5308924610.8199997</c:v>
                </c:pt>
                <c:pt idx="16">
                  <c:v>5924723558.3999996</c:v>
                </c:pt>
                <c:pt idx="17">
                  <c:v>6310741511.7699995</c:v>
                </c:pt>
                <c:pt idx="18">
                  <c:v>5733699958.0900002</c:v>
                </c:pt>
                <c:pt idx="19">
                  <c:v>6366340140.1599998</c:v>
                </c:pt>
                <c:pt idx="20">
                  <c:v>6435528583.6799994</c:v>
                </c:pt>
                <c:pt idx="21">
                  <c:v>6746728598.3699999</c:v>
                </c:pt>
              </c:numCache>
            </c:numRef>
          </c:val>
          <c:smooth val="0"/>
          <c:extLst>
            <c:ext xmlns:c16="http://schemas.microsoft.com/office/drawing/2014/chart" uri="{C3380CC4-5D6E-409C-BE32-E72D297353CC}">
              <c16:uniqueId val="{00000001-B46D-401E-9FBC-9C070AAB84A5}"/>
            </c:ext>
          </c:extLst>
        </c:ser>
        <c:dLbls>
          <c:dLblPos val="t"/>
          <c:showLegendKey val="0"/>
          <c:showVal val="1"/>
          <c:showCatName val="0"/>
          <c:showSerName val="0"/>
          <c:showPercent val="0"/>
          <c:showBubbleSize val="0"/>
        </c:dLbls>
        <c:marker val="1"/>
        <c:smooth val="0"/>
        <c:axId val="1459607407"/>
        <c:axId val="1459628207"/>
        <c:extLst/>
      </c:lineChart>
      <c:catAx>
        <c:axId val="1459607407"/>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5400000" vert="horz"/>
          <a:lstStyle/>
          <a:p>
            <a:pPr>
              <a:defRPr sz="800" b="1"/>
            </a:pPr>
            <a:endParaRPr lang="en-US"/>
          </a:p>
        </c:txPr>
        <c:crossAx val="1459628207"/>
        <c:crosses val="autoZero"/>
        <c:auto val="1"/>
        <c:lblAlgn val="ctr"/>
        <c:lblOffset val="100"/>
        <c:noMultiLvlLbl val="0"/>
      </c:catAx>
      <c:valAx>
        <c:axId val="1459628207"/>
        <c:scaling>
          <c:orientation val="minMax"/>
        </c:scaling>
        <c:delete val="0"/>
        <c:axPos val="l"/>
        <c:majorGridlines>
          <c:spPr>
            <a:ln w="6350" cap="flat" cmpd="sng" algn="ctr">
              <a:solidFill>
                <a:schemeClr val="bg1">
                  <a:lumMod val="85000"/>
                </a:schemeClr>
              </a:solidFill>
              <a:prstDash val="dash"/>
              <a:round/>
            </a:ln>
            <a:effectLst/>
          </c:spPr>
        </c:majorGridlines>
        <c:title>
          <c:tx>
            <c:rich>
              <a:bodyPr rot="-5400000" vert="horz"/>
              <a:lstStyle/>
              <a:p>
                <a:pPr>
                  <a:defRPr b="1">
                    <a:solidFill>
                      <a:sysClr val="windowText" lastClr="000000"/>
                    </a:solidFill>
                  </a:defRPr>
                </a:pPr>
                <a:r>
                  <a:rPr lang="en-GB" b="1">
                    <a:solidFill>
                      <a:sysClr val="windowText" lastClr="000000"/>
                    </a:solidFill>
                  </a:rPr>
                  <a:t>Scheme value (billions)</a:t>
                </a:r>
              </a:p>
            </c:rich>
          </c:tx>
          <c:layout>
            <c:manualLayout>
              <c:xMode val="edge"/>
              <c:yMode val="edge"/>
              <c:x val="8.0095892039375744E-3"/>
              <c:y val="0.22749290628813576"/>
            </c:manualLayout>
          </c:layout>
          <c:overlay val="0"/>
          <c:spPr>
            <a:noFill/>
            <a:ln>
              <a:noFill/>
            </a:ln>
            <a:effectLst/>
          </c:spPr>
        </c:title>
        <c:numFmt formatCode="&quot;£&quot;#,##0" sourceLinked="0"/>
        <c:majorTickMark val="out"/>
        <c:minorTickMark val="none"/>
        <c:tickLblPos val="nextTo"/>
        <c:spPr>
          <a:noFill/>
          <a:ln>
            <a:solidFill>
              <a:schemeClr val="tx1"/>
            </a:solidFill>
          </a:ln>
          <a:effectLst/>
        </c:spPr>
        <c:txPr>
          <a:bodyPr rot="-60000000" vert="horz"/>
          <a:lstStyle/>
          <a:p>
            <a:pPr>
              <a:defRPr sz="800" b="1"/>
            </a:pPr>
            <a:endParaRPr lang="en-US"/>
          </a:p>
        </c:txPr>
        <c:crossAx val="1459607407"/>
        <c:crosses val="autoZero"/>
        <c:crossBetween val="between"/>
        <c:dispUnits>
          <c:builtInUnit val="billions"/>
        </c:dispUnits>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a:pPr>
            <a:r>
              <a:rPr lang="en-GB" sz="1000" b="1"/>
              <a:t>c) Fuelled</a:t>
            </a:r>
          </a:p>
        </c:rich>
      </c:tx>
      <c:overlay val="0"/>
    </c:title>
    <c:autoTitleDeleted val="0"/>
    <c:plotArea>
      <c:layout>
        <c:manualLayout>
          <c:layoutTarget val="inner"/>
          <c:xMode val="edge"/>
          <c:yMode val="edge"/>
          <c:x val="0.11787895023027907"/>
          <c:y val="9.0285802469135798E-2"/>
          <c:w val="0.80973395623287725"/>
          <c:h val="0.66000092592592574"/>
        </c:manualLayout>
      </c:layout>
      <c:lineChart>
        <c:grouping val="standard"/>
        <c:varyColors val="0"/>
        <c:ser>
          <c:idx val="0"/>
          <c:order val="0"/>
          <c:tx>
            <c:strRef>
              <c:f>'Figure 5.13 (a-g)'!$B$35</c:f>
              <c:strCache>
                <c:ptCount val="1"/>
                <c:pt idx="0">
                  <c:v>Fuelled</c:v>
                </c:pt>
              </c:strCache>
            </c:strRef>
          </c:tx>
          <c:spPr>
            <a:ln>
              <a:solidFill>
                <a:srgbClr val="E86E1E"/>
              </a:solidFill>
            </a:ln>
          </c:spPr>
          <c:marker>
            <c:symbol val="none"/>
          </c:marker>
          <c:dLbls>
            <c:dLbl>
              <c:idx val="16"/>
              <c:layout>
                <c:manualLayout>
                  <c:x val="-3.6970000557572998E-2"/>
                  <c:y val="0.10572972472962452"/>
                </c:manualLayout>
              </c:layout>
              <c:spPr>
                <a:noFill/>
                <a:ln>
                  <a:noFill/>
                </a:ln>
                <a:effectLst/>
              </c:spPr>
              <c:txPr>
                <a:bodyPr wrap="square" lIns="38100" tIns="19050" rIns="38100" bIns="19050" anchor="ctr">
                  <a:spAutoFit/>
                </a:bodyPr>
                <a:lstStyle/>
                <a:p>
                  <a:pPr>
                    <a:defRPr sz="800" b="1"/>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DFA-485F-BBEA-B732C82D700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A1ABB2"/>
                      </a:solidFill>
                    </a:ln>
                  </c:spPr>
                </c15:leaderLines>
              </c:ext>
            </c:extLst>
          </c:dLbls>
          <c:cat>
            <c:strRef>
              <c:f>'Figure 5.13 (a-g)'!$C$34:$S$34</c:f>
              <c:strCache>
                <c:ptCount val="17"/>
                <c:pt idx="0">
                  <c:v>SY6</c:v>
                </c:pt>
                <c:pt idx="1">
                  <c:v>SY7</c:v>
                </c:pt>
                <c:pt idx="2">
                  <c:v>SY8</c:v>
                </c:pt>
                <c:pt idx="3">
                  <c:v>SY9</c:v>
                </c:pt>
                <c:pt idx="4">
                  <c:v>SY10</c:v>
                </c:pt>
                <c:pt idx="5">
                  <c:v>SY11</c:v>
                </c:pt>
                <c:pt idx="6">
                  <c:v>SY12</c:v>
                </c:pt>
                <c:pt idx="7">
                  <c:v>SY13</c:v>
                </c:pt>
                <c:pt idx="8">
                  <c:v>SY14</c:v>
                </c:pt>
                <c:pt idx="9">
                  <c:v>SY15</c:v>
                </c:pt>
                <c:pt idx="10">
                  <c:v>SY16</c:v>
                </c:pt>
                <c:pt idx="11">
                  <c:v>SY17</c:v>
                </c:pt>
                <c:pt idx="12">
                  <c:v>SY18</c:v>
                </c:pt>
                <c:pt idx="13">
                  <c:v>SY19</c:v>
                </c:pt>
                <c:pt idx="14">
                  <c:v>SY20</c:v>
                </c:pt>
                <c:pt idx="15">
                  <c:v>SY21</c:v>
                </c:pt>
                <c:pt idx="16">
                  <c:v>SY22</c:v>
                </c:pt>
              </c:strCache>
            </c:strRef>
          </c:cat>
          <c:val>
            <c:numRef>
              <c:f>'Figure 5.13 (a-g)'!$C$35:$S$35</c:f>
              <c:numCache>
                <c:formatCode>"£"#,##0.00</c:formatCode>
                <c:ptCount val="17"/>
                <c:pt idx="0">
                  <c:v>52.95</c:v>
                </c:pt>
                <c:pt idx="1">
                  <c:v>54.37</c:v>
                </c:pt>
                <c:pt idx="2">
                  <c:v>56.341241561242754</c:v>
                </c:pt>
                <c:pt idx="3">
                  <c:v>51.187638782705982</c:v>
                </c:pt>
                <c:pt idx="4">
                  <c:v>44.384164973471172</c:v>
                </c:pt>
                <c:pt idx="5">
                  <c:v>61.042208698619149</c:v>
                </c:pt>
                <c:pt idx="6">
                  <c:v>51.308080230226963</c:v>
                </c:pt>
                <c:pt idx="7">
                  <c:v>51.163278216363096</c:v>
                </c:pt>
                <c:pt idx="8">
                  <c:v>51.749354488850699</c:v>
                </c:pt>
                <c:pt idx="9">
                  <c:v>61.29142165867578</c:v>
                </c:pt>
                <c:pt idx="10">
                  <c:v>68.929244561036057</c:v>
                </c:pt>
                <c:pt idx="11">
                  <c:v>72.52249353938204</c:v>
                </c:pt>
                <c:pt idx="12">
                  <c:v>72.396837374567667</c:v>
                </c:pt>
                <c:pt idx="13">
                  <c:v>72.305146935608178</c:v>
                </c:pt>
                <c:pt idx="14">
                  <c:v>75.867521444643515</c:v>
                </c:pt>
                <c:pt idx="15">
                  <c:v>77.98</c:v>
                </c:pt>
                <c:pt idx="16">
                  <c:v>86.388060050276778</c:v>
                </c:pt>
              </c:numCache>
            </c:numRef>
          </c:val>
          <c:smooth val="0"/>
          <c:extLst>
            <c:ext xmlns:c16="http://schemas.microsoft.com/office/drawing/2014/chart" uri="{C3380CC4-5D6E-409C-BE32-E72D297353CC}">
              <c16:uniqueId val="{00000001-7C66-407C-94A3-AD168B562D7C}"/>
            </c:ext>
          </c:extLst>
        </c:ser>
        <c:ser>
          <c:idx val="7"/>
          <c:order val="1"/>
          <c:tx>
            <c:strRef>
              <c:f>'Figure 5.13 (a-g)'!$B$42</c:f>
              <c:strCache>
                <c:ptCount val="1"/>
                <c:pt idx="0">
                  <c:v>All technologies</c:v>
                </c:pt>
              </c:strCache>
            </c:strRef>
          </c:tx>
          <c:spPr>
            <a:ln>
              <a:solidFill>
                <a:schemeClr val="tx1"/>
              </a:solidFill>
              <a:prstDash val="dash"/>
            </a:ln>
          </c:spPr>
          <c:marker>
            <c:symbol val="none"/>
          </c:marker>
          <c:dLbls>
            <c:dLbl>
              <c:idx val="16"/>
              <c:layout>
                <c:manualLayout>
                  <c:x val="-5.4033077737991403E-2"/>
                  <c:y val="-8.61501460759903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DFA-485F-BBEA-B732C82D7005}"/>
                </c:ext>
              </c:extLst>
            </c:dLbl>
            <c:spPr>
              <a:noFill/>
              <a:ln>
                <a:noFill/>
              </a:ln>
              <a:effectLst/>
            </c:spPr>
            <c:txPr>
              <a:bodyPr wrap="square" lIns="38100" tIns="19050" rIns="38100" bIns="19050" anchor="ctr">
                <a:spAutoFit/>
              </a:bodyPr>
              <a:lstStyle/>
              <a:p>
                <a:pPr>
                  <a:defRPr sz="800" b="1"/>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a:solidFill>
                        <a:srgbClr val="A1ABB2"/>
                      </a:solidFill>
                    </a:ln>
                  </c:spPr>
                </c15:leaderLines>
              </c:ext>
            </c:extLst>
          </c:dLbls>
          <c:cat>
            <c:strRef>
              <c:f>'Figure 5.13 (a-g)'!$C$34:$S$34</c:f>
              <c:strCache>
                <c:ptCount val="17"/>
                <c:pt idx="0">
                  <c:v>SY6</c:v>
                </c:pt>
                <c:pt idx="1">
                  <c:v>SY7</c:v>
                </c:pt>
                <c:pt idx="2">
                  <c:v>SY8</c:v>
                </c:pt>
                <c:pt idx="3">
                  <c:v>SY9</c:v>
                </c:pt>
                <c:pt idx="4">
                  <c:v>SY10</c:v>
                </c:pt>
                <c:pt idx="5">
                  <c:v>SY11</c:v>
                </c:pt>
                <c:pt idx="6">
                  <c:v>SY12</c:v>
                </c:pt>
                <c:pt idx="7">
                  <c:v>SY13</c:v>
                </c:pt>
                <c:pt idx="8">
                  <c:v>SY14</c:v>
                </c:pt>
                <c:pt idx="9">
                  <c:v>SY15</c:v>
                </c:pt>
                <c:pt idx="10">
                  <c:v>SY16</c:v>
                </c:pt>
                <c:pt idx="11">
                  <c:v>SY17</c:v>
                </c:pt>
                <c:pt idx="12">
                  <c:v>SY18</c:v>
                </c:pt>
                <c:pt idx="13">
                  <c:v>SY19</c:v>
                </c:pt>
                <c:pt idx="14">
                  <c:v>SY20</c:v>
                </c:pt>
                <c:pt idx="15">
                  <c:v>SY21</c:v>
                </c:pt>
                <c:pt idx="16">
                  <c:v>SY22</c:v>
                </c:pt>
              </c:strCache>
            </c:strRef>
          </c:cat>
          <c:val>
            <c:numRef>
              <c:f>'Figure 5.13 (a-g)'!$C$42:$S$42</c:f>
              <c:numCache>
                <c:formatCode>"£"#,##0.00</c:formatCode>
                <c:ptCount val="17"/>
                <c:pt idx="0">
                  <c:v>52.95</c:v>
                </c:pt>
                <c:pt idx="1">
                  <c:v>54.37</c:v>
                </c:pt>
                <c:pt idx="2">
                  <c:v>54.651190406663467</c:v>
                </c:pt>
                <c:pt idx="3">
                  <c:v>55.027222263510765</c:v>
                </c:pt>
                <c:pt idx="4">
                  <c:v>47.28081545582215</c:v>
                </c:pt>
                <c:pt idx="5">
                  <c:v>56.145059023805658</c:v>
                </c:pt>
                <c:pt idx="6">
                  <c:v>54.127356146917982</c:v>
                </c:pt>
                <c:pt idx="7">
                  <c:v>55.824606817179372</c:v>
                </c:pt>
                <c:pt idx="8">
                  <c:v>58.031911848469633</c:v>
                </c:pt>
                <c:pt idx="9">
                  <c:v>65.87646332520778</c:v>
                </c:pt>
                <c:pt idx="10">
                  <c:v>68.827476466614158</c:v>
                </c:pt>
                <c:pt idx="11">
                  <c:v>73.719520324647803</c:v>
                </c:pt>
                <c:pt idx="12">
                  <c:v>73.515790273685596</c:v>
                </c:pt>
                <c:pt idx="13">
                  <c:v>74.031533597998774</c:v>
                </c:pt>
                <c:pt idx="14">
                  <c:v>78.483502433193877</c:v>
                </c:pt>
                <c:pt idx="15">
                  <c:v>80.58</c:v>
                </c:pt>
                <c:pt idx="16">
                  <c:v>89.253168915180268</c:v>
                </c:pt>
              </c:numCache>
            </c:numRef>
          </c:val>
          <c:smooth val="0"/>
          <c:extLst>
            <c:ext xmlns:c16="http://schemas.microsoft.com/office/drawing/2014/chart" uri="{C3380CC4-5D6E-409C-BE32-E72D297353CC}">
              <c16:uniqueId val="{00000001-4A53-4084-A618-36B689379C1B}"/>
            </c:ext>
          </c:extLst>
        </c:ser>
        <c:dLbls>
          <c:showLegendKey val="0"/>
          <c:showVal val="0"/>
          <c:showCatName val="0"/>
          <c:showSerName val="0"/>
          <c:showPercent val="0"/>
          <c:showBubbleSize val="0"/>
        </c:dLbls>
        <c:smooth val="0"/>
        <c:axId val="168939520"/>
        <c:axId val="168941056"/>
        <c:extLst/>
      </c:lineChart>
      <c:catAx>
        <c:axId val="168939520"/>
        <c:scaling>
          <c:orientation val="minMax"/>
        </c:scaling>
        <c:delete val="0"/>
        <c:axPos val="b"/>
        <c:numFmt formatCode="General" sourceLinked="0"/>
        <c:majorTickMark val="out"/>
        <c:minorTickMark val="none"/>
        <c:tickLblPos val="nextTo"/>
        <c:spPr>
          <a:ln>
            <a:solidFill>
              <a:schemeClr val="tx1"/>
            </a:solidFill>
          </a:ln>
        </c:spPr>
        <c:txPr>
          <a:bodyPr rot="-3000000" vert="horz"/>
          <a:lstStyle/>
          <a:p>
            <a:pPr>
              <a:defRPr sz="800" b="1"/>
            </a:pPr>
            <a:endParaRPr lang="en-US"/>
          </a:p>
        </c:txPr>
        <c:crossAx val="168941056"/>
        <c:crossesAt val="30"/>
        <c:auto val="1"/>
        <c:lblAlgn val="ctr"/>
        <c:lblOffset val="100"/>
        <c:noMultiLvlLbl val="0"/>
      </c:catAx>
      <c:valAx>
        <c:axId val="168941056"/>
        <c:scaling>
          <c:orientation val="minMax"/>
          <c:max val="120"/>
          <c:min val="30"/>
        </c:scaling>
        <c:delete val="0"/>
        <c:axPos val="l"/>
        <c:majorGridlines>
          <c:spPr>
            <a:ln>
              <a:solidFill>
                <a:schemeClr val="bg1">
                  <a:lumMod val="85000"/>
                </a:schemeClr>
              </a:solidFill>
              <a:prstDash val="dash"/>
            </a:ln>
          </c:spPr>
        </c:majorGridlines>
        <c:title>
          <c:tx>
            <c:rich>
              <a:bodyPr rot="-5400000" vert="horz"/>
              <a:lstStyle/>
              <a:p>
                <a:pPr>
                  <a:defRPr b="1"/>
                </a:pPr>
                <a:r>
                  <a:rPr lang="en-GB" b="1"/>
                  <a:t>£/MWh</a:t>
                </a:r>
              </a:p>
            </c:rich>
          </c:tx>
          <c:layout>
            <c:manualLayout>
              <c:xMode val="edge"/>
              <c:yMode val="edge"/>
              <c:x val="5.1480333907849975E-4"/>
              <c:y val="0.34355654566898181"/>
            </c:manualLayout>
          </c:layout>
          <c:overlay val="0"/>
        </c:title>
        <c:numFmt formatCode="&quot;£&quot;#,##0" sourceLinked="0"/>
        <c:majorTickMark val="out"/>
        <c:minorTickMark val="none"/>
        <c:tickLblPos val="nextTo"/>
        <c:spPr>
          <a:ln w="6350">
            <a:solidFill>
              <a:schemeClr val="tx1"/>
            </a:solidFill>
          </a:ln>
        </c:spPr>
        <c:txPr>
          <a:bodyPr/>
          <a:lstStyle/>
          <a:p>
            <a:pPr>
              <a:defRPr sz="800" b="1"/>
            </a:pPr>
            <a:endParaRPr lang="en-US"/>
          </a:p>
        </c:txPr>
        <c:crossAx val="168939520"/>
        <c:crosses val="autoZero"/>
        <c:crossBetween val="between"/>
      </c:valAx>
    </c:plotArea>
    <c:legend>
      <c:legendPos val="b"/>
      <c:layout>
        <c:manualLayout>
          <c:xMode val="edge"/>
          <c:yMode val="edge"/>
          <c:x val="0.20843014794123199"/>
          <c:y val="0.92505218776271825"/>
          <c:w val="0.60005843846298845"/>
          <c:h val="7.494781223728178E-2"/>
        </c:manualLayout>
      </c:layout>
      <c:overlay val="0"/>
      <c:txPr>
        <a:bodyPr/>
        <a:lstStyle/>
        <a:p>
          <a:pPr>
            <a:defRPr b="1"/>
          </a:pPr>
          <a:endParaRPr lang="en-US"/>
        </a:p>
      </c:txPr>
    </c:legend>
    <c:plotVisOnly val="1"/>
    <c:dispBlanksAs val="gap"/>
    <c:showDLblsOverMax val="0"/>
  </c:chart>
  <c:spPr>
    <a:ln>
      <a:noFill/>
    </a:ln>
  </c:spPr>
  <c:txPr>
    <a:bodyPr/>
    <a:lstStyle/>
    <a:p>
      <a:pPr>
        <a:defRPr>
          <a:solidFill>
            <a:sysClr val="windowText" lastClr="000000"/>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a:pPr>
            <a:r>
              <a:rPr lang="en-GB" sz="1000" b="1"/>
              <a:t>d) Hydro</a:t>
            </a:r>
          </a:p>
        </c:rich>
      </c:tx>
      <c:overlay val="0"/>
    </c:title>
    <c:autoTitleDeleted val="0"/>
    <c:plotArea>
      <c:layout>
        <c:manualLayout>
          <c:layoutTarget val="inner"/>
          <c:xMode val="edge"/>
          <c:yMode val="edge"/>
          <c:x val="0.11809085855890863"/>
          <c:y val="8.6458645802730674E-2"/>
          <c:w val="0.80969130973546211"/>
          <c:h val="0.66382818177601166"/>
        </c:manualLayout>
      </c:layout>
      <c:lineChart>
        <c:grouping val="standard"/>
        <c:varyColors val="0"/>
        <c:ser>
          <c:idx val="1"/>
          <c:order val="0"/>
          <c:tx>
            <c:strRef>
              <c:f>'Figure 5.13 (a-g)'!$B$36</c:f>
              <c:strCache>
                <c:ptCount val="1"/>
                <c:pt idx="0">
                  <c:v>Hydro</c:v>
                </c:pt>
              </c:strCache>
            </c:strRef>
          </c:tx>
          <c:spPr>
            <a:ln>
              <a:solidFill>
                <a:srgbClr val="E86E1E"/>
              </a:solidFill>
              <a:prstDash val="solid"/>
            </a:ln>
          </c:spPr>
          <c:marker>
            <c:symbol val="none"/>
          </c:marker>
          <c:dLbls>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987-4691-A958-21ECCA4249B7}"/>
                </c:ext>
              </c:extLst>
            </c:dLbl>
            <c:spPr>
              <a:noFill/>
              <a:ln>
                <a:noFill/>
              </a:ln>
              <a:effectLst/>
            </c:spPr>
            <c:txPr>
              <a:bodyPr wrap="square" lIns="38100" tIns="19050" rIns="38100" bIns="19050" anchor="ctr">
                <a:spAutoFit/>
              </a:bodyPr>
              <a:lstStyle/>
              <a:p>
                <a:pPr>
                  <a:defRPr sz="800" b="1"/>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'Figure 5.13 (a-g)'!$C$34:$S$34</c:f>
              <c:strCache>
                <c:ptCount val="17"/>
                <c:pt idx="0">
                  <c:v>SY6</c:v>
                </c:pt>
                <c:pt idx="1">
                  <c:v>SY7</c:v>
                </c:pt>
                <c:pt idx="2">
                  <c:v>SY8</c:v>
                </c:pt>
                <c:pt idx="3">
                  <c:v>SY9</c:v>
                </c:pt>
                <c:pt idx="4">
                  <c:v>SY10</c:v>
                </c:pt>
                <c:pt idx="5">
                  <c:v>SY11</c:v>
                </c:pt>
                <c:pt idx="6">
                  <c:v>SY12</c:v>
                </c:pt>
                <c:pt idx="7">
                  <c:v>SY13</c:v>
                </c:pt>
                <c:pt idx="8">
                  <c:v>SY14</c:v>
                </c:pt>
                <c:pt idx="9">
                  <c:v>SY15</c:v>
                </c:pt>
                <c:pt idx="10">
                  <c:v>SY16</c:v>
                </c:pt>
                <c:pt idx="11">
                  <c:v>SY17</c:v>
                </c:pt>
                <c:pt idx="12">
                  <c:v>SY18</c:v>
                </c:pt>
                <c:pt idx="13">
                  <c:v>SY19</c:v>
                </c:pt>
                <c:pt idx="14">
                  <c:v>SY20</c:v>
                </c:pt>
                <c:pt idx="15">
                  <c:v>SY21</c:v>
                </c:pt>
                <c:pt idx="16">
                  <c:v>SY22</c:v>
                </c:pt>
              </c:strCache>
            </c:strRef>
          </c:cat>
          <c:val>
            <c:numRef>
              <c:f>'Figure 5.13 (a-g)'!$C$36:$S$36</c:f>
              <c:numCache>
                <c:formatCode>"£"#,##0.00</c:formatCode>
                <c:ptCount val="17"/>
                <c:pt idx="0">
                  <c:v>52.95</c:v>
                </c:pt>
                <c:pt idx="1">
                  <c:v>54.37</c:v>
                </c:pt>
                <c:pt idx="2">
                  <c:v>52.449751476914244</c:v>
                </c:pt>
                <c:pt idx="3">
                  <c:v>51.344975473133523</c:v>
                </c:pt>
                <c:pt idx="4">
                  <c:v>42.314232329600308</c:v>
                </c:pt>
                <c:pt idx="5">
                  <c:v>44.477856504218387</c:v>
                </c:pt>
                <c:pt idx="6">
                  <c:v>42.819548719082</c:v>
                </c:pt>
                <c:pt idx="7">
                  <c:v>43.821041608927487</c:v>
                </c:pt>
                <c:pt idx="8">
                  <c:v>44.5548355559934</c:v>
                </c:pt>
                <c:pt idx="9">
                  <c:v>50.140166154910382</c:v>
                </c:pt>
                <c:pt idx="10">
                  <c:v>51.97744931281207</c:v>
                </c:pt>
                <c:pt idx="11">
                  <c:v>55.58736755425992</c:v>
                </c:pt>
                <c:pt idx="12">
                  <c:v>55.069244854229296</c:v>
                </c:pt>
                <c:pt idx="13">
                  <c:v>55.136596756236742</c:v>
                </c:pt>
                <c:pt idx="14">
                  <c:v>58.877047938852328</c:v>
                </c:pt>
                <c:pt idx="15">
                  <c:v>60.35</c:v>
                </c:pt>
                <c:pt idx="16">
                  <c:v>65.794632857174435</c:v>
                </c:pt>
              </c:numCache>
            </c:numRef>
          </c:val>
          <c:smooth val="0"/>
          <c:extLst xmlns:c15="http://schemas.microsoft.com/office/drawing/2012/chart">
            <c:ext xmlns:c16="http://schemas.microsoft.com/office/drawing/2014/chart" uri="{C3380CC4-5D6E-409C-BE32-E72D297353CC}">
              <c16:uniqueId val="{00000003-C16A-434B-B66D-9787D152B04E}"/>
            </c:ext>
          </c:extLst>
        </c:ser>
        <c:ser>
          <c:idx val="7"/>
          <c:order val="1"/>
          <c:tx>
            <c:strRef>
              <c:f>'Figure 5.13 (a-g)'!$B$42</c:f>
              <c:strCache>
                <c:ptCount val="1"/>
                <c:pt idx="0">
                  <c:v>All technologies</c:v>
                </c:pt>
              </c:strCache>
            </c:strRef>
          </c:tx>
          <c:spPr>
            <a:ln>
              <a:solidFill>
                <a:schemeClr val="tx1"/>
              </a:solidFill>
              <a:prstDash val="dash"/>
            </a:ln>
          </c:spPr>
          <c:marker>
            <c:symbol val="none"/>
          </c:marker>
          <c:dLbls>
            <c:dLbl>
              <c:idx val="16"/>
              <c:layout>
                <c:manualLayout>
                  <c:x val="-2.4405120386423373E-3"/>
                  <c:y val="-1.9656552055038308E-2"/>
                </c:manualLayout>
              </c:layout>
              <c:spPr>
                <a:noFill/>
                <a:ln>
                  <a:noFill/>
                </a:ln>
                <a:effectLst/>
              </c:spPr>
              <c:txPr>
                <a:bodyPr wrap="square" lIns="38100" tIns="19050" rIns="38100" bIns="19050" anchor="ctr">
                  <a:spAutoFit/>
                </a:bodyPr>
                <a:lstStyle/>
                <a:p>
                  <a:pPr>
                    <a:defRPr sz="800" b="1"/>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987-4691-A958-21ECCA4249B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'Figure 5.13 (a-g)'!$C$34:$S$34</c:f>
              <c:strCache>
                <c:ptCount val="17"/>
                <c:pt idx="0">
                  <c:v>SY6</c:v>
                </c:pt>
                <c:pt idx="1">
                  <c:v>SY7</c:v>
                </c:pt>
                <c:pt idx="2">
                  <c:v>SY8</c:v>
                </c:pt>
                <c:pt idx="3">
                  <c:v>SY9</c:v>
                </c:pt>
                <c:pt idx="4">
                  <c:v>SY10</c:v>
                </c:pt>
                <c:pt idx="5">
                  <c:v>SY11</c:v>
                </c:pt>
                <c:pt idx="6">
                  <c:v>SY12</c:v>
                </c:pt>
                <c:pt idx="7">
                  <c:v>SY13</c:v>
                </c:pt>
                <c:pt idx="8">
                  <c:v>SY14</c:v>
                </c:pt>
                <c:pt idx="9">
                  <c:v>SY15</c:v>
                </c:pt>
                <c:pt idx="10">
                  <c:v>SY16</c:v>
                </c:pt>
                <c:pt idx="11">
                  <c:v>SY17</c:v>
                </c:pt>
                <c:pt idx="12">
                  <c:v>SY18</c:v>
                </c:pt>
                <c:pt idx="13">
                  <c:v>SY19</c:v>
                </c:pt>
                <c:pt idx="14">
                  <c:v>SY20</c:v>
                </c:pt>
                <c:pt idx="15">
                  <c:v>SY21</c:v>
                </c:pt>
                <c:pt idx="16">
                  <c:v>SY22</c:v>
                </c:pt>
              </c:strCache>
            </c:strRef>
          </c:cat>
          <c:val>
            <c:numRef>
              <c:f>'Figure 5.13 (a-g)'!$C$42:$S$42</c:f>
              <c:numCache>
                <c:formatCode>"£"#,##0.00</c:formatCode>
                <c:ptCount val="17"/>
                <c:pt idx="0">
                  <c:v>52.95</c:v>
                </c:pt>
                <c:pt idx="1">
                  <c:v>54.37</c:v>
                </c:pt>
                <c:pt idx="2">
                  <c:v>54.651190406663467</c:v>
                </c:pt>
                <c:pt idx="3">
                  <c:v>55.027222263510765</c:v>
                </c:pt>
                <c:pt idx="4">
                  <c:v>47.28081545582215</c:v>
                </c:pt>
                <c:pt idx="5">
                  <c:v>56.145059023805658</c:v>
                </c:pt>
                <c:pt idx="6">
                  <c:v>54.127356146917982</c:v>
                </c:pt>
                <c:pt idx="7">
                  <c:v>55.824606817179372</c:v>
                </c:pt>
                <c:pt idx="8">
                  <c:v>58.031911848469633</c:v>
                </c:pt>
                <c:pt idx="9">
                  <c:v>65.87646332520778</c:v>
                </c:pt>
                <c:pt idx="10">
                  <c:v>68.827476466614158</c:v>
                </c:pt>
                <c:pt idx="11">
                  <c:v>73.719520324647803</c:v>
                </c:pt>
                <c:pt idx="12">
                  <c:v>73.515790273685596</c:v>
                </c:pt>
                <c:pt idx="13">
                  <c:v>74.031533597998774</c:v>
                </c:pt>
                <c:pt idx="14">
                  <c:v>78.483502433193877</c:v>
                </c:pt>
                <c:pt idx="15">
                  <c:v>80.58</c:v>
                </c:pt>
                <c:pt idx="16">
                  <c:v>89.253168915180268</c:v>
                </c:pt>
              </c:numCache>
            </c:numRef>
          </c:val>
          <c:smooth val="0"/>
          <c:extLst>
            <c:ext xmlns:c16="http://schemas.microsoft.com/office/drawing/2014/chart" uri="{C3380CC4-5D6E-409C-BE32-E72D297353CC}">
              <c16:uniqueId val="{00000001-F087-46B6-9B67-979FAA11C71D}"/>
            </c:ext>
          </c:extLst>
        </c:ser>
        <c:dLbls>
          <c:showLegendKey val="0"/>
          <c:showVal val="0"/>
          <c:showCatName val="0"/>
          <c:showSerName val="0"/>
          <c:showPercent val="0"/>
          <c:showBubbleSize val="0"/>
        </c:dLbls>
        <c:smooth val="0"/>
        <c:axId val="168939520"/>
        <c:axId val="168941056"/>
        <c:extLst/>
      </c:lineChart>
      <c:catAx>
        <c:axId val="168939520"/>
        <c:scaling>
          <c:orientation val="minMax"/>
        </c:scaling>
        <c:delete val="0"/>
        <c:axPos val="b"/>
        <c:numFmt formatCode="General" sourceLinked="0"/>
        <c:majorTickMark val="out"/>
        <c:minorTickMark val="none"/>
        <c:tickLblPos val="nextTo"/>
        <c:spPr>
          <a:ln>
            <a:solidFill>
              <a:schemeClr val="tx1"/>
            </a:solidFill>
          </a:ln>
        </c:spPr>
        <c:txPr>
          <a:bodyPr rot="-3000000" vert="horz"/>
          <a:lstStyle/>
          <a:p>
            <a:pPr>
              <a:defRPr sz="800" b="1"/>
            </a:pPr>
            <a:endParaRPr lang="en-US"/>
          </a:p>
        </c:txPr>
        <c:crossAx val="168941056"/>
        <c:crossesAt val="30"/>
        <c:auto val="1"/>
        <c:lblAlgn val="ctr"/>
        <c:lblOffset val="100"/>
        <c:noMultiLvlLbl val="0"/>
      </c:catAx>
      <c:valAx>
        <c:axId val="168941056"/>
        <c:scaling>
          <c:orientation val="minMax"/>
          <c:max val="120"/>
          <c:min val="30"/>
        </c:scaling>
        <c:delete val="0"/>
        <c:axPos val="l"/>
        <c:majorGridlines>
          <c:spPr>
            <a:ln>
              <a:solidFill>
                <a:schemeClr val="bg1">
                  <a:lumMod val="85000"/>
                </a:schemeClr>
              </a:solidFill>
              <a:prstDash val="dash"/>
            </a:ln>
          </c:spPr>
        </c:majorGridlines>
        <c:title>
          <c:tx>
            <c:rich>
              <a:bodyPr rot="-5400000" vert="horz"/>
              <a:lstStyle/>
              <a:p>
                <a:pPr>
                  <a:defRPr b="1"/>
                </a:pPr>
                <a:r>
                  <a:rPr lang="en-GB" b="1"/>
                  <a:t>£/MWh</a:t>
                </a:r>
              </a:p>
            </c:rich>
          </c:tx>
          <c:layout>
            <c:manualLayout>
              <c:xMode val="edge"/>
              <c:yMode val="edge"/>
              <c:x val="6.2025547492165819E-3"/>
              <c:y val="0.34355666424733317"/>
            </c:manualLayout>
          </c:layout>
          <c:overlay val="0"/>
        </c:title>
        <c:numFmt formatCode="&quot;£&quot;#,##0" sourceLinked="0"/>
        <c:majorTickMark val="out"/>
        <c:minorTickMark val="none"/>
        <c:tickLblPos val="nextTo"/>
        <c:spPr>
          <a:ln w="6350">
            <a:solidFill>
              <a:schemeClr val="tx1"/>
            </a:solidFill>
          </a:ln>
        </c:spPr>
        <c:txPr>
          <a:bodyPr/>
          <a:lstStyle/>
          <a:p>
            <a:pPr>
              <a:defRPr sz="800" b="1"/>
            </a:pPr>
            <a:endParaRPr lang="en-US"/>
          </a:p>
        </c:txPr>
        <c:crossAx val="168939520"/>
        <c:crosses val="autoZero"/>
        <c:crossBetween val="between"/>
      </c:valAx>
    </c:plotArea>
    <c:legend>
      <c:legendPos val="b"/>
      <c:layout>
        <c:manualLayout>
          <c:xMode val="edge"/>
          <c:yMode val="edge"/>
          <c:x val="0.21191752037067479"/>
          <c:y val="0.92512997847640122"/>
          <c:w val="0.5818144530863355"/>
          <c:h val="7.4870021523598812E-2"/>
        </c:manualLayout>
      </c:layout>
      <c:overlay val="0"/>
      <c:txPr>
        <a:bodyPr/>
        <a:lstStyle/>
        <a:p>
          <a:pPr>
            <a:defRPr b="1"/>
          </a:pPr>
          <a:endParaRPr lang="en-US"/>
        </a:p>
      </c:txPr>
    </c:legend>
    <c:plotVisOnly val="1"/>
    <c:dispBlanksAs val="gap"/>
    <c:showDLblsOverMax val="0"/>
  </c:chart>
  <c:spPr>
    <a:ln>
      <a:noFill/>
    </a:ln>
  </c:spPr>
  <c:txPr>
    <a:bodyPr/>
    <a:lstStyle/>
    <a:p>
      <a:pPr>
        <a:defRPr>
          <a:solidFill>
            <a:sysClr val="windowText" lastClr="000000"/>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a:pPr>
            <a:r>
              <a:rPr lang="en-GB" sz="1000" b="1"/>
              <a:t>f) Landfill gas</a:t>
            </a:r>
          </a:p>
        </c:rich>
      </c:tx>
      <c:overlay val="0"/>
    </c:title>
    <c:autoTitleDeleted val="0"/>
    <c:plotArea>
      <c:layout>
        <c:manualLayout>
          <c:layoutTarget val="inner"/>
          <c:xMode val="edge"/>
          <c:yMode val="edge"/>
          <c:x val="0.11242671323451899"/>
          <c:y val="9.8125308641975315E-2"/>
          <c:w val="0.81534337193180817"/>
          <c:h val="0.65216141975308639"/>
        </c:manualLayout>
      </c:layout>
      <c:lineChart>
        <c:grouping val="standard"/>
        <c:varyColors val="0"/>
        <c:ser>
          <c:idx val="2"/>
          <c:order val="0"/>
          <c:tx>
            <c:strRef>
              <c:f>'Figure 5.13 (a-g)'!$B$37</c:f>
              <c:strCache>
                <c:ptCount val="1"/>
                <c:pt idx="0">
                  <c:v>Landfill gas </c:v>
                </c:pt>
              </c:strCache>
            </c:strRef>
          </c:tx>
          <c:spPr>
            <a:ln>
              <a:solidFill>
                <a:srgbClr val="E86E1E"/>
              </a:solidFill>
              <a:prstDash val="solid"/>
            </a:ln>
          </c:spPr>
          <c:marker>
            <c:symbol val="none"/>
          </c:marker>
          <c:dLbls>
            <c:dLbl>
              <c:idx val="16"/>
              <c:layout>
                <c:manualLayout>
                  <c:x val="-1.0190856164530449E-16"/>
                  <c:y val="2.3495494384361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B56-416A-A112-DB9D6328D0FD}"/>
                </c:ext>
              </c:extLst>
            </c:dLbl>
            <c:spPr>
              <a:noFill/>
              <a:ln>
                <a:noFill/>
              </a:ln>
              <a:effectLst/>
            </c:spPr>
            <c:txPr>
              <a:bodyPr wrap="square" lIns="38100" tIns="19050" rIns="38100" bIns="19050" anchor="ctr">
                <a:spAutoFit/>
              </a:bodyPr>
              <a:lstStyle/>
              <a:p>
                <a:pPr>
                  <a:defRPr sz="800" b="1"/>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'Figure 5.13 (a-g)'!$C$34:$S$34</c:f>
              <c:strCache>
                <c:ptCount val="17"/>
                <c:pt idx="0">
                  <c:v>SY6</c:v>
                </c:pt>
                <c:pt idx="1">
                  <c:v>SY7</c:v>
                </c:pt>
                <c:pt idx="2">
                  <c:v>SY8</c:v>
                </c:pt>
                <c:pt idx="3">
                  <c:v>SY9</c:v>
                </c:pt>
                <c:pt idx="4">
                  <c:v>SY10</c:v>
                </c:pt>
                <c:pt idx="5">
                  <c:v>SY11</c:v>
                </c:pt>
                <c:pt idx="6">
                  <c:v>SY12</c:v>
                </c:pt>
                <c:pt idx="7">
                  <c:v>SY13</c:v>
                </c:pt>
                <c:pt idx="8">
                  <c:v>SY14</c:v>
                </c:pt>
                <c:pt idx="9">
                  <c:v>SY15</c:v>
                </c:pt>
                <c:pt idx="10">
                  <c:v>SY16</c:v>
                </c:pt>
                <c:pt idx="11">
                  <c:v>SY17</c:v>
                </c:pt>
                <c:pt idx="12">
                  <c:v>SY18</c:v>
                </c:pt>
                <c:pt idx="13">
                  <c:v>SY19</c:v>
                </c:pt>
                <c:pt idx="14">
                  <c:v>SY20</c:v>
                </c:pt>
                <c:pt idx="15">
                  <c:v>SY21</c:v>
                </c:pt>
                <c:pt idx="16">
                  <c:v>SY22</c:v>
                </c:pt>
              </c:strCache>
            </c:strRef>
          </c:cat>
          <c:val>
            <c:numRef>
              <c:f>'Figure 5.13 (a-g)'!$C$37:$S$37</c:f>
              <c:numCache>
                <c:formatCode>"£"#,##0.00</c:formatCode>
                <c:ptCount val="17"/>
                <c:pt idx="0">
                  <c:v>52.95</c:v>
                </c:pt>
                <c:pt idx="1">
                  <c:v>54.37</c:v>
                </c:pt>
                <c:pt idx="2">
                  <c:v>52.259499800959276</c:v>
                </c:pt>
                <c:pt idx="3">
                  <c:v>51.34</c:v>
                </c:pt>
                <c:pt idx="4">
                  <c:v>42.246077688651368</c:v>
                </c:pt>
                <c:pt idx="5">
                  <c:v>44.2704400469406</c:v>
                </c:pt>
                <c:pt idx="6">
                  <c:v>42.281469091327331</c:v>
                </c:pt>
                <c:pt idx="7">
                  <c:v>43.101568165517683</c:v>
                </c:pt>
                <c:pt idx="8">
                  <c:v>43.814339796629262</c:v>
                </c:pt>
                <c:pt idx="9">
                  <c:v>49.310022673869064</c:v>
                </c:pt>
                <c:pt idx="10">
                  <c:v>50.648528816172679</c:v>
                </c:pt>
                <c:pt idx="11">
                  <c:v>54.124217300686524</c:v>
                </c:pt>
                <c:pt idx="12">
                  <c:v>53.568810016189012</c:v>
                </c:pt>
                <c:pt idx="13">
                  <c:v>53.528051043865823</c:v>
                </c:pt>
                <c:pt idx="14">
                  <c:v>57.061642209157199</c:v>
                </c:pt>
                <c:pt idx="15">
                  <c:v>58.5</c:v>
                </c:pt>
                <c:pt idx="16">
                  <c:v>63.444023047287843</c:v>
                </c:pt>
              </c:numCache>
            </c:numRef>
          </c:val>
          <c:smooth val="0"/>
          <c:extLst xmlns:c15="http://schemas.microsoft.com/office/drawing/2012/chart">
            <c:ext xmlns:c16="http://schemas.microsoft.com/office/drawing/2014/chart" uri="{C3380CC4-5D6E-409C-BE32-E72D297353CC}">
              <c16:uniqueId val="{00000005-97E0-4ADB-B6D7-7C2ADDC2D0A3}"/>
            </c:ext>
          </c:extLst>
        </c:ser>
        <c:ser>
          <c:idx val="7"/>
          <c:order val="1"/>
          <c:tx>
            <c:strRef>
              <c:f>'Figure 5.13 (a-g)'!$B$42</c:f>
              <c:strCache>
                <c:ptCount val="1"/>
                <c:pt idx="0">
                  <c:v>All technologies</c:v>
                </c:pt>
              </c:strCache>
            </c:strRef>
          </c:tx>
          <c:spPr>
            <a:ln>
              <a:solidFill>
                <a:schemeClr val="tx1"/>
              </a:solidFill>
              <a:prstDash val="dash"/>
            </a:ln>
          </c:spPr>
          <c:marker>
            <c:symbol val="none"/>
          </c:marker>
          <c:dLbls>
            <c:dLbl>
              <c:idx val="16"/>
              <c:layout>
                <c:manualLayout>
                  <c:x val="-1.0190856164530449E-16"/>
                  <c:y val="2.3495494384361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B56-416A-A112-DB9D6328D0FD}"/>
                </c:ext>
              </c:extLst>
            </c:dLbl>
            <c:spPr>
              <a:noFill/>
              <a:ln>
                <a:noFill/>
              </a:ln>
              <a:effectLst/>
            </c:spPr>
            <c:txPr>
              <a:bodyPr wrap="square" lIns="38100" tIns="19050" rIns="38100" bIns="19050" anchor="ctr">
                <a:spAutoFit/>
              </a:bodyPr>
              <a:lstStyle/>
              <a:p>
                <a:pPr>
                  <a:defRPr sz="800" b="1"/>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'Figure 5.13 (a-g)'!$C$34:$S$34</c:f>
              <c:strCache>
                <c:ptCount val="17"/>
                <c:pt idx="0">
                  <c:v>SY6</c:v>
                </c:pt>
                <c:pt idx="1">
                  <c:v>SY7</c:v>
                </c:pt>
                <c:pt idx="2">
                  <c:v>SY8</c:v>
                </c:pt>
                <c:pt idx="3">
                  <c:v>SY9</c:v>
                </c:pt>
                <c:pt idx="4">
                  <c:v>SY10</c:v>
                </c:pt>
                <c:pt idx="5">
                  <c:v>SY11</c:v>
                </c:pt>
                <c:pt idx="6">
                  <c:v>SY12</c:v>
                </c:pt>
                <c:pt idx="7">
                  <c:v>SY13</c:v>
                </c:pt>
                <c:pt idx="8">
                  <c:v>SY14</c:v>
                </c:pt>
                <c:pt idx="9">
                  <c:v>SY15</c:v>
                </c:pt>
                <c:pt idx="10">
                  <c:v>SY16</c:v>
                </c:pt>
                <c:pt idx="11">
                  <c:v>SY17</c:v>
                </c:pt>
                <c:pt idx="12">
                  <c:v>SY18</c:v>
                </c:pt>
                <c:pt idx="13">
                  <c:v>SY19</c:v>
                </c:pt>
                <c:pt idx="14">
                  <c:v>SY20</c:v>
                </c:pt>
                <c:pt idx="15">
                  <c:v>SY21</c:v>
                </c:pt>
                <c:pt idx="16">
                  <c:v>SY22</c:v>
                </c:pt>
              </c:strCache>
            </c:strRef>
          </c:cat>
          <c:val>
            <c:numRef>
              <c:f>'Figure 5.13 (a-g)'!$C$42:$S$42</c:f>
              <c:numCache>
                <c:formatCode>"£"#,##0.00</c:formatCode>
                <c:ptCount val="17"/>
                <c:pt idx="0">
                  <c:v>52.95</c:v>
                </c:pt>
                <c:pt idx="1">
                  <c:v>54.37</c:v>
                </c:pt>
                <c:pt idx="2">
                  <c:v>54.651190406663467</c:v>
                </c:pt>
                <c:pt idx="3">
                  <c:v>55.027222263510765</c:v>
                </c:pt>
                <c:pt idx="4">
                  <c:v>47.28081545582215</c:v>
                </c:pt>
                <c:pt idx="5">
                  <c:v>56.145059023805658</c:v>
                </c:pt>
                <c:pt idx="6">
                  <c:v>54.127356146917982</c:v>
                </c:pt>
                <c:pt idx="7">
                  <c:v>55.824606817179372</c:v>
                </c:pt>
                <c:pt idx="8">
                  <c:v>58.031911848469633</c:v>
                </c:pt>
                <c:pt idx="9">
                  <c:v>65.87646332520778</c:v>
                </c:pt>
                <c:pt idx="10">
                  <c:v>68.827476466614158</c:v>
                </c:pt>
                <c:pt idx="11">
                  <c:v>73.719520324647803</c:v>
                </c:pt>
                <c:pt idx="12">
                  <c:v>73.515790273685596</c:v>
                </c:pt>
                <c:pt idx="13">
                  <c:v>74.031533597998774</c:v>
                </c:pt>
                <c:pt idx="14">
                  <c:v>78.483502433193877</c:v>
                </c:pt>
                <c:pt idx="15">
                  <c:v>80.58</c:v>
                </c:pt>
                <c:pt idx="16">
                  <c:v>89.253168915180268</c:v>
                </c:pt>
              </c:numCache>
            </c:numRef>
          </c:val>
          <c:smooth val="0"/>
          <c:extLst>
            <c:ext xmlns:c16="http://schemas.microsoft.com/office/drawing/2014/chart" uri="{C3380CC4-5D6E-409C-BE32-E72D297353CC}">
              <c16:uniqueId val="{00000001-11D8-4B14-A87B-D36DAA20FBEA}"/>
            </c:ext>
          </c:extLst>
        </c:ser>
        <c:dLbls>
          <c:showLegendKey val="0"/>
          <c:showVal val="0"/>
          <c:showCatName val="0"/>
          <c:showSerName val="0"/>
          <c:showPercent val="0"/>
          <c:showBubbleSize val="0"/>
        </c:dLbls>
        <c:smooth val="0"/>
        <c:axId val="168939520"/>
        <c:axId val="168941056"/>
        <c:extLst/>
      </c:lineChart>
      <c:catAx>
        <c:axId val="168939520"/>
        <c:scaling>
          <c:orientation val="minMax"/>
        </c:scaling>
        <c:delete val="0"/>
        <c:axPos val="b"/>
        <c:numFmt formatCode="General" sourceLinked="0"/>
        <c:majorTickMark val="out"/>
        <c:minorTickMark val="none"/>
        <c:tickLblPos val="nextTo"/>
        <c:spPr>
          <a:ln>
            <a:solidFill>
              <a:schemeClr val="tx1"/>
            </a:solidFill>
          </a:ln>
        </c:spPr>
        <c:txPr>
          <a:bodyPr rot="-3000000" vert="horz"/>
          <a:lstStyle/>
          <a:p>
            <a:pPr>
              <a:defRPr sz="800" b="1"/>
            </a:pPr>
            <a:endParaRPr lang="en-US"/>
          </a:p>
        </c:txPr>
        <c:crossAx val="168941056"/>
        <c:crossesAt val="30"/>
        <c:auto val="1"/>
        <c:lblAlgn val="ctr"/>
        <c:lblOffset val="100"/>
        <c:noMultiLvlLbl val="0"/>
      </c:catAx>
      <c:valAx>
        <c:axId val="168941056"/>
        <c:scaling>
          <c:orientation val="minMax"/>
          <c:max val="120"/>
          <c:min val="30"/>
        </c:scaling>
        <c:delete val="0"/>
        <c:axPos val="l"/>
        <c:majorGridlines>
          <c:spPr>
            <a:ln>
              <a:solidFill>
                <a:schemeClr val="bg1">
                  <a:lumMod val="85000"/>
                </a:schemeClr>
              </a:solidFill>
              <a:prstDash val="dash"/>
            </a:ln>
          </c:spPr>
        </c:majorGridlines>
        <c:title>
          <c:tx>
            <c:rich>
              <a:bodyPr rot="-5400000" vert="horz"/>
              <a:lstStyle/>
              <a:p>
                <a:pPr>
                  <a:defRPr b="1"/>
                </a:pPr>
                <a:r>
                  <a:rPr lang="en-GB" b="1"/>
                  <a:t>£/MWh</a:t>
                </a:r>
              </a:p>
            </c:rich>
          </c:tx>
          <c:layout>
            <c:manualLayout>
              <c:xMode val="edge"/>
              <c:yMode val="edge"/>
              <c:x val="6.4384778492945337E-4"/>
              <c:y val="0.34355654566898181"/>
            </c:manualLayout>
          </c:layout>
          <c:overlay val="0"/>
        </c:title>
        <c:numFmt formatCode="&quot;£&quot;#,##0" sourceLinked="0"/>
        <c:majorTickMark val="out"/>
        <c:minorTickMark val="none"/>
        <c:tickLblPos val="nextTo"/>
        <c:spPr>
          <a:ln w="6350">
            <a:solidFill>
              <a:schemeClr val="tx1"/>
            </a:solidFill>
          </a:ln>
        </c:spPr>
        <c:txPr>
          <a:bodyPr/>
          <a:lstStyle/>
          <a:p>
            <a:pPr>
              <a:defRPr sz="800" b="1"/>
            </a:pPr>
            <a:endParaRPr lang="en-US"/>
          </a:p>
        </c:txPr>
        <c:crossAx val="168939520"/>
        <c:crosses val="autoZero"/>
        <c:crossBetween val="between"/>
      </c:valAx>
    </c:plotArea>
    <c:legend>
      <c:legendPos val="b"/>
      <c:layout>
        <c:manualLayout>
          <c:xMode val="edge"/>
          <c:yMode val="edge"/>
          <c:x val="0.15769537169695252"/>
          <c:y val="0.92536238472761712"/>
          <c:w val="0.68460903420486441"/>
          <c:h val="7.4637615272382898E-2"/>
        </c:manualLayout>
      </c:layout>
      <c:overlay val="0"/>
      <c:txPr>
        <a:bodyPr/>
        <a:lstStyle/>
        <a:p>
          <a:pPr>
            <a:defRPr b="1"/>
          </a:pPr>
          <a:endParaRPr lang="en-US"/>
        </a:p>
      </c:txPr>
    </c:legend>
    <c:plotVisOnly val="1"/>
    <c:dispBlanksAs val="gap"/>
    <c:showDLblsOverMax val="0"/>
  </c:chart>
  <c:spPr>
    <a:ln>
      <a:noFill/>
    </a:ln>
  </c:spPr>
  <c:txPr>
    <a:bodyPr/>
    <a:lstStyle/>
    <a:p>
      <a:pPr>
        <a:defRPr>
          <a:solidFill>
            <a:sysClr val="windowText" lastClr="000000"/>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2"/>
          <c:tx>
            <c:strRef>
              <c:f>'Figure 2.4'!$C$39</c:f>
              <c:strCache>
                <c:ptCount val="1"/>
                <c:pt idx="0">
                  <c:v>Capacity (MW)</c:v>
                </c:pt>
              </c:strCache>
            </c:strRef>
          </c:tx>
          <c:spPr>
            <a:solidFill>
              <a:srgbClr val="12436D"/>
            </a:solidFill>
            <a:ln w="3175">
              <a:solidFill>
                <a:sysClr val="windowText" lastClr="000000"/>
              </a:solidFill>
            </a:ln>
            <a:effectLst/>
          </c:spPr>
          <c:invertIfNegative val="0"/>
          <c:dLbls>
            <c:dLbl>
              <c:idx val="0"/>
              <c:tx>
                <c:rich>
                  <a:bodyPr/>
                  <a:lstStyle/>
                  <a:p>
                    <a:fld id="{F4B58AC7-6712-497A-8612-9DEE470874BD}" type="VALUE">
                      <a:rPr lang="en-US" sz="800">
                        <a:solidFill>
                          <a:sysClr val="windowText" lastClr="000000"/>
                        </a:solidFill>
                      </a:rPr>
                      <a:pPr/>
                      <a:t>[VALUE]</a:t>
                    </a:fld>
                    <a:r>
                      <a:rPr lang="en-US" sz="800">
                        <a:solidFill>
                          <a:sysClr val="windowText" lastClr="000000"/>
                        </a:solidFill>
                      </a:rPr>
                      <a:t>MW</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E9D8-4B85-9925-22634A34426E}"/>
                </c:ext>
              </c:extLst>
            </c:dLbl>
            <c:dLbl>
              <c:idx val="1"/>
              <c:tx>
                <c:rich>
                  <a:bodyPr/>
                  <a:lstStyle/>
                  <a:p>
                    <a:fld id="{1537D82E-0C0D-4C39-8ED7-08344ED44581}" type="VALUE">
                      <a:rPr lang="en-US" sz="800">
                        <a:solidFill>
                          <a:sysClr val="windowText" lastClr="000000"/>
                        </a:solidFill>
                      </a:rPr>
                      <a:pPr/>
                      <a:t>[VALUE]</a:t>
                    </a:fld>
                    <a:r>
                      <a:rPr lang="en-US" sz="800">
                        <a:solidFill>
                          <a:sysClr val="windowText" lastClr="000000"/>
                        </a:solidFill>
                      </a:rPr>
                      <a:t>MW</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E9D8-4B85-9925-22634A34426E}"/>
                </c:ext>
              </c:extLst>
            </c:dLbl>
            <c:dLbl>
              <c:idx val="2"/>
              <c:tx>
                <c:rich>
                  <a:bodyPr/>
                  <a:lstStyle/>
                  <a:p>
                    <a:fld id="{E43C1BF9-4CFA-453F-9A41-1512740FD891}" type="VALUE">
                      <a:rPr lang="en-US" sz="800">
                        <a:solidFill>
                          <a:sysClr val="windowText" lastClr="000000"/>
                        </a:solidFill>
                      </a:rPr>
                      <a:pPr/>
                      <a:t>[VALUE]</a:t>
                    </a:fld>
                    <a:r>
                      <a:rPr lang="en-US" sz="800">
                        <a:solidFill>
                          <a:sysClr val="windowText" lastClr="000000"/>
                        </a:solidFill>
                      </a:rPr>
                      <a:t>MW</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E9D8-4B85-9925-22634A34426E}"/>
                </c:ext>
              </c:extLst>
            </c:dLbl>
            <c:dLbl>
              <c:idx val="3"/>
              <c:tx>
                <c:rich>
                  <a:bodyPr/>
                  <a:lstStyle/>
                  <a:p>
                    <a:fld id="{F075F57D-29DA-4005-8245-0649E9F4B41B}" type="VALUE">
                      <a:rPr lang="en-US" sz="800">
                        <a:solidFill>
                          <a:sysClr val="windowText" lastClr="000000"/>
                        </a:solidFill>
                      </a:rPr>
                      <a:pPr/>
                      <a:t>[VALUE]</a:t>
                    </a:fld>
                    <a:r>
                      <a:rPr lang="en-US" sz="800">
                        <a:solidFill>
                          <a:sysClr val="windowText" lastClr="000000"/>
                        </a:solidFill>
                      </a:rPr>
                      <a:t>MW</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E9D8-4B85-9925-22634A34426E}"/>
                </c:ext>
              </c:extLst>
            </c:dLbl>
            <c:dLbl>
              <c:idx val="4"/>
              <c:tx>
                <c:rich>
                  <a:bodyPr/>
                  <a:lstStyle/>
                  <a:p>
                    <a:fld id="{20E62562-866F-49AF-94E5-A67DC51ABEAD}" type="VALUE">
                      <a:rPr lang="en-US">
                        <a:solidFill>
                          <a:sysClr val="windowText" lastClr="000000"/>
                        </a:solidFill>
                      </a:rPr>
                      <a:pPr/>
                      <a:t>[VALUE]</a:t>
                    </a:fld>
                    <a:r>
                      <a:rPr lang="en-US">
                        <a:solidFill>
                          <a:sysClr val="windowText" lastClr="000000"/>
                        </a:solidFill>
                      </a:rPr>
                      <a:t>MW</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E9D8-4B85-9925-22634A34426E}"/>
                </c:ext>
              </c:extLst>
            </c:dLbl>
            <c:dLbl>
              <c:idx val="5"/>
              <c:tx>
                <c:rich>
                  <a:bodyPr/>
                  <a:lstStyle/>
                  <a:p>
                    <a:fld id="{9DD7BC0F-2225-4BF3-AB83-91EFF017236C}" type="VALUE">
                      <a:rPr lang="en-US">
                        <a:solidFill>
                          <a:sysClr val="windowText" lastClr="000000"/>
                        </a:solidFill>
                      </a:rPr>
                      <a:pPr/>
                      <a:t>[VALUE]</a:t>
                    </a:fld>
                    <a:r>
                      <a:rPr lang="en-US">
                        <a:solidFill>
                          <a:sysClr val="windowText" lastClr="000000"/>
                        </a:solidFill>
                      </a:rPr>
                      <a:t>MW</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E9D8-4B85-9925-22634A34426E}"/>
                </c:ext>
              </c:extLst>
            </c:dLbl>
            <c:dLbl>
              <c:idx val="6"/>
              <c:tx>
                <c:rich>
                  <a:bodyPr/>
                  <a:lstStyle/>
                  <a:p>
                    <a:fld id="{08FF3F2E-A3EB-40F4-B2F0-50F22BAB4F82}" type="VALUE">
                      <a:rPr lang="en-US">
                        <a:solidFill>
                          <a:sysClr val="windowText" lastClr="000000"/>
                        </a:solidFill>
                      </a:rPr>
                      <a:pPr/>
                      <a:t>[VALUE]</a:t>
                    </a:fld>
                    <a:r>
                      <a:rPr lang="en-US">
                        <a:solidFill>
                          <a:sysClr val="windowText" lastClr="000000"/>
                        </a:solidFill>
                      </a:rPr>
                      <a:t>MW</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E9D8-4B85-9925-22634A34426E}"/>
                </c:ext>
              </c:extLst>
            </c:dLbl>
            <c:dLbl>
              <c:idx val="7"/>
              <c:tx>
                <c:rich>
                  <a:bodyPr/>
                  <a:lstStyle/>
                  <a:p>
                    <a:fld id="{A0E37474-CC2C-4741-92ED-D1980B41C65C}" type="VALUE">
                      <a:rPr lang="en-US">
                        <a:solidFill>
                          <a:sysClr val="windowText" lastClr="000000"/>
                        </a:solidFill>
                      </a:rPr>
                      <a:pPr/>
                      <a:t>[VALUE]</a:t>
                    </a:fld>
                    <a:r>
                      <a:rPr lang="en-US">
                        <a:solidFill>
                          <a:sysClr val="windowText" lastClr="000000"/>
                        </a:solidFill>
                      </a:rPr>
                      <a:t>MW</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E-E9D8-4B85-9925-22634A34426E}"/>
                </c:ext>
              </c:extLst>
            </c:dLbl>
            <c:dLbl>
              <c:idx val="8"/>
              <c:tx>
                <c:rich>
                  <a:bodyPr/>
                  <a:lstStyle/>
                  <a:p>
                    <a:fld id="{9B64D1E4-7821-4623-8818-CAA9EA511999}" type="VALUE">
                      <a:rPr lang="en-US">
                        <a:solidFill>
                          <a:sysClr val="windowText" lastClr="000000"/>
                        </a:solidFill>
                      </a:rPr>
                      <a:pPr/>
                      <a:t>[VALUE]</a:t>
                    </a:fld>
                    <a:r>
                      <a:rPr lang="en-US">
                        <a:solidFill>
                          <a:sysClr val="windowText" lastClr="000000"/>
                        </a:solidFill>
                      </a:rPr>
                      <a:t>MW</a:t>
                    </a:r>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F-E9D8-4B85-9925-22634A34426E}"/>
                </c:ext>
              </c:extLst>
            </c:dLbl>
            <c:numFmt formatCode="#,##0" sourceLinked="0"/>
            <c:spPr>
              <a:noFill/>
              <a:ln>
                <a:noFill/>
              </a:ln>
              <a:effectLst/>
            </c:spPr>
            <c:txPr>
              <a:bodyPr rot="-5400000" spcFirstLastPara="1" vertOverflow="ellipsis"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2.4'!$B$40:$B$48</c:f>
              <c:strCache>
                <c:ptCount val="9"/>
                <c:pt idx="0">
                  <c:v>Onshore wind</c:v>
                </c:pt>
                <c:pt idx="1">
                  <c:v>Fuelled</c:v>
                </c:pt>
                <c:pt idx="2">
                  <c:v>Offshore wind</c:v>
                </c:pt>
                <c:pt idx="3">
                  <c:v>Solar PV</c:v>
                </c:pt>
                <c:pt idx="4">
                  <c:v>Landfill gas</c:v>
                </c:pt>
                <c:pt idx="5">
                  <c:v>Hydro</c:v>
                </c:pt>
                <c:pt idx="6">
                  <c:v>Sewage gas</c:v>
                </c:pt>
                <c:pt idx="7">
                  <c:v>Tidal stream</c:v>
                </c:pt>
                <c:pt idx="8">
                  <c:v>Wave Power</c:v>
                </c:pt>
              </c:strCache>
            </c:strRef>
          </c:cat>
          <c:val>
            <c:numRef>
              <c:f>'Figure 2.4'!$C$40:$C$48</c:f>
              <c:numCache>
                <c:formatCode>#,##0</c:formatCode>
                <c:ptCount val="9"/>
                <c:pt idx="0">
                  <c:v>12282.536079999896</c:v>
                </c:pt>
                <c:pt idx="1">
                  <c:v>8924.8030628637243</c:v>
                </c:pt>
                <c:pt idx="2">
                  <c:v>6564.5116200000002</c:v>
                </c:pt>
                <c:pt idx="3">
                  <c:v>5781.5944299999828</c:v>
                </c:pt>
                <c:pt idx="4">
                  <c:v>774.32411000000013</c:v>
                </c:pt>
                <c:pt idx="5">
                  <c:v>722.67276000000049</c:v>
                </c:pt>
                <c:pt idx="6">
                  <c:v>207.72038000000012</c:v>
                </c:pt>
                <c:pt idx="7">
                  <c:v>14.175999999999998</c:v>
                </c:pt>
                <c:pt idx="8">
                  <c:v>3.3529999999999998</c:v>
                </c:pt>
              </c:numCache>
            </c:numRef>
          </c:val>
          <c:extLst>
            <c:ext xmlns:c16="http://schemas.microsoft.com/office/drawing/2014/chart" uri="{C3380CC4-5D6E-409C-BE32-E72D297353CC}">
              <c16:uniqueId val="{00000000-F3C6-417D-BAAB-9B3D6EDF85B2}"/>
            </c:ext>
          </c:extLst>
        </c:ser>
        <c:ser>
          <c:idx val="2"/>
          <c:order val="3"/>
          <c:tx>
            <c:v>Filler</c:v>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2.4'!$B$40:$B$48</c:f>
              <c:strCache>
                <c:ptCount val="9"/>
                <c:pt idx="0">
                  <c:v>Onshore wind</c:v>
                </c:pt>
                <c:pt idx="1">
                  <c:v>Fuelled</c:v>
                </c:pt>
                <c:pt idx="2">
                  <c:v>Offshore wind</c:v>
                </c:pt>
                <c:pt idx="3">
                  <c:v>Solar PV</c:v>
                </c:pt>
                <c:pt idx="4">
                  <c:v>Landfill gas</c:v>
                </c:pt>
                <c:pt idx="5">
                  <c:v>Hydro</c:v>
                </c:pt>
                <c:pt idx="6">
                  <c:v>Sewage gas</c:v>
                </c:pt>
                <c:pt idx="7">
                  <c:v>Tidal stream</c:v>
                </c:pt>
                <c:pt idx="8">
                  <c:v>Wave Power</c:v>
                </c:pt>
              </c:strCache>
            </c:strRef>
          </c:cat>
          <c:val>
            <c:numRef>
              <c:f>'Figure 2.4'!$E$39:$E$47</c:f>
              <c:numCache>
                <c:formatCode>General</c:formatCode>
                <c:ptCount val="9"/>
              </c:numCache>
            </c:numRef>
          </c:val>
          <c:extLst>
            <c:ext xmlns:c16="http://schemas.microsoft.com/office/drawing/2014/chart" uri="{C3380CC4-5D6E-409C-BE32-E72D297353CC}">
              <c16:uniqueId val="{00000001-F3C6-417D-BAAB-9B3D6EDF85B2}"/>
            </c:ext>
          </c:extLst>
        </c:ser>
        <c:dLbls>
          <c:dLblPos val="inEnd"/>
          <c:showLegendKey val="0"/>
          <c:showVal val="1"/>
          <c:showCatName val="0"/>
          <c:showSerName val="0"/>
          <c:showPercent val="0"/>
          <c:showBubbleSize val="0"/>
        </c:dLbls>
        <c:gapWidth val="50"/>
        <c:axId val="673202488"/>
        <c:axId val="673206096"/>
      </c:barChart>
      <c:barChart>
        <c:barDir val="col"/>
        <c:grouping val="clustered"/>
        <c:varyColors val="0"/>
        <c:ser>
          <c:idx val="3"/>
          <c:order val="0"/>
          <c:tx>
            <c:v>Filler</c:v>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2.4'!$D$40:$D$48</c:f>
              <c:numCache>
                <c:formatCode>#,##0</c:formatCode>
                <c:ptCount val="9"/>
                <c:pt idx="0">
                  <c:v>1406</c:v>
                </c:pt>
                <c:pt idx="1">
                  <c:v>687</c:v>
                </c:pt>
                <c:pt idx="2">
                  <c:v>36</c:v>
                </c:pt>
                <c:pt idx="3">
                  <c:v>918</c:v>
                </c:pt>
                <c:pt idx="4">
                  <c:v>433</c:v>
                </c:pt>
                <c:pt idx="5">
                  <c:v>258</c:v>
                </c:pt>
                <c:pt idx="6">
                  <c:v>174</c:v>
                </c:pt>
                <c:pt idx="7">
                  <c:v>9</c:v>
                </c:pt>
                <c:pt idx="8">
                  <c:v>5</c:v>
                </c:pt>
              </c:numCache>
            </c:numRef>
          </c:cat>
          <c:val>
            <c:numRef>
              <c:f>'Figure 2.4'!$E$39:$E$47</c:f>
              <c:numCache>
                <c:formatCode>General</c:formatCode>
                <c:ptCount val="9"/>
              </c:numCache>
            </c:numRef>
          </c:val>
          <c:extLst>
            <c:ext xmlns:c16="http://schemas.microsoft.com/office/drawing/2014/chart" uri="{C3380CC4-5D6E-409C-BE32-E72D297353CC}">
              <c16:uniqueId val="{00000002-F3C6-417D-BAAB-9B3D6EDF85B2}"/>
            </c:ext>
          </c:extLst>
        </c:ser>
        <c:ser>
          <c:idx val="1"/>
          <c:order val="1"/>
          <c:tx>
            <c:strRef>
              <c:f>'Figure 2.4'!$D$39</c:f>
              <c:strCache>
                <c:ptCount val="1"/>
                <c:pt idx="0">
                  <c:v>Number of stations</c:v>
                </c:pt>
              </c:strCache>
            </c:strRef>
          </c:tx>
          <c:spPr>
            <a:solidFill>
              <a:srgbClr val="F46A25"/>
            </a:solidFill>
            <a:ln w="3175">
              <a:solidFill>
                <a:sysClr val="windowText" lastClr="000000"/>
              </a:solidFill>
            </a:ln>
            <a:effectLst/>
          </c:spPr>
          <c:invertIfNegative val="0"/>
          <c:dLbls>
            <c:dLbl>
              <c:idx val="0"/>
              <c:layout>
                <c:manualLayout>
                  <c:x val="0"/>
                  <c:y val="6.835271832571362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D5-45CB-9C3A-AB5B53CDBE6F}"/>
                </c:ext>
              </c:extLst>
            </c:dLbl>
            <c:dLbl>
              <c:idx val="6"/>
              <c:numFmt formatCode="#,##0" sourceLinked="0"/>
              <c:spPr>
                <a:noFill/>
                <a:ln>
                  <a:noFill/>
                </a:ln>
                <a:effectLst/>
              </c:spPr>
              <c:txPr>
                <a:bodyPr rot="-5400000" spcFirstLastPara="1" vertOverflow="ellipsis"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0-0FF6-4C34-8CEB-39BFA8147FC7}"/>
                </c:ext>
              </c:extLst>
            </c:dLbl>
            <c:numFmt formatCode="#,##0" sourceLinked="0"/>
            <c:spPr>
              <a:noFill/>
              <a:ln>
                <a:noFill/>
              </a:ln>
              <a:effectLst/>
            </c:spPr>
            <c:txPr>
              <a:bodyPr rot="-5400000" spcFirstLastPara="1" vertOverflow="ellipsis"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2.4'!$D$40:$D$48</c:f>
              <c:numCache>
                <c:formatCode>#,##0</c:formatCode>
                <c:ptCount val="9"/>
                <c:pt idx="0">
                  <c:v>1406</c:v>
                </c:pt>
                <c:pt idx="1">
                  <c:v>687</c:v>
                </c:pt>
                <c:pt idx="2">
                  <c:v>36</c:v>
                </c:pt>
                <c:pt idx="3">
                  <c:v>918</c:v>
                </c:pt>
                <c:pt idx="4">
                  <c:v>433</c:v>
                </c:pt>
                <c:pt idx="5">
                  <c:v>258</c:v>
                </c:pt>
                <c:pt idx="6">
                  <c:v>174</c:v>
                </c:pt>
                <c:pt idx="7">
                  <c:v>9</c:v>
                </c:pt>
                <c:pt idx="8">
                  <c:v>5</c:v>
                </c:pt>
              </c:numCache>
            </c:numRef>
          </c:cat>
          <c:val>
            <c:numRef>
              <c:f>'Figure 2.4'!$D$40:$D$48</c:f>
              <c:numCache>
                <c:formatCode>#,##0</c:formatCode>
                <c:ptCount val="9"/>
                <c:pt idx="0">
                  <c:v>1406</c:v>
                </c:pt>
                <c:pt idx="1">
                  <c:v>687</c:v>
                </c:pt>
                <c:pt idx="2">
                  <c:v>36</c:v>
                </c:pt>
                <c:pt idx="3">
                  <c:v>918</c:v>
                </c:pt>
                <c:pt idx="4">
                  <c:v>433</c:v>
                </c:pt>
                <c:pt idx="5">
                  <c:v>258</c:v>
                </c:pt>
                <c:pt idx="6">
                  <c:v>174</c:v>
                </c:pt>
                <c:pt idx="7">
                  <c:v>9</c:v>
                </c:pt>
                <c:pt idx="8">
                  <c:v>5</c:v>
                </c:pt>
              </c:numCache>
            </c:numRef>
          </c:val>
          <c:extLst>
            <c:ext xmlns:c16="http://schemas.microsoft.com/office/drawing/2014/chart" uri="{C3380CC4-5D6E-409C-BE32-E72D297353CC}">
              <c16:uniqueId val="{00000003-F3C6-417D-BAAB-9B3D6EDF85B2}"/>
            </c:ext>
          </c:extLst>
        </c:ser>
        <c:dLbls>
          <c:dLblPos val="inEnd"/>
          <c:showLegendKey val="0"/>
          <c:showVal val="1"/>
          <c:showCatName val="0"/>
          <c:showSerName val="0"/>
          <c:showPercent val="0"/>
          <c:showBubbleSize val="0"/>
        </c:dLbls>
        <c:gapWidth val="50"/>
        <c:axId val="330596536"/>
        <c:axId val="330604736"/>
      </c:barChart>
      <c:catAx>
        <c:axId val="673202488"/>
        <c:scaling>
          <c:orientation val="minMax"/>
        </c:scaling>
        <c:delete val="0"/>
        <c:axPos val="b"/>
        <c:numFmt formatCode="_-* #,##0_-;\-* #,##0_-;_-* &quot;-&quot;??_-;_-@_-" sourceLinked="0"/>
        <c:majorTickMark val="out"/>
        <c:minorTickMark val="none"/>
        <c:tickLblPos val="nextTo"/>
        <c:spPr>
          <a:noFill/>
          <a:ln w="6350" cap="flat" cmpd="sng" algn="ctr">
            <a:solidFill>
              <a:schemeClr val="tx1"/>
            </a:solidFill>
            <a:round/>
          </a:ln>
          <a:effectLst/>
        </c:spPr>
        <c:txPr>
          <a:bodyPr rot="-2700000" spcFirstLastPara="1" vertOverflow="ellipsis"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673206096"/>
        <c:crosses val="autoZero"/>
        <c:auto val="1"/>
        <c:lblAlgn val="ctr"/>
        <c:lblOffset val="100"/>
        <c:noMultiLvlLbl val="0"/>
      </c:catAx>
      <c:valAx>
        <c:axId val="673206096"/>
        <c:scaling>
          <c:orientation val="minMax"/>
          <c:max val="16000"/>
        </c:scaling>
        <c:delete val="0"/>
        <c:axPos val="l"/>
        <c:majorGridlines>
          <c:spPr>
            <a:ln w="6350" cap="flat" cmpd="sng" algn="ctr">
              <a:solidFill>
                <a:schemeClr val="accent3"/>
              </a:solidFill>
              <a:prstDash val="dash"/>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GB" b="1"/>
                  <a:t>Capacity in MW</a:t>
                </a:r>
              </a:p>
            </c:rich>
          </c:tx>
          <c:layout>
            <c:manualLayout>
              <c:xMode val="edge"/>
              <c:yMode val="edge"/>
              <c:x val="1.9298832561496084E-5"/>
              <c:y val="0.16578027593697431"/>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title>
        <c:numFmt formatCode="#,##0" sourceLinked="0"/>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673202488"/>
        <c:crosses val="autoZero"/>
        <c:crossBetween val="between"/>
      </c:valAx>
      <c:valAx>
        <c:axId val="330604736"/>
        <c:scaling>
          <c:orientation val="minMax"/>
        </c:scaling>
        <c:delete val="0"/>
        <c:axPos val="r"/>
        <c:title>
          <c:tx>
            <c:rich>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GB" b="1"/>
                  <a:t>Number of stations</a:t>
                </a:r>
              </a:p>
            </c:rich>
          </c:tx>
          <c:layout>
            <c:manualLayout>
              <c:xMode val="edge"/>
              <c:yMode val="edge"/>
              <c:x val="0.97157591871951543"/>
              <c:y val="9.0767402864789598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title>
        <c:numFmt formatCode="#,##0" sourceLinked="0"/>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330596536"/>
        <c:crosses val="max"/>
        <c:crossBetween val="between"/>
      </c:valAx>
      <c:catAx>
        <c:axId val="330596536"/>
        <c:scaling>
          <c:orientation val="minMax"/>
        </c:scaling>
        <c:delete val="1"/>
        <c:axPos val="b"/>
        <c:numFmt formatCode="#,##0" sourceLinked="1"/>
        <c:majorTickMark val="out"/>
        <c:minorTickMark val="none"/>
        <c:tickLblPos val="nextTo"/>
        <c:crossAx val="330604736"/>
        <c:crosses val="autoZero"/>
        <c:auto val="1"/>
        <c:lblAlgn val="ctr"/>
        <c:lblOffset val="100"/>
        <c:noMultiLvlLbl val="0"/>
      </c:catAx>
      <c:spPr>
        <a:noFill/>
        <a:ln>
          <a:noFill/>
        </a:ln>
        <a:effectLst/>
      </c:spPr>
    </c:plotArea>
    <c:legend>
      <c:legendPos val="b"/>
      <c:legendEntry>
        <c:idx val="1"/>
        <c:delete val="1"/>
      </c:legendEntry>
      <c:legendEntry>
        <c:idx val="2"/>
        <c:delete val="1"/>
      </c:legendEntry>
      <c:layout>
        <c:manualLayout>
          <c:xMode val="edge"/>
          <c:yMode val="edge"/>
          <c:x val="0.28864106159383629"/>
          <c:y val="0.91044824654565737"/>
          <c:w val="0.42271773225978981"/>
          <c:h val="7.6778999849811194E-2"/>
        </c:manualLayout>
      </c:layout>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solidFill>
            <a:sysClr val="windowText" lastClr="000000"/>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a:pPr>
            <a:r>
              <a:rPr lang="en-GB" sz="1000" b="1"/>
              <a:t>a) Offshore wind</a:t>
            </a:r>
          </a:p>
        </c:rich>
      </c:tx>
      <c:overlay val="0"/>
    </c:title>
    <c:autoTitleDeleted val="0"/>
    <c:plotArea>
      <c:layout>
        <c:manualLayout>
          <c:layoutTarget val="inner"/>
          <c:xMode val="edge"/>
          <c:yMode val="edge"/>
          <c:x val="0.11784122122155449"/>
          <c:y val="9.000341921895709E-2"/>
          <c:w val="0.80974158357055248"/>
          <c:h val="0.66028340843951638"/>
        </c:manualLayout>
      </c:layout>
      <c:lineChart>
        <c:grouping val="standard"/>
        <c:varyColors val="0"/>
        <c:ser>
          <c:idx val="3"/>
          <c:order val="0"/>
          <c:tx>
            <c:strRef>
              <c:f>'Figure 5.13 (a-g)'!$B$38</c:f>
              <c:strCache>
                <c:ptCount val="1"/>
                <c:pt idx="0">
                  <c:v>Offshore wind</c:v>
                </c:pt>
              </c:strCache>
            </c:strRef>
          </c:tx>
          <c:spPr>
            <a:ln>
              <a:solidFill>
                <a:srgbClr val="E86E1E"/>
              </a:solidFill>
              <a:prstDash val="solid"/>
            </a:ln>
          </c:spPr>
          <c:marker>
            <c:symbol val="none"/>
          </c:marker>
          <c:dLbls>
            <c:dLbl>
              <c:idx val="16"/>
              <c:layout>
                <c:manualLayout>
                  <c:x val="0"/>
                  <c:y val="-3.508229145373281E-2"/>
                </c:manualLayout>
              </c:layout>
              <c:spPr>
                <a:noFill/>
                <a:ln>
                  <a:noFill/>
                </a:ln>
                <a:effectLst/>
              </c:spPr>
              <c:txPr>
                <a:bodyPr wrap="square" lIns="38100" tIns="19050" rIns="38100" bIns="19050" anchor="ctr">
                  <a:spAutoFit/>
                </a:bodyPr>
                <a:lstStyle/>
                <a:p>
                  <a:pPr>
                    <a:defRPr sz="800" b="1"/>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860-4059-BDA5-C16A6CDB9FFC}"/>
                </c:ext>
              </c:extLst>
            </c:dLbl>
            <c:spPr>
              <a:noFill/>
              <a:ln>
                <a:noFill/>
              </a:ln>
              <a:effectLst/>
            </c:spPr>
            <c:txPr>
              <a:bodyPr wrap="square" lIns="38100" tIns="19050" rIns="38100" bIns="19050" anchor="ctr">
                <a:spAutoFit/>
              </a:bodyPr>
              <a:lstStyle/>
              <a:p>
                <a:pPr>
                  <a:defRPr sz="800"/>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'Figure 5.13 (a-g)'!$C$34:$S$34</c:f>
              <c:strCache>
                <c:ptCount val="17"/>
                <c:pt idx="0">
                  <c:v>SY6</c:v>
                </c:pt>
                <c:pt idx="1">
                  <c:v>SY7</c:v>
                </c:pt>
                <c:pt idx="2">
                  <c:v>SY8</c:v>
                </c:pt>
                <c:pt idx="3">
                  <c:v>SY9</c:v>
                </c:pt>
                <c:pt idx="4">
                  <c:v>SY10</c:v>
                </c:pt>
                <c:pt idx="5">
                  <c:v>SY11</c:v>
                </c:pt>
                <c:pt idx="6">
                  <c:v>SY12</c:v>
                </c:pt>
                <c:pt idx="7">
                  <c:v>SY13</c:v>
                </c:pt>
                <c:pt idx="8">
                  <c:v>SY14</c:v>
                </c:pt>
                <c:pt idx="9">
                  <c:v>SY15</c:v>
                </c:pt>
                <c:pt idx="10">
                  <c:v>SY16</c:v>
                </c:pt>
                <c:pt idx="11">
                  <c:v>SY17</c:v>
                </c:pt>
                <c:pt idx="12">
                  <c:v>SY18</c:v>
                </c:pt>
                <c:pt idx="13">
                  <c:v>SY19</c:v>
                </c:pt>
                <c:pt idx="14">
                  <c:v>SY20</c:v>
                </c:pt>
                <c:pt idx="15">
                  <c:v>SY21</c:v>
                </c:pt>
                <c:pt idx="16">
                  <c:v>SY22</c:v>
                </c:pt>
              </c:strCache>
            </c:strRef>
          </c:cat>
          <c:val>
            <c:numRef>
              <c:f>'Figure 5.13 (a-g)'!$C$38:$S$38</c:f>
              <c:numCache>
                <c:formatCode>"£"#,##0.00</c:formatCode>
                <c:ptCount val="17"/>
                <c:pt idx="0">
                  <c:v>52.95</c:v>
                </c:pt>
                <c:pt idx="1">
                  <c:v>54.37</c:v>
                </c:pt>
                <c:pt idx="2">
                  <c:v>68.051929601575722</c:v>
                </c:pt>
                <c:pt idx="3">
                  <c:v>77.136196806283678</c:v>
                </c:pt>
                <c:pt idx="4">
                  <c:v>68.924317351316958</c:v>
                </c:pt>
                <c:pt idx="5">
                  <c:v>78.989103028952627</c:v>
                </c:pt>
                <c:pt idx="6">
                  <c:v>78.57380786706068</c:v>
                </c:pt>
                <c:pt idx="7">
                  <c:v>81.560519347400287</c:v>
                </c:pt>
                <c:pt idx="8">
                  <c:v>83.601205760232844</c:v>
                </c:pt>
                <c:pt idx="9">
                  <c:v>94.463610830026198</c:v>
                </c:pt>
                <c:pt idx="10">
                  <c:v>97.238519701359792</c:v>
                </c:pt>
                <c:pt idx="11">
                  <c:v>103.8640687945275</c:v>
                </c:pt>
                <c:pt idx="12">
                  <c:v>102.94123992117473</c:v>
                </c:pt>
                <c:pt idx="13">
                  <c:v>102.88548271996162</c:v>
                </c:pt>
                <c:pt idx="14">
                  <c:v>110.44970943515901</c:v>
                </c:pt>
                <c:pt idx="15">
                  <c:v>113.47</c:v>
                </c:pt>
                <c:pt idx="16">
                  <c:v>123.26753324139794</c:v>
                </c:pt>
              </c:numCache>
            </c:numRef>
          </c:val>
          <c:smooth val="0"/>
          <c:extLst xmlns:c15="http://schemas.microsoft.com/office/drawing/2012/chart">
            <c:ext xmlns:c16="http://schemas.microsoft.com/office/drawing/2014/chart" uri="{C3380CC4-5D6E-409C-BE32-E72D297353CC}">
              <c16:uniqueId val="{00000007-0B6B-493C-8B09-410B25E59FB1}"/>
            </c:ext>
          </c:extLst>
        </c:ser>
        <c:ser>
          <c:idx val="7"/>
          <c:order val="1"/>
          <c:tx>
            <c:strRef>
              <c:f>'Figure 5.13 (a-g)'!$B$42</c:f>
              <c:strCache>
                <c:ptCount val="1"/>
                <c:pt idx="0">
                  <c:v>All technologies</c:v>
                </c:pt>
              </c:strCache>
            </c:strRef>
          </c:tx>
          <c:spPr>
            <a:ln>
              <a:solidFill>
                <a:schemeClr val="tx1"/>
              </a:solidFill>
              <a:prstDash val="dash"/>
            </a:ln>
          </c:spPr>
          <c:marker>
            <c:symbol val="none"/>
          </c:marker>
          <c:dLbls>
            <c:dLbl>
              <c:idx val="16"/>
              <c:layout>
                <c:manualLayout>
                  <c:x val="-1.0350386194805245E-16"/>
                  <c:y val="-3.89803238374809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860-4059-BDA5-C16A6CDB9FFC}"/>
                </c:ext>
              </c:extLst>
            </c:dLbl>
            <c:spPr>
              <a:noFill/>
              <a:ln>
                <a:noFill/>
              </a:ln>
              <a:effectLst/>
            </c:spPr>
            <c:txPr>
              <a:bodyPr wrap="square" lIns="38100" tIns="19050" rIns="38100" bIns="19050" anchor="ctr">
                <a:spAutoFit/>
              </a:bodyPr>
              <a:lstStyle/>
              <a:p>
                <a:pPr>
                  <a:defRPr sz="800" b="1"/>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'Figure 5.13 (a-g)'!$C$34:$S$34</c:f>
              <c:strCache>
                <c:ptCount val="17"/>
                <c:pt idx="0">
                  <c:v>SY6</c:v>
                </c:pt>
                <c:pt idx="1">
                  <c:v>SY7</c:v>
                </c:pt>
                <c:pt idx="2">
                  <c:v>SY8</c:v>
                </c:pt>
                <c:pt idx="3">
                  <c:v>SY9</c:v>
                </c:pt>
                <c:pt idx="4">
                  <c:v>SY10</c:v>
                </c:pt>
                <c:pt idx="5">
                  <c:v>SY11</c:v>
                </c:pt>
                <c:pt idx="6">
                  <c:v>SY12</c:v>
                </c:pt>
                <c:pt idx="7">
                  <c:v>SY13</c:v>
                </c:pt>
                <c:pt idx="8">
                  <c:v>SY14</c:v>
                </c:pt>
                <c:pt idx="9">
                  <c:v>SY15</c:v>
                </c:pt>
                <c:pt idx="10">
                  <c:v>SY16</c:v>
                </c:pt>
                <c:pt idx="11">
                  <c:v>SY17</c:v>
                </c:pt>
                <c:pt idx="12">
                  <c:v>SY18</c:v>
                </c:pt>
                <c:pt idx="13">
                  <c:v>SY19</c:v>
                </c:pt>
                <c:pt idx="14">
                  <c:v>SY20</c:v>
                </c:pt>
                <c:pt idx="15">
                  <c:v>SY21</c:v>
                </c:pt>
                <c:pt idx="16">
                  <c:v>SY22</c:v>
                </c:pt>
              </c:strCache>
            </c:strRef>
          </c:cat>
          <c:val>
            <c:numRef>
              <c:f>'Figure 5.13 (a-g)'!$C$42:$S$42</c:f>
              <c:numCache>
                <c:formatCode>"£"#,##0.00</c:formatCode>
                <c:ptCount val="17"/>
                <c:pt idx="0">
                  <c:v>52.95</c:v>
                </c:pt>
                <c:pt idx="1">
                  <c:v>54.37</c:v>
                </c:pt>
                <c:pt idx="2">
                  <c:v>54.651190406663467</c:v>
                </c:pt>
                <c:pt idx="3">
                  <c:v>55.027222263510765</c:v>
                </c:pt>
                <c:pt idx="4">
                  <c:v>47.28081545582215</c:v>
                </c:pt>
                <c:pt idx="5">
                  <c:v>56.145059023805658</c:v>
                </c:pt>
                <c:pt idx="6">
                  <c:v>54.127356146917982</c:v>
                </c:pt>
                <c:pt idx="7">
                  <c:v>55.824606817179372</c:v>
                </c:pt>
                <c:pt idx="8">
                  <c:v>58.031911848469633</c:v>
                </c:pt>
                <c:pt idx="9">
                  <c:v>65.87646332520778</c:v>
                </c:pt>
                <c:pt idx="10">
                  <c:v>68.827476466614158</c:v>
                </c:pt>
                <c:pt idx="11">
                  <c:v>73.719520324647803</c:v>
                </c:pt>
                <c:pt idx="12">
                  <c:v>73.515790273685596</c:v>
                </c:pt>
                <c:pt idx="13">
                  <c:v>74.031533597998774</c:v>
                </c:pt>
                <c:pt idx="14">
                  <c:v>78.483502433193877</c:v>
                </c:pt>
                <c:pt idx="15">
                  <c:v>80.58</c:v>
                </c:pt>
                <c:pt idx="16">
                  <c:v>89.253168915180268</c:v>
                </c:pt>
              </c:numCache>
            </c:numRef>
          </c:val>
          <c:smooth val="0"/>
          <c:extLst>
            <c:ext xmlns:c16="http://schemas.microsoft.com/office/drawing/2014/chart" uri="{C3380CC4-5D6E-409C-BE32-E72D297353CC}">
              <c16:uniqueId val="{00000001-F1D7-46C1-944D-3F7287EABAF9}"/>
            </c:ext>
          </c:extLst>
        </c:ser>
        <c:dLbls>
          <c:showLegendKey val="0"/>
          <c:showVal val="0"/>
          <c:showCatName val="0"/>
          <c:showSerName val="0"/>
          <c:showPercent val="0"/>
          <c:showBubbleSize val="0"/>
        </c:dLbls>
        <c:smooth val="0"/>
        <c:axId val="168939520"/>
        <c:axId val="168941056"/>
        <c:extLst/>
      </c:lineChart>
      <c:catAx>
        <c:axId val="168939520"/>
        <c:scaling>
          <c:orientation val="minMax"/>
        </c:scaling>
        <c:delete val="0"/>
        <c:axPos val="b"/>
        <c:numFmt formatCode="General" sourceLinked="0"/>
        <c:majorTickMark val="out"/>
        <c:minorTickMark val="none"/>
        <c:tickLblPos val="nextTo"/>
        <c:spPr>
          <a:ln>
            <a:solidFill>
              <a:schemeClr val="tx1"/>
            </a:solidFill>
          </a:ln>
        </c:spPr>
        <c:txPr>
          <a:bodyPr rot="-3000000" vert="horz"/>
          <a:lstStyle/>
          <a:p>
            <a:pPr>
              <a:defRPr sz="800" b="1"/>
            </a:pPr>
            <a:endParaRPr lang="en-US"/>
          </a:p>
        </c:txPr>
        <c:crossAx val="168941056"/>
        <c:crossesAt val="30"/>
        <c:auto val="1"/>
        <c:lblAlgn val="ctr"/>
        <c:lblOffset val="100"/>
        <c:noMultiLvlLbl val="0"/>
      </c:catAx>
      <c:valAx>
        <c:axId val="168941056"/>
        <c:scaling>
          <c:orientation val="minMax"/>
          <c:max val="130"/>
          <c:min val="30"/>
        </c:scaling>
        <c:delete val="0"/>
        <c:axPos val="l"/>
        <c:majorGridlines>
          <c:spPr>
            <a:ln>
              <a:solidFill>
                <a:schemeClr val="bg1">
                  <a:lumMod val="85000"/>
                </a:schemeClr>
              </a:solidFill>
              <a:prstDash val="dash"/>
            </a:ln>
          </c:spPr>
        </c:majorGridlines>
        <c:title>
          <c:tx>
            <c:rich>
              <a:bodyPr rot="-5400000" vert="horz"/>
              <a:lstStyle/>
              <a:p>
                <a:pPr>
                  <a:defRPr b="1"/>
                </a:pPr>
                <a:r>
                  <a:rPr lang="en-GB" b="1"/>
                  <a:t>£/MWh</a:t>
                </a:r>
              </a:p>
            </c:rich>
          </c:tx>
          <c:layout>
            <c:manualLayout>
              <c:xMode val="edge"/>
              <c:yMode val="edge"/>
              <c:x val="5.5679349185092119E-4"/>
              <c:y val="0.34355661385600117"/>
            </c:manualLayout>
          </c:layout>
          <c:overlay val="0"/>
        </c:title>
        <c:numFmt formatCode="&quot;£&quot;#,##0" sourceLinked="0"/>
        <c:majorTickMark val="out"/>
        <c:minorTickMark val="none"/>
        <c:tickLblPos val="nextTo"/>
        <c:spPr>
          <a:ln w="6350">
            <a:solidFill>
              <a:schemeClr val="tx1"/>
            </a:solidFill>
          </a:ln>
        </c:spPr>
        <c:txPr>
          <a:bodyPr/>
          <a:lstStyle/>
          <a:p>
            <a:pPr>
              <a:defRPr sz="800" b="1"/>
            </a:pPr>
            <a:endParaRPr lang="en-US"/>
          </a:p>
        </c:txPr>
        <c:crossAx val="168939520"/>
        <c:crosses val="autoZero"/>
        <c:crossBetween val="between"/>
      </c:valAx>
    </c:plotArea>
    <c:legend>
      <c:legendPos val="b"/>
      <c:layout>
        <c:manualLayout>
          <c:xMode val="edge"/>
          <c:yMode val="edge"/>
          <c:x val="0.14250226121312007"/>
          <c:y val="0.92097825148873758"/>
          <c:w val="0.71499547757375992"/>
          <c:h val="7.4870021523598812E-2"/>
        </c:manualLayout>
      </c:layout>
      <c:overlay val="0"/>
      <c:txPr>
        <a:bodyPr/>
        <a:lstStyle/>
        <a:p>
          <a:pPr>
            <a:defRPr b="1"/>
          </a:pPr>
          <a:endParaRPr lang="en-US"/>
        </a:p>
      </c:txPr>
    </c:legend>
    <c:plotVisOnly val="1"/>
    <c:dispBlanksAs val="gap"/>
    <c:showDLblsOverMax val="0"/>
  </c:chart>
  <c:spPr>
    <a:ln>
      <a:noFill/>
    </a:ln>
  </c:spPr>
  <c:txPr>
    <a:bodyPr/>
    <a:lstStyle/>
    <a:p>
      <a:pPr>
        <a:defRPr>
          <a:solidFill>
            <a:sysClr val="windowText" lastClr="000000"/>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a:pPr>
            <a:r>
              <a:rPr lang="en-GB" sz="1000" b="1"/>
              <a:t>e) Onshore wind</a:t>
            </a:r>
          </a:p>
        </c:rich>
      </c:tx>
      <c:overlay val="0"/>
    </c:title>
    <c:autoTitleDeleted val="0"/>
    <c:plotArea>
      <c:layout>
        <c:manualLayout>
          <c:layoutTarget val="inner"/>
          <c:xMode val="edge"/>
          <c:yMode val="edge"/>
          <c:x val="0.12631400188689718"/>
          <c:y val="9.0285802469135798E-2"/>
          <c:w val="0.80128087019257455"/>
          <c:h val="0.66000092592592574"/>
        </c:manualLayout>
      </c:layout>
      <c:lineChart>
        <c:grouping val="standard"/>
        <c:varyColors val="0"/>
        <c:ser>
          <c:idx val="4"/>
          <c:order val="0"/>
          <c:tx>
            <c:strRef>
              <c:f>'Figure 5.13 (a-g)'!$B$39</c:f>
              <c:strCache>
                <c:ptCount val="1"/>
                <c:pt idx="0">
                  <c:v>Onshore wind</c:v>
                </c:pt>
              </c:strCache>
            </c:strRef>
          </c:tx>
          <c:spPr>
            <a:ln cmpd="sng">
              <a:solidFill>
                <a:srgbClr val="E86E1E"/>
              </a:solidFill>
              <a:prstDash val="solid"/>
            </a:ln>
          </c:spPr>
          <c:marker>
            <c:symbol val="none"/>
          </c:marker>
          <c:dLbls>
            <c:dLbl>
              <c:idx val="16"/>
              <c:layout>
                <c:manualLayout>
                  <c:x val="-1.0271959043477784E-16"/>
                  <c:y val="2.74114101150878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16F-4777-987B-2961BE972185}"/>
                </c:ext>
              </c:extLst>
            </c:dLbl>
            <c:spPr>
              <a:noFill/>
              <a:ln>
                <a:noFill/>
              </a:ln>
              <a:effectLst/>
            </c:spPr>
            <c:txPr>
              <a:bodyPr wrap="square" lIns="38100" tIns="19050" rIns="38100" bIns="19050" anchor="ctr">
                <a:spAutoFit/>
              </a:bodyPr>
              <a:lstStyle/>
              <a:p>
                <a:pPr>
                  <a:defRPr sz="800" b="1"/>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'Figure 5.13 (a-g)'!$C$34:$S$34</c:f>
              <c:strCache>
                <c:ptCount val="17"/>
                <c:pt idx="0">
                  <c:v>SY6</c:v>
                </c:pt>
                <c:pt idx="1">
                  <c:v>SY7</c:v>
                </c:pt>
                <c:pt idx="2">
                  <c:v>SY8</c:v>
                </c:pt>
                <c:pt idx="3">
                  <c:v>SY9</c:v>
                </c:pt>
                <c:pt idx="4">
                  <c:v>SY10</c:v>
                </c:pt>
                <c:pt idx="5">
                  <c:v>SY11</c:v>
                </c:pt>
                <c:pt idx="6">
                  <c:v>SY12</c:v>
                </c:pt>
                <c:pt idx="7">
                  <c:v>SY13</c:v>
                </c:pt>
                <c:pt idx="8">
                  <c:v>SY14</c:v>
                </c:pt>
                <c:pt idx="9">
                  <c:v>SY15</c:v>
                </c:pt>
                <c:pt idx="10">
                  <c:v>SY16</c:v>
                </c:pt>
                <c:pt idx="11">
                  <c:v>SY17</c:v>
                </c:pt>
                <c:pt idx="12">
                  <c:v>SY18</c:v>
                </c:pt>
                <c:pt idx="13">
                  <c:v>SY19</c:v>
                </c:pt>
                <c:pt idx="14">
                  <c:v>SY20</c:v>
                </c:pt>
                <c:pt idx="15">
                  <c:v>SY21</c:v>
                </c:pt>
                <c:pt idx="16">
                  <c:v>SY22</c:v>
                </c:pt>
              </c:strCache>
            </c:strRef>
          </c:cat>
          <c:val>
            <c:numRef>
              <c:f>'Figure 5.13 (a-g)'!$C$39:$S$39</c:f>
              <c:numCache>
                <c:formatCode>"£"#,##0.00</c:formatCode>
                <c:ptCount val="17"/>
                <c:pt idx="0">
                  <c:v>52.95</c:v>
                </c:pt>
                <c:pt idx="1">
                  <c:v>54.37</c:v>
                </c:pt>
                <c:pt idx="2">
                  <c:v>52.367397272496937</c:v>
                </c:pt>
                <c:pt idx="3">
                  <c:v>51.370227200766372</c:v>
                </c:pt>
                <c:pt idx="4">
                  <c:v>42.332235026702428</c:v>
                </c:pt>
                <c:pt idx="5">
                  <c:v>44.522937480803243</c:v>
                </c:pt>
                <c:pt idx="6">
                  <c:v>42.917420034586094</c:v>
                </c:pt>
                <c:pt idx="7">
                  <c:v>43.7851212074629</c:v>
                </c:pt>
                <c:pt idx="8">
                  <c:v>44.457572945217429</c:v>
                </c:pt>
                <c:pt idx="9">
                  <c:v>49.811530098718045</c:v>
                </c:pt>
                <c:pt idx="10">
                  <c:v>50.972394457157279</c:v>
                </c:pt>
                <c:pt idx="11">
                  <c:v>54.517102813284041</c:v>
                </c:pt>
                <c:pt idx="12">
                  <c:v>53.994541165817701</c:v>
                </c:pt>
                <c:pt idx="13">
                  <c:v>54.109369211698869</c:v>
                </c:pt>
                <c:pt idx="14">
                  <c:v>57.765734842476384</c:v>
                </c:pt>
                <c:pt idx="15">
                  <c:v>59.43</c:v>
                </c:pt>
                <c:pt idx="16">
                  <c:v>64.876619574616896</c:v>
                </c:pt>
              </c:numCache>
            </c:numRef>
          </c:val>
          <c:smooth val="0"/>
          <c:extLst xmlns:c15="http://schemas.microsoft.com/office/drawing/2012/chart">
            <c:ext xmlns:c16="http://schemas.microsoft.com/office/drawing/2014/chart" uri="{C3380CC4-5D6E-409C-BE32-E72D297353CC}">
              <c16:uniqueId val="{00000009-74C6-4AD0-9A03-DA07888F5E5B}"/>
            </c:ext>
          </c:extLst>
        </c:ser>
        <c:ser>
          <c:idx val="7"/>
          <c:order val="1"/>
          <c:tx>
            <c:strRef>
              <c:f>'Figure 5.13 (a-g)'!$B$42</c:f>
              <c:strCache>
                <c:ptCount val="1"/>
                <c:pt idx="0">
                  <c:v>All technologies</c:v>
                </c:pt>
              </c:strCache>
            </c:strRef>
          </c:tx>
          <c:spPr>
            <a:ln>
              <a:solidFill>
                <a:schemeClr val="tx1"/>
              </a:solidFill>
              <a:prstDash val="dash"/>
            </a:ln>
          </c:spPr>
          <c:marker>
            <c:symbol val="none"/>
          </c:marker>
          <c:dLbls>
            <c:dLbl>
              <c:idx val="1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16F-4777-987B-2961BE972185}"/>
                </c:ext>
              </c:extLst>
            </c:dLbl>
            <c:spPr>
              <a:noFill/>
              <a:ln>
                <a:noFill/>
              </a:ln>
              <a:effectLst/>
            </c:spPr>
            <c:txPr>
              <a:bodyPr wrap="square" lIns="38100" tIns="19050" rIns="38100" bIns="19050" anchor="ctr">
                <a:spAutoFit/>
              </a:bodyPr>
              <a:lstStyle/>
              <a:p>
                <a:pPr>
                  <a:defRPr sz="800" b="1"/>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'Figure 5.13 (a-g)'!$C$34:$S$34</c:f>
              <c:strCache>
                <c:ptCount val="17"/>
                <c:pt idx="0">
                  <c:v>SY6</c:v>
                </c:pt>
                <c:pt idx="1">
                  <c:v>SY7</c:v>
                </c:pt>
                <c:pt idx="2">
                  <c:v>SY8</c:v>
                </c:pt>
                <c:pt idx="3">
                  <c:v>SY9</c:v>
                </c:pt>
                <c:pt idx="4">
                  <c:v>SY10</c:v>
                </c:pt>
                <c:pt idx="5">
                  <c:v>SY11</c:v>
                </c:pt>
                <c:pt idx="6">
                  <c:v>SY12</c:v>
                </c:pt>
                <c:pt idx="7">
                  <c:v>SY13</c:v>
                </c:pt>
                <c:pt idx="8">
                  <c:v>SY14</c:v>
                </c:pt>
                <c:pt idx="9">
                  <c:v>SY15</c:v>
                </c:pt>
                <c:pt idx="10">
                  <c:v>SY16</c:v>
                </c:pt>
                <c:pt idx="11">
                  <c:v>SY17</c:v>
                </c:pt>
                <c:pt idx="12">
                  <c:v>SY18</c:v>
                </c:pt>
                <c:pt idx="13">
                  <c:v>SY19</c:v>
                </c:pt>
                <c:pt idx="14">
                  <c:v>SY20</c:v>
                </c:pt>
                <c:pt idx="15">
                  <c:v>SY21</c:v>
                </c:pt>
                <c:pt idx="16">
                  <c:v>SY22</c:v>
                </c:pt>
              </c:strCache>
            </c:strRef>
          </c:cat>
          <c:val>
            <c:numRef>
              <c:f>'Figure 5.13 (a-g)'!$C$42:$S$42</c:f>
              <c:numCache>
                <c:formatCode>"£"#,##0.00</c:formatCode>
                <c:ptCount val="17"/>
                <c:pt idx="0">
                  <c:v>52.95</c:v>
                </c:pt>
                <c:pt idx="1">
                  <c:v>54.37</c:v>
                </c:pt>
                <c:pt idx="2">
                  <c:v>54.651190406663467</c:v>
                </c:pt>
                <c:pt idx="3">
                  <c:v>55.027222263510765</c:v>
                </c:pt>
                <c:pt idx="4">
                  <c:v>47.28081545582215</c:v>
                </c:pt>
                <c:pt idx="5">
                  <c:v>56.145059023805658</c:v>
                </c:pt>
                <c:pt idx="6">
                  <c:v>54.127356146917982</c:v>
                </c:pt>
                <c:pt idx="7">
                  <c:v>55.824606817179372</c:v>
                </c:pt>
                <c:pt idx="8">
                  <c:v>58.031911848469633</c:v>
                </c:pt>
                <c:pt idx="9">
                  <c:v>65.87646332520778</c:v>
                </c:pt>
                <c:pt idx="10">
                  <c:v>68.827476466614158</c:v>
                </c:pt>
                <c:pt idx="11">
                  <c:v>73.719520324647803</c:v>
                </c:pt>
                <c:pt idx="12">
                  <c:v>73.515790273685596</c:v>
                </c:pt>
                <c:pt idx="13">
                  <c:v>74.031533597998774</c:v>
                </c:pt>
                <c:pt idx="14">
                  <c:v>78.483502433193877</c:v>
                </c:pt>
                <c:pt idx="15">
                  <c:v>80.58</c:v>
                </c:pt>
                <c:pt idx="16">
                  <c:v>89.253168915180268</c:v>
                </c:pt>
              </c:numCache>
            </c:numRef>
          </c:val>
          <c:smooth val="0"/>
          <c:extLst>
            <c:ext xmlns:c16="http://schemas.microsoft.com/office/drawing/2014/chart" uri="{C3380CC4-5D6E-409C-BE32-E72D297353CC}">
              <c16:uniqueId val="{00000001-0D1E-4453-85AA-3EA9D0FD667A}"/>
            </c:ext>
          </c:extLst>
        </c:ser>
        <c:dLbls>
          <c:showLegendKey val="0"/>
          <c:showVal val="0"/>
          <c:showCatName val="0"/>
          <c:showSerName val="0"/>
          <c:showPercent val="0"/>
          <c:showBubbleSize val="0"/>
        </c:dLbls>
        <c:smooth val="0"/>
        <c:axId val="168939520"/>
        <c:axId val="168941056"/>
        <c:extLst/>
      </c:lineChart>
      <c:catAx>
        <c:axId val="168939520"/>
        <c:scaling>
          <c:orientation val="minMax"/>
        </c:scaling>
        <c:delete val="0"/>
        <c:axPos val="b"/>
        <c:numFmt formatCode="General" sourceLinked="0"/>
        <c:majorTickMark val="out"/>
        <c:minorTickMark val="none"/>
        <c:tickLblPos val="nextTo"/>
        <c:spPr>
          <a:ln>
            <a:solidFill>
              <a:schemeClr val="tx1"/>
            </a:solidFill>
          </a:ln>
        </c:spPr>
        <c:txPr>
          <a:bodyPr rot="-3000000" vert="horz"/>
          <a:lstStyle/>
          <a:p>
            <a:pPr>
              <a:defRPr sz="800" b="1"/>
            </a:pPr>
            <a:endParaRPr lang="en-US"/>
          </a:p>
        </c:txPr>
        <c:crossAx val="168941056"/>
        <c:crossesAt val="30"/>
        <c:auto val="1"/>
        <c:lblAlgn val="ctr"/>
        <c:lblOffset val="100"/>
        <c:noMultiLvlLbl val="0"/>
      </c:catAx>
      <c:valAx>
        <c:axId val="168941056"/>
        <c:scaling>
          <c:orientation val="minMax"/>
          <c:max val="120"/>
          <c:min val="30"/>
        </c:scaling>
        <c:delete val="0"/>
        <c:axPos val="l"/>
        <c:majorGridlines>
          <c:spPr>
            <a:ln>
              <a:solidFill>
                <a:schemeClr val="bg1">
                  <a:lumMod val="85000"/>
                </a:schemeClr>
              </a:solidFill>
              <a:prstDash val="dash"/>
            </a:ln>
          </c:spPr>
        </c:majorGridlines>
        <c:title>
          <c:tx>
            <c:rich>
              <a:bodyPr rot="-5400000" vert="horz"/>
              <a:lstStyle/>
              <a:p>
                <a:pPr>
                  <a:defRPr b="1"/>
                </a:pPr>
                <a:r>
                  <a:rPr lang="en-GB" b="1"/>
                  <a:t>£/MWh</a:t>
                </a:r>
              </a:p>
            </c:rich>
          </c:tx>
          <c:layout>
            <c:manualLayout>
              <c:xMode val="edge"/>
              <c:yMode val="edge"/>
              <c:x val="6.2025547492165819E-3"/>
              <c:y val="0.34355666424733317"/>
            </c:manualLayout>
          </c:layout>
          <c:overlay val="0"/>
        </c:title>
        <c:numFmt formatCode="&quot;£&quot;#,##0" sourceLinked="0"/>
        <c:majorTickMark val="out"/>
        <c:minorTickMark val="none"/>
        <c:tickLblPos val="nextTo"/>
        <c:spPr>
          <a:ln w="6350">
            <a:solidFill>
              <a:schemeClr val="tx1"/>
            </a:solidFill>
          </a:ln>
        </c:spPr>
        <c:txPr>
          <a:bodyPr/>
          <a:lstStyle/>
          <a:p>
            <a:pPr>
              <a:defRPr sz="800" b="1"/>
            </a:pPr>
            <a:endParaRPr lang="en-US"/>
          </a:p>
        </c:txPr>
        <c:crossAx val="168939520"/>
        <c:crosses val="autoZero"/>
        <c:crossBetween val="between"/>
      </c:valAx>
    </c:plotArea>
    <c:legend>
      <c:legendPos val="b"/>
      <c:layout>
        <c:manualLayout>
          <c:xMode val="edge"/>
          <c:yMode val="edge"/>
          <c:x val="0.14364082357511515"/>
          <c:y val="0.92501677934748805"/>
          <c:w val="0.7127183528497697"/>
          <c:h val="7.4983220652511992E-2"/>
        </c:manualLayout>
      </c:layout>
      <c:overlay val="0"/>
      <c:txPr>
        <a:bodyPr/>
        <a:lstStyle/>
        <a:p>
          <a:pPr>
            <a:defRPr b="1"/>
          </a:pPr>
          <a:endParaRPr lang="en-US"/>
        </a:p>
      </c:txPr>
    </c:legend>
    <c:plotVisOnly val="1"/>
    <c:dispBlanksAs val="gap"/>
    <c:showDLblsOverMax val="0"/>
  </c:chart>
  <c:spPr>
    <a:ln>
      <a:noFill/>
    </a:ln>
  </c:spPr>
  <c:txPr>
    <a:bodyPr/>
    <a:lstStyle/>
    <a:p>
      <a:pPr>
        <a:defRPr>
          <a:solidFill>
            <a:sysClr val="windowText" lastClr="000000"/>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a:pPr>
            <a:r>
              <a:rPr lang="en-GB" sz="1000" b="1"/>
              <a:t>g) Sewage gas</a:t>
            </a:r>
          </a:p>
        </c:rich>
      </c:tx>
      <c:overlay val="0"/>
    </c:title>
    <c:autoTitleDeleted val="0"/>
    <c:plotArea>
      <c:layout>
        <c:manualLayout>
          <c:layoutTarget val="inner"/>
          <c:xMode val="edge"/>
          <c:yMode val="edge"/>
          <c:x val="0.13186807092146346"/>
          <c:y val="9.4205555555555556E-2"/>
          <c:w val="0.7956666401930591"/>
          <c:h val="0.65608117283950618"/>
        </c:manualLayout>
      </c:layout>
      <c:lineChart>
        <c:grouping val="standard"/>
        <c:varyColors val="0"/>
        <c:ser>
          <c:idx val="5"/>
          <c:order val="0"/>
          <c:tx>
            <c:strRef>
              <c:f>'Figure 5.13 (a-g)'!$B$40</c:f>
              <c:strCache>
                <c:ptCount val="1"/>
                <c:pt idx="0">
                  <c:v>Sewage gas</c:v>
                </c:pt>
              </c:strCache>
            </c:strRef>
          </c:tx>
          <c:spPr>
            <a:ln cap="rnd" cmpd="thickThin">
              <a:solidFill>
                <a:srgbClr val="E86E1E"/>
              </a:solidFill>
              <a:prstDash val="solid"/>
              <a:round/>
              <a:headEnd type="none"/>
              <a:tailEnd type="none"/>
            </a:ln>
          </c:spPr>
          <c:marker>
            <c:symbol val="none"/>
          </c:marker>
          <c:dLbls>
            <c:dLbl>
              <c:idx val="16"/>
              <c:layout>
                <c:manualLayout>
                  <c:x val="0"/>
                  <c:y val="-2.74114101150878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487-42FE-8122-6313E77759FD}"/>
                </c:ext>
              </c:extLst>
            </c:dLbl>
            <c:spPr>
              <a:noFill/>
              <a:ln>
                <a:noFill/>
              </a:ln>
              <a:effectLst/>
            </c:spPr>
            <c:txPr>
              <a:bodyPr wrap="square" lIns="38100" tIns="19050" rIns="38100" bIns="19050" anchor="ctr">
                <a:spAutoFit/>
              </a:bodyPr>
              <a:lstStyle/>
              <a:p>
                <a:pPr>
                  <a:defRPr sz="800" b="1"/>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'Figure 5.13 (a-g)'!$C$34:$S$34</c:f>
              <c:strCache>
                <c:ptCount val="17"/>
                <c:pt idx="0">
                  <c:v>SY6</c:v>
                </c:pt>
                <c:pt idx="1">
                  <c:v>SY7</c:v>
                </c:pt>
                <c:pt idx="2">
                  <c:v>SY8</c:v>
                </c:pt>
                <c:pt idx="3">
                  <c:v>SY9</c:v>
                </c:pt>
                <c:pt idx="4">
                  <c:v>SY10</c:v>
                </c:pt>
                <c:pt idx="5">
                  <c:v>SY11</c:v>
                </c:pt>
                <c:pt idx="6">
                  <c:v>SY12</c:v>
                </c:pt>
                <c:pt idx="7">
                  <c:v>SY13</c:v>
                </c:pt>
                <c:pt idx="8">
                  <c:v>SY14</c:v>
                </c:pt>
                <c:pt idx="9">
                  <c:v>SY15</c:v>
                </c:pt>
                <c:pt idx="10">
                  <c:v>SY16</c:v>
                </c:pt>
                <c:pt idx="11">
                  <c:v>SY17</c:v>
                </c:pt>
                <c:pt idx="12">
                  <c:v>SY18</c:v>
                </c:pt>
                <c:pt idx="13">
                  <c:v>SY19</c:v>
                </c:pt>
                <c:pt idx="14">
                  <c:v>SY20</c:v>
                </c:pt>
                <c:pt idx="15">
                  <c:v>SY21</c:v>
                </c:pt>
                <c:pt idx="16">
                  <c:v>SY22</c:v>
                </c:pt>
              </c:strCache>
            </c:strRef>
          </c:cat>
          <c:val>
            <c:numRef>
              <c:f>'Figure 5.13 (a-g)'!$C$40:$S$40</c:f>
              <c:numCache>
                <c:formatCode>"£"#,##0.00</c:formatCode>
                <c:ptCount val="17"/>
                <c:pt idx="0">
                  <c:v>52.95</c:v>
                </c:pt>
                <c:pt idx="1">
                  <c:v>54.37</c:v>
                </c:pt>
                <c:pt idx="2">
                  <c:v>52.36</c:v>
                </c:pt>
                <c:pt idx="3">
                  <c:v>51.34</c:v>
                </c:pt>
                <c:pt idx="4">
                  <c:v>42.260773487956996</c:v>
                </c:pt>
                <c:pt idx="5">
                  <c:v>43.591508716190795</c:v>
                </c:pt>
                <c:pt idx="6">
                  <c:v>40.741357252250864</c:v>
                </c:pt>
                <c:pt idx="7">
                  <c:v>39.679198071484635</c:v>
                </c:pt>
                <c:pt idx="8">
                  <c:v>39.605846276249878</c:v>
                </c:pt>
                <c:pt idx="9">
                  <c:v>43.808136098628275</c:v>
                </c:pt>
                <c:pt idx="10">
                  <c:v>42.084687109125404</c:v>
                </c:pt>
                <c:pt idx="11">
                  <c:v>44.476497300784715</c:v>
                </c:pt>
                <c:pt idx="12">
                  <c:v>44.074068323460253</c:v>
                </c:pt>
                <c:pt idx="13">
                  <c:v>44.374036072037754</c:v>
                </c:pt>
                <c:pt idx="14">
                  <c:v>46.767251448435687</c:v>
                </c:pt>
                <c:pt idx="15">
                  <c:v>48.13</c:v>
                </c:pt>
                <c:pt idx="16">
                  <c:v>51.875083233299101</c:v>
                </c:pt>
              </c:numCache>
            </c:numRef>
          </c:val>
          <c:smooth val="0"/>
          <c:extLst xmlns:c15="http://schemas.microsoft.com/office/drawing/2012/chart">
            <c:ext xmlns:c16="http://schemas.microsoft.com/office/drawing/2014/chart" uri="{C3380CC4-5D6E-409C-BE32-E72D297353CC}">
              <c16:uniqueId val="{0000000B-061B-40FF-A200-6A137EB550E8}"/>
            </c:ext>
          </c:extLst>
        </c:ser>
        <c:ser>
          <c:idx val="7"/>
          <c:order val="1"/>
          <c:tx>
            <c:strRef>
              <c:f>'Figure 5.13 (a-g)'!$B$42</c:f>
              <c:strCache>
                <c:ptCount val="1"/>
                <c:pt idx="0">
                  <c:v>All technologies</c:v>
                </c:pt>
              </c:strCache>
            </c:strRef>
          </c:tx>
          <c:spPr>
            <a:ln>
              <a:solidFill>
                <a:schemeClr val="tx1"/>
              </a:solidFill>
              <a:prstDash val="dash"/>
            </a:ln>
          </c:spPr>
          <c:marker>
            <c:symbol val="none"/>
          </c:marker>
          <c:dLbls>
            <c:dLbl>
              <c:idx val="16"/>
              <c:layout>
                <c:manualLayout>
                  <c:x val="0"/>
                  <c:y val="-2.34954943843610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487-42FE-8122-6313E77759FD}"/>
                </c:ext>
              </c:extLst>
            </c:dLbl>
            <c:spPr>
              <a:noFill/>
              <a:ln>
                <a:noFill/>
              </a:ln>
              <a:effectLst/>
            </c:spPr>
            <c:txPr>
              <a:bodyPr wrap="square" lIns="38100" tIns="19050" rIns="38100" bIns="19050" anchor="ctr">
                <a:spAutoFit/>
              </a:bodyPr>
              <a:lstStyle/>
              <a:p>
                <a:pPr>
                  <a:defRPr sz="800" b="1"/>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'Figure 5.13 (a-g)'!$C$34:$S$34</c:f>
              <c:strCache>
                <c:ptCount val="17"/>
                <c:pt idx="0">
                  <c:v>SY6</c:v>
                </c:pt>
                <c:pt idx="1">
                  <c:v>SY7</c:v>
                </c:pt>
                <c:pt idx="2">
                  <c:v>SY8</c:v>
                </c:pt>
                <c:pt idx="3">
                  <c:v>SY9</c:v>
                </c:pt>
                <c:pt idx="4">
                  <c:v>SY10</c:v>
                </c:pt>
                <c:pt idx="5">
                  <c:v>SY11</c:v>
                </c:pt>
                <c:pt idx="6">
                  <c:v>SY12</c:v>
                </c:pt>
                <c:pt idx="7">
                  <c:v>SY13</c:v>
                </c:pt>
                <c:pt idx="8">
                  <c:v>SY14</c:v>
                </c:pt>
                <c:pt idx="9">
                  <c:v>SY15</c:v>
                </c:pt>
                <c:pt idx="10">
                  <c:v>SY16</c:v>
                </c:pt>
                <c:pt idx="11">
                  <c:v>SY17</c:v>
                </c:pt>
                <c:pt idx="12">
                  <c:v>SY18</c:v>
                </c:pt>
                <c:pt idx="13">
                  <c:v>SY19</c:v>
                </c:pt>
                <c:pt idx="14">
                  <c:v>SY20</c:v>
                </c:pt>
                <c:pt idx="15">
                  <c:v>SY21</c:v>
                </c:pt>
                <c:pt idx="16">
                  <c:v>SY22</c:v>
                </c:pt>
              </c:strCache>
            </c:strRef>
          </c:cat>
          <c:val>
            <c:numRef>
              <c:f>'Figure 5.13 (a-g)'!$C$42:$S$42</c:f>
              <c:numCache>
                <c:formatCode>"£"#,##0.00</c:formatCode>
                <c:ptCount val="17"/>
                <c:pt idx="0">
                  <c:v>52.95</c:v>
                </c:pt>
                <c:pt idx="1">
                  <c:v>54.37</c:v>
                </c:pt>
                <c:pt idx="2">
                  <c:v>54.651190406663467</c:v>
                </c:pt>
                <c:pt idx="3">
                  <c:v>55.027222263510765</c:v>
                </c:pt>
                <c:pt idx="4">
                  <c:v>47.28081545582215</c:v>
                </c:pt>
                <c:pt idx="5">
                  <c:v>56.145059023805658</c:v>
                </c:pt>
                <c:pt idx="6">
                  <c:v>54.127356146917982</c:v>
                </c:pt>
                <c:pt idx="7">
                  <c:v>55.824606817179372</c:v>
                </c:pt>
                <c:pt idx="8">
                  <c:v>58.031911848469633</c:v>
                </c:pt>
                <c:pt idx="9">
                  <c:v>65.87646332520778</c:v>
                </c:pt>
                <c:pt idx="10">
                  <c:v>68.827476466614158</c:v>
                </c:pt>
                <c:pt idx="11">
                  <c:v>73.719520324647803</c:v>
                </c:pt>
                <c:pt idx="12">
                  <c:v>73.515790273685596</c:v>
                </c:pt>
                <c:pt idx="13">
                  <c:v>74.031533597998774</c:v>
                </c:pt>
                <c:pt idx="14">
                  <c:v>78.483502433193877</c:v>
                </c:pt>
                <c:pt idx="15">
                  <c:v>80.58</c:v>
                </c:pt>
                <c:pt idx="16">
                  <c:v>89.253168915180268</c:v>
                </c:pt>
              </c:numCache>
            </c:numRef>
          </c:val>
          <c:smooth val="0"/>
          <c:extLst>
            <c:ext xmlns:c16="http://schemas.microsoft.com/office/drawing/2014/chart" uri="{C3380CC4-5D6E-409C-BE32-E72D297353CC}">
              <c16:uniqueId val="{00000001-0C53-443D-A432-4245BBE1DF4D}"/>
            </c:ext>
          </c:extLst>
        </c:ser>
        <c:dLbls>
          <c:showLegendKey val="0"/>
          <c:showVal val="0"/>
          <c:showCatName val="0"/>
          <c:showSerName val="0"/>
          <c:showPercent val="0"/>
          <c:showBubbleSize val="0"/>
        </c:dLbls>
        <c:smooth val="0"/>
        <c:axId val="168939520"/>
        <c:axId val="168941056"/>
        <c:extLst/>
      </c:lineChart>
      <c:catAx>
        <c:axId val="168939520"/>
        <c:scaling>
          <c:orientation val="minMax"/>
        </c:scaling>
        <c:delete val="0"/>
        <c:axPos val="b"/>
        <c:numFmt formatCode="General" sourceLinked="0"/>
        <c:majorTickMark val="out"/>
        <c:minorTickMark val="none"/>
        <c:tickLblPos val="nextTo"/>
        <c:spPr>
          <a:ln>
            <a:solidFill>
              <a:schemeClr val="tx1"/>
            </a:solidFill>
          </a:ln>
        </c:spPr>
        <c:txPr>
          <a:bodyPr rot="-3000000" vert="horz"/>
          <a:lstStyle/>
          <a:p>
            <a:pPr>
              <a:defRPr sz="800" b="1"/>
            </a:pPr>
            <a:endParaRPr lang="en-US"/>
          </a:p>
        </c:txPr>
        <c:crossAx val="168941056"/>
        <c:crossesAt val="30"/>
        <c:auto val="1"/>
        <c:lblAlgn val="ctr"/>
        <c:lblOffset val="100"/>
        <c:noMultiLvlLbl val="0"/>
      </c:catAx>
      <c:valAx>
        <c:axId val="168941056"/>
        <c:scaling>
          <c:orientation val="minMax"/>
          <c:max val="120"/>
          <c:min val="30"/>
        </c:scaling>
        <c:delete val="0"/>
        <c:axPos val="l"/>
        <c:majorGridlines>
          <c:spPr>
            <a:ln>
              <a:solidFill>
                <a:schemeClr val="bg1">
                  <a:lumMod val="85000"/>
                </a:schemeClr>
              </a:solidFill>
              <a:prstDash val="dash"/>
            </a:ln>
          </c:spPr>
        </c:majorGridlines>
        <c:title>
          <c:tx>
            <c:rich>
              <a:bodyPr rot="-5400000" vert="horz"/>
              <a:lstStyle/>
              <a:p>
                <a:pPr>
                  <a:defRPr b="1"/>
                </a:pPr>
                <a:r>
                  <a:rPr lang="en-GB" b="1"/>
                  <a:t>£/MWh</a:t>
                </a:r>
              </a:p>
            </c:rich>
          </c:tx>
          <c:layout>
            <c:manualLayout>
              <c:xMode val="edge"/>
              <c:yMode val="edge"/>
              <c:x val="6.2025547492165819E-3"/>
              <c:y val="0.34355666424733317"/>
            </c:manualLayout>
          </c:layout>
          <c:overlay val="0"/>
        </c:title>
        <c:numFmt formatCode="&quot;£&quot;#,##0" sourceLinked="0"/>
        <c:majorTickMark val="out"/>
        <c:minorTickMark val="none"/>
        <c:tickLblPos val="nextTo"/>
        <c:spPr>
          <a:ln w="6350">
            <a:solidFill>
              <a:schemeClr val="tx1"/>
            </a:solidFill>
          </a:ln>
        </c:spPr>
        <c:txPr>
          <a:bodyPr/>
          <a:lstStyle/>
          <a:p>
            <a:pPr>
              <a:defRPr sz="800" b="1"/>
            </a:pPr>
            <a:endParaRPr lang="en-US"/>
          </a:p>
        </c:txPr>
        <c:crossAx val="168939520"/>
        <c:crosses val="autoZero"/>
        <c:crossBetween val="between"/>
      </c:valAx>
    </c:plotArea>
    <c:legend>
      <c:legendPos val="b"/>
      <c:layout>
        <c:manualLayout>
          <c:xMode val="edge"/>
          <c:yMode val="edge"/>
          <c:x val="0.15893903542301793"/>
          <c:y val="0.92512997847640122"/>
          <c:w val="0.68212170730809107"/>
          <c:h val="7.4870021523598812E-2"/>
        </c:manualLayout>
      </c:layout>
      <c:overlay val="0"/>
      <c:txPr>
        <a:bodyPr/>
        <a:lstStyle/>
        <a:p>
          <a:pPr>
            <a:defRPr b="1"/>
          </a:pPr>
          <a:endParaRPr lang="en-US"/>
        </a:p>
      </c:txPr>
    </c:legend>
    <c:plotVisOnly val="1"/>
    <c:dispBlanksAs val="gap"/>
    <c:showDLblsOverMax val="0"/>
  </c:chart>
  <c:spPr>
    <a:ln>
      <a:noFill/>
    </a:ln>
  </c:spPr>
  <c:txPr>
    <a:bodyPr/>
    <a:lstStyle/>
    <a:p>
      <a:pPr>
        <a:defRPr>
          <a:solidFill>
            <a:sysClr val="windowText" lastClr="000000"/>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a:pPr>
            <a:r>
              <a:rPr lang="en-GB" sz="1000" b="1"/>
              <a:t>b) Solar PV</a:t>
            </a:r>
          </a:p>
        </c:rich>
      </c:tx>
      <c:overlay val="0"/>
    </c:title>
    <c:autoTitleDeleted val="0"/>
    <c:plotArea>
      <c:layout>
        <c:manualLayout>
          <c:layoutTarget val="inner"/>
          <c:xMode val="edge"/>
          <c:yMode val="edge"/>
          <c:x val="0.12924924906242508"/>
          <c:y val="8.2446296296296295E-2"/>
          <c:w val="0.79843033550062248"/>
          <c:h val="0.66784043209876542"/>
        </c:manualLayout>
      </c:layout>
      <c:lineChart>
        <c:grouping val="standard"/>
        <c:varyColors val="0"/>
        <c:ser>
          <c:idx val="6"/>
          <c:order val="0"/>
          <c:tx>
            <c:strRef>
              <c:f>'Figure 5.13 (a-g)'!$B$41</c:f>
              <c:strCache>
                <c:ptCount val="1"/>
                <c:pt idx="0">
                  <c:v>Solar PV</c:v>
                </c:pt>
              </c:strCache>
            </c:strRef>
          </c:tx>
          <c:spPr>
            <a:ln>
              <a:solidFill>
                <a:srgbClr val="E86E1E"/>
              </a:solidFill>
              <a:prstDash val="solid"/>
            </a:ln>
          </c:spPr>
          <c:marker>
            <c:symbol val="none"/>
          </c:marker>
          <c:dLbls>
            <c:dLbl>
              <c:idx val="16"/>
              <c:layout>
                <c:manualLayout>
                  <c:x val="0"/>
                  <c:y val="-3.1327325845814671E-2"/>
                </c:manualLayout>
              </c:layout>
              <c:spPr>
                <a:noFill/>
                <a:ln>
                  <a:noFill/>
                </a:ln>
                <a:effectLst/>
              </c:spPr>
              <c:txPr>
                <a:bodyPr wrap="square" lIns="38100" tIns="19050" rIns="38100" bIns="19050" anchor="ctr">
                  <a:spAutoFit/>
                </a:bodyPr>
                <a:lstStyle/>
                <a:p>
                  <a:pPr>
                    <a:defRPr sz="800" b="1"/>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979-49D6-A43D-31EBFB7489C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'Figure 5.13 (a-g)'!$C$34:$S$34</c:f>
              <c:strCache>
                <c:ptCount val="17"/>
                <c:pt idx="0">
                  <c:v>SY6</c:v>
                </c:pt>
                <c:pt idx="1">
                  <c:v>SY7</c:v>
                </c:pt>
                <c:pt idx="2">
                  <c:v>SY8</c:v>
                </c:pt>
                <c:pt idx="3">
                  <c:v>SY9</c:v>
                </c:pt>
                <c:pt idx="4">
                  <c:v>SY10</c:v>
                </c:pt>
                <c:pt idx="5">
                  <c:v>SY11</c:v>
                </c:pt>
                <c:pt idx="6">
                  <c:v>SY12</c:v>
                </c:pt>
                <c:pt idx="7">
                  <c:v>SY13</c:v>
                </c:pt>
                <c:pt idx="8">
                  <c:v>SY14</c:v>
                </c:pt>
                <c:pt idx="9">
                  <c:v>SY15</c:v>
                </c:pt>
                <c:pt idx="10">
                  <c:v>SY16</c:v>
                </c:pt>
                <c:pt idx="11">
                  <c:v>SY17</c:v>
                </c:pt>
                <c:pt idx="12">
                  <c:v>SY18</c:v>
                </c:pt>
                <c:pt idx="13">
                  <c:v>SY19</c:v>
                </c:pt>
                <c:pt idx="14">
                  <c:v>SY20</c:v>
                </c:pt>
                <c:pt idx="15">
                  <c:v>SY21</c:v>
                </c:pt>
                <c:pt idx="16">
                  <c:v>SY22</c:v>
                </c:pt>
              </c:strCache>
            </c:strRef>
          </c:cat>
          <c:val>
            <c:numRef>
              <c:f>'Figure 5.13 (a-g)'!$C$41:$S$41</c:f>
              <c:numCache>
                <c:formatCode>"£"#,##0.00</c:formatCode>
                <c:ptCount val="17"/>
                <c:pt idx="0">
                  <c:v>52.95</c:v>
                </c:pt>
                <c:pt idx="1">
                  <c:v>54.37</c:v>
                </c:pt>
                <c:pt idx="2">
                  <c:v>56.214433499881039</c:v>
                </c:pt>
                <c:pt idx="3">
                  <c:v>57.172519083969469</c:v>
                </c:pt>
                <c:pt idx="4">
                  <c:v>56.160568834290295</c:v>
                </c:pt>
                <c:pt idx="5">
                  <c:v>70.242930257819239</c:v>
                </c:pt>
                <c:pt idx="6">
                  <c:v>80.289485396806455</c:v>
                </c:pt>
                <c:pt idx="7">
                  <c:v>74.070573337758375</c:v>
                </c:pt>
                <c:pt idx="8">
                  <c:v>68.135177986507969</c:v>
                </c:pt>
                <c:pt idx="9">
                  <c:v>74.211859309502174</c:v>
                </c:pt>
                <c:pt idx="10">
                  <c:v>75.138059385312062</c:v>
                </c:pt>
                <c:pt idx="11">
                  <c:v>80.219472679037253</c:v>
                </c:pt>
                <c:pt idx="12">
                  <c:v>79.403063599455592</c:v>
                </c:pt>
                <c:pt idx="13">
                  <c:v>79.454419616690501</c:v>
                </c:pt>
                <c:pt idx="14">
                  <c:v>85.036328945399717</c:v>
                </c:pt>
                <c:pt idx="15">
                  <c:v>87.02</c:v>
                </c:pt>
                <c:pt idx="16">
                  <c:v>94.540975111426562</c:v>
                </c:pt>
              </c:numCache>
            </c:numRef>
          </c:val>
          <c:smooth val="0"/>
          <c:extLst xmlns:c15="http://schemas.microsoft.com/office/drawing/2012/chart">
            <c:ext xmlns:c16="http://schemas.microsoft.com/office/drawing/2014/chart" uri="{C3380CC4-5D6E-409C-BE32-E72D297353CC}">
              <c16:uniqueId val="{0000000D-E364-4CC9-969C-8BCC96578989}"/>
            </c:ext>
          </c:extLst>
        </c:ser>
        <c:ser>
          <c:idx val="7"/>
          <c:order val="1"/>
          <c:tx>
            <c:strRef>
              <c:f>'Figure 5.13 (a-g)'!$B$42</c:f>
              <c:strCache>
                <c:ptCount val="1"/>
                <c:pt idx="0">
                  <c:v>All technologies</c:v>
                </c:pt>
              </c:strCache>
            </c:strRef>
          </c:tx>
          <c:spPr>
            <a:ln>
              <a:solidFill>
                <a:schemeClr val="tx1"/>
              </a:solidFill>
              <a:prstDash val="dash"/>
            </a:ln>
          </c:spPr>
          <c:marker>
            <c:symbol val="none"/>
          </c:marker>
          <c:dLbls>
            <c:dLbl>
              <c:idx val="16"/>
              <c:layout>
                <c:manualLayout>
                  <c:x val="0"/>
                  <c:y val="1.95795786536340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979-49D6-A43D-31EBFB7489C1}"/>
                </c:ext>
              </c:extLst>
            </c:dLbl>
            <c:spPr>
              <a:noFill/>
              <a:ln>
                <a:noFill/>
              </a:ln>
              <a:effectLst/>
            </c:spPr>
            <c:txPr>
              <a:bodyPr wrap="square" lIns="38100" tIns="19050" rIns="38100" bIns="19050" anchor="ctr">
                <a:spAutoFit/>
              </a:bodyPr>
              <a:lstStyle/>
              <a:p>
                <a:pPr>
                  <a:defRPr sz="800" b="1"/>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'Figure 5.13 (a-g)'!$C$34:$S$34</c:f>
              <c:strCache>
                <c:ptCount val="17"/>
                <c:pt idx="0">
                  <c:v>SY6</c:v>
                </c:pt>
                <c:pt idx="1">
                  <c:v>SY7</c:v>
                </c:pt>
                <c:pt idx="2">
                  <c:v>SY8</c:v>
                </c:pt>
                <c:pt idx="3">
                  <c:v>SY9</c:v>
                </c:pt>
                <c:pt idx="4">
                  <c:v>SY10</c:v>
                </c:pt>
                <c:pt idx="5">
                  <c:v>SY11</c:v>
                </c:pt>
                <c:pt idx="6">
                  <c:v>SY12</c:v>
                </c:pt>
                <c:pt idx="7">
                  <c:v>SY13</c:v>
                </c:pt>
                <c:pt idx="8">
                  <c:v>SY14</c:v>
                </c:pt>
                <c:pt idx="9">
                  <c:v>SY15</c:v>
                </c:pt>
                <c:pt idx="10">
                  <c:v>SY16</c:v>
                </c:pt>
                <c:pt idx="11">
                  <c:v>SY17</c:v>
                </c:pt>
                <c:pt idx="12">
                  <c:v>SY18</c:v>
                </c:pt>
                <c:pt idx="13">
                  <c:v>SY19</c:v>
                </c:pt>
                <c:pt idx="14">
                  <c:v>SY20</c:v>
                </c:pt>
                <c:pt idx="15">
                  <c:v>SY21</c:v>
                </c:pt>
                <c:pt idx="16">
                  <c:v>SY22</c:v>
                </c:pt>
              </c:strCache>
            </c:strRef>
          </c:cat>
          <c:val>
            <c:numRef>
              <c:f>'Figure 5.13 (a-g)'!$C$42:$S$42</c:f>
              <c:numCache>
                <c:formatCode>"£"#,##0.00</c:formatCode>
                <c:ptCount val="17"/>
                <c:pt idx="0">
                  <c:v>52.95</c:v>
                </c:pt>
                <c:pt idx="1">
                  <c:v>54.37</c:v>
                </c:pt>
                <c:pt idx="2">
                  <c:v>54.651190406663467</c:v>
                </c:pt>
                <c:pt idx="3">
                  <c:v>55.027222263510765</c:v>
                </c:pt>
                <c:pt idx="4">
                  <c:v>47.28081545582215</c:v>
                </c:pt>
                <c:pt idx="5">
                  <c:v>56.145059023805658</c:v>
                </c:pt>
                <c:pt idx="6">
                  <c:v>54.127356146917982</c:v>
                </c:pt>
                <c:pt idx="7">
                  <c:v>55.824606817179372</c:v>
                </c:pt>
                <c:pt idx="8">
                  <c:v>58.031911848469633</c:v>
                </c:pt>
                <c:pt idx="9">
                  <c:v>65.87646332520778</c:v>
                </c:pt>
                <c:pt idx="10">
                  <c:v>68.827476466614158</c:v>
                </c:pt>
                <c:pt idx="11">
                  <c:v>73.719520324647803</c:v>
                </c:pt>
                <c:pt idx="12">
                  <c:v>73.515790273685596</c:v>
                </c:pt>
                <c:pt idx="13">
                  <c:v>74.031533597998774</c:v>
                </c:pt>
                <c:pt idx="14">
                  <c:v>78.483502433193877</c:v>
                </c:pt>
                <c:pt idx="15">
                  <c:v>80.58</c:v>
                </c:pt>
                <c:pt idx="16">
                  <c:v>89.253168915180268</c:v>
                </c:pt>
              </c:numCache>
            </c:numRef>
          </c:val>
          <c:smooth val="0"/>
          <c:extLst>
            <c:ext xmlns:c16="http://schemas.microsoft.com/office/drawing/2014/chart" uri="{C3380CC4-5D6E-409C-BE32-E72D297353CC}">
              <c16:uniqueId val="{00000001-A09B-4172-8FAC-F286AA7AB3E5}"/>
            </c:ext>
          </c:extLst>
        </c:ser>
        <c:dLbls>
          <c:showLegendKey val="0"/>
          <c:showVal val="1"/>
          <c:showCatName val="0"/>
          <c:showSerName val="0"/>
          <c:showPercent val="0"/>
          <c:showBubbleSize val="0"/>
        </c:dLbls>
        <c:smooth val="0"/>
        <c:axId val="168939520"/>
        <c:axId val="168941056"/>
        <c:extLst/>
      </c:lineChart>
      <c:catAx>
        <c:axId val="168939520"/>
        <c:scaling>
          <c:orientation val="minMax"/>
        </c:scaling>
        <c:delete val="0"/>
        <c:axPos val="b"/>
        <c:numFmt formatCode="General" sourceLinked="0"/>
        <c:majorTickMark val="out"/>
        <c:minorTickMark val="none"/>
        <c:tickLblPos val="nextTo"/>
        <c:spPr>
          <a:ln>
            <a:solidFill>
              <a:schemeClr val="tx1"/>
            </a:solidFill>
          </a:ln>
        </c:spPr>
        <c:txPr>
          <a:bodyPr rot="-3000000" vert="horz"/>
          <a:lstStyle/>
          <a:p>
            <a:pPr>
              <a:defRPr sz="800" b="1"/>
            </a:pPr>
            <a:endParaRPr lang="en-US"/>
          </a:p>
        </c:txPr>
        <c:crossAx val="168941056"/>
        <c:crossesAt val="30"/>
        <c:auto val="1"/>
        <c:lblAlgn val="ctr"/>
        <c:lblOffset val="100"/>
        <c:noMultiLvlLbl val="0"/>
      </c:catAx>
      <c:valAx>
        <c:axId val="168941056"/>
        <c:scaling>
          <c:orientation val="minMax"/>
          <c:max val="120"/>
          <c:min val="30"/>
        </c:scaling>
        <c:delete val="0"/>
        <c:axPos val="l"/>
        <c:majorGridlines>
          <c:spPr>
            <a:ln>
              <a:solidFill>
                <a:schemeClr val="bg1">
                  <a:lumMod val="85000"/>
                </a:schemeClr>
              </a:solidFill>
              <a:prstDash val="dash"/>
            </a:ln>
          </c:spPr>
        </c:majorGridlines>
        <c:title>
          <c:tx>
            <c:rich>
              <a:bodyPr rot="-5400000" vert="horz"/>
              <a:lstStyle/>
              <a:p>
                <a:pPr>
                  <a:defRPr b="1"/>
                </a:pPr>
                <a:r>
                  <a:rPr lang="en-GB" b="1"/>
                  <a:t>£/MWh</a:t>
                </a:r>
              </a:p>
            </c:rich>
          </c:tx>
          <c:layout>
            <c:manualLayout>
              <c:xMode val="edge"/>
              <c:yMode val="edge"/>
              <c:x val="5.0679099939185087E-4"/>
              <c:y val="0.34355654566898181"/>
            </c:manualLayout>
          </c:layout>
          <c:overlay val="0"/>
        </c:title>
        <c:numFmt formatCode="&quot;£&quot;#,##0" sourceLinked="0"/>
        <c:majorTickMark val="out"/>
        <c:minorTickMark val="none"/>
        <c:tickLblPos val="nextTo"/>
        <c:spPr>
          <a:ln w="6350">
            <a:solidFill>
              <a:schemeClr val="tx1"/>
            </a:solidFill>
          </a:ln>
        </c:spPr>
        <c:txPr>
          <a:bodyPr/>
          <a:lstStyle/>
          <a:p>
            <a:pPr>
              <a:defRPr sz="800" b="1"/>
            </a:pPr>
            <a:endParaRPr lang="en-US"/>
          </a:p>
        </c:txPr>
        <c:crossAx val="168939520"/>
        <c:crosses val="autoZero"/>
        <c:crossBetween val="between"/>
      </c:valAx>
    </c:plotArea>
    <c:legend>
      <c:legendPos val="b"/>
      <c:layout>
        <c:manualLayout>
          <c:xMode val="edge"/>
          <c:yMode val="edge"/>
          <c:x val="0.19705015234273193"/>
          <c:y val="0.92512997847640122"/>
          <c:w val="0.62283036865096975"/>
          <c:h val="7.4870021523598812E-2"/>
        </c:manualLayout>
      </c:layout>
      <c:overlay val="0"/>
      <c:txPr>
        <a:bodyPr/>
        <a:lstStyle/>
        <a:p>
          <a:pPr>
            <a:defRPr b="1"/>
          </a:pPr>
          <a:endParaRPr lang="en-US"/>
        </a:p>
      </c:txPr>
    </c:legend>
    <c:plotVisOnly val="1"/>
    <c:dispBlanksAs val="gap"/>
    <c:showDLblsOverMax val="0"/>
  </c:chart>
  <c:spPr>
    <a:ln>
      <a:noFill/>
    </a:ln>
  </c:spPr>
  <c:txPr>
    <a:bodyPr/>
    <a:lstStyle/>
    <a:p>
      <a:pPr>
        <a:defRPr>
          <a:solidFill>
            <a:sysClr val="windowText" lastClr="000000"/>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70934543535092"/>
          <c:y val="6.5967016491754127E-2"/>
          <c:w val="0.85329968422729385"/>
          <c:h val="0.72977658067591833"/>
        </c:manualLayout>
      </c:layout>
      <c:barChart>
        <c:barDir val="col"/>
        <c:grouping val="clustered"/>
        <c:varyColors val="0"/>
        <c:ser>
          <c:idx val="0"/>
          <c:order val="0"/>
          <c:tx>
            <c:strRef>
              <c:f>'Figure 5.15'!$C$31</c:f>
              <c:strCache>
                <c:ptCount val="1"/>
                <c:pt idx="0">
                  <c:v>Total redistributed</c:v>
                </c:pt>
              </c:strCache>
            </c:strRef>
          </c:tx>
          <c:spPr>
            <a:solidFill>
              <a:srgbClr val="12436D"/>
            </a:solidFill>
            <a:ln w="3175" cmpd="sng">
              <a:solidFill>
                <a:schemeClr val="tx1"/>
              </a:solidFill>
            </a:ln>
            <a:effectLst/>
          </c:spPr>
          <c:invertIfNegative val="0"/>
          <c:dLbls>
            <c:dLbl>
              <c:idx val="0"/>
              <c:numFmt formatCode="&quot;£&quot;#,##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1C2-4245-97D9-89359361F5FC}"/>
                </c:ext>
              </c:extLst>
            </c:dLbl>
            <c:dLbl>
              <c:idx val="3"/>
              <c:numFmt formatCode="&quot;£&quot;#,##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31E-44ED-A367-049C8C3D3CA5}"/>
                </c:ext>
              </c:extLst>
            </c:dLbl>
            <c:dLbl>
              <c:idx val="9"/>
              <c:numFmt formatCode="&quot;£&quot;#,##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1C2-4245-97D9-89359361F5FC}"/>
                </c:ext>
              </c:extLst>
            </c:dLbl>
            <c:dLbl>
              <c:idx val="11"/>
              <c:numFmt formatCode="&quot;£&quot;#,##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1C2-4245-97D9-89359361F5FC}"/>
                </c:ext>
              </c:extLst>
            </c:dLbl>
            <c:dLbl>
              <c:idx val="12"/>
              <c:numFmt formatCode="&quot;£&quot;#,##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0-2452-4DF7-98A2-C60EAE5D73E6}"/>
                </c:ext>
              </c:extLst>
            </c:dLbl>
            <c:dLbl>
              <c:idx val="13"/>
              <c:numFmt formatCode="&quot;£&quot;#,##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1-2452-4DF7-98A2-C60EAE5D73E6}"/>
                </c:ext>
              </c:extLst>
            </c:dLbl>
            <c:numFmt formatCode="&quot;£&quot;#,##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5.15'!$B$32:$B$53</c:f>
              <c:strCache>
                <c:ptCount val="22"/>
                <c:pt idx="0">
                  <c:v>SY1</c:v>
                </c:pt>
                <c:pt idx="1">
                  <c:v>SY2</c:v>
                </c:pt>
                <c:pt idx="2">
                  <c:v>SY3</c:v>
                </c:pt>
                <c:pt idx="3">
                  <c:v>SY4</c:v>
                </c:pt>
                <c:pt idx="4">
                  <c:v>SY5</c:v>
                </c:pt>
                <c:pt idx="5">
                  <c:v>SY6</c:v>
                </c:pt>
                <c:pt idx="6">
                  <c:v>SY7</c:v>
                </c:pt>
                <c:pt idx="7">
                  <c:v>SY8</c:v>
                </c:pt>
                <c:pt idx="8">
                  <c:v>SY9</c:v>
                </c:pt>
                <c:pt idx="9">
                  <c:v>SY10</c:v>
                </c:pt>
                <c:pt idx="10">
                  <c:v>SY11</c:v>
                </c:pt>
                <c:pt idx="11">
                  <c:v>SY12</c:v>
                </c:pt>
                <c:pt idx="12">
                  <c:v>SY13</c:v>
                </c:pt>
                <c:pt idx="13">
                  <c:v>SY14</c:v>
                </c:pt>
                <c:pt idx="14">
                  <c:v>SY15</c:v>
                </c:pt>
                <c:pt idx="15">
                  <c:v>SY16</c:v>
                </c:pt>
                <c:pt idx="16">
                  <c:v>SY17</c:v>
                </c:pt>
                <c:pt idx="17">
                  <c:v>SY18</c:v>
                </c:pt>
                <c:pt idx="18">
                  <c:v>SY19</c:v>
                </c:pt>
                <c:pt idx="19">
                  <c:v>SY20</c:v>
                </c:pt>
                <c:pt idx="20">
                  <c:v>SY21</c:v>
                </c:pt>
                <c:pt idx="21">
                  <c:v>SY22</c:v>
                </c:pt>
              </c:strCache>
            </c:strRef>
          </c:cat>
          <c:val>
            <c:numRef>
              <c:f>'Figure 5.15'!$C$32:$C$53</c:f>
              <c:numCache>
                <c:formatCode>"£"#,##0</c:formatCode>
                <c:ptCount val="22"/>
                <c:pt idx="0">
                  <c:v>90519054</c:v>
                </c:pt>
                <c:pt idx="1">
                  <c:v>174955257</c:v>
                </c:pt>
                <c:pt idx="2">
                  <c:v>153838306</c:v>
                </c:pt>
                <c:pt idx="3">
                  <c:v>139654394</c:v>
                </c:pt>
                <c:pt idx="4">
                  <c:v>234179269</c:v>
                </c:pt>
                <c:pt idx="5">
                  <c:v>307180739</c:v>
                </c:pt>
                <c:pt idx="6">
                  <c:v>352651576</c:v>
                </c:pt>
                <c:pt idx="7">
                  <c:v>323306752</c:v>
                </c:pt>
                <c:pt idx="8">
                  <c:v>358308373</c:v>
                </c:pt>
                <c:pt idx="9">
                  <c:v>123116772</c:v>
                </c:pt>
                <c:pt idx="10">
                  <c:v>164420029</c:v>
                </c:pt>
                <c:pt idx="11">
                  <c:v>42372844</c:v>
                </c:pt>
                <c:pt idx="12">
                  <c:v>24714120</c:v>
                </c:pt>
                <c:pt idx="13">
                  <c:v>0</c:v>
                </c:pt>
                <c:pt idx="14">
                  <c:v>459957270</c:v>
                </c:pt>
                <c:pt idx="15">
                  <c:v>604116946</c:v>
                </c:pt>
                <c:pt idx="16">
                  <c:v>841941647</c:v>
                </c:pt>
                <c:pt idx="17">
                  <c:v>654596272</c:v>
                </c:pt>
                <c:pt idx="18">
                  <c:v>465872811</c:v>
                </c:pt>
                <c:pt idx="19">
                  <c:v>813432379</c:v>
                </c:pt>
                <c:pt idx="20">
                  <c:v>740395147</c:v>
                </c:pt>
                <c:pt idx="21">
                  <c:v>617257398</c:v>
                </c:pt>
              </c:numCache>
            </c:numRef>
          </c:val>
          <c:extLst>
            <c:ext xmlns:c16="http://schemas.microsoft.com/office/drawing/2014/chart" uri="{C3380CC4-5D6E-409C-BE32-E72D297353CC}">
              <c16:uniqueId val="{00000007-D9AD-47FC-BB4E-F8CA55E366ED}"/>
            </c:ext>
          </c:extLst>
        </c:ser>
        <c:dLbls>
          <c:dLblPos val="outEnd"/>
          <c:showLegendKey val="0"/>
          <c:showVal val="1"/>
          <c:showCatName val="0"/>
          <c:showSerName val="0"/>
          <c:showPercent val="0"/>
          <c:showBubbleSize val="0"/>
        </c:dLbls>
        <c:gapWidth val="30"/>
        <c:overlap val="-27"/>
        <c:axId val="229443695"/>
        <c:axId val="229443279"/>
      </c:barChart>
      <c:catAx>
        <c:axId val="229443695"/>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229443279"/>
        <c:crosses val="autoZero"/>
        <c:auto val="1"/>
        <c:lblAlgn val="ctr"/>
        <c:lblOffset val="100"/>
        <c:noMultiLvlLbl val="0"/>
      </c:catAx>
      <c:valAx>
        <c:axId val="229443279"/>
        <c:scaling>
          <c:orientation val="minMax"/>
        </c:scaling>
        <c:delete val="0"/>
        <c:axPos val="l"/>
        <c:majorGridlines>
          <c:spPr>
            <a:ln w="6350" cap="flat" cmpd="sng" algn="ctr">
              <a:solidFill>
                <a:schemeClr val="bg1">
                  <a:lumMod val="85000"/>
                </a:schemeClr>
              </a:solidFill>
              <a:prstDash val="dash"/>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GB" sz="1000" b="1"/>
                  <a:t>Amount redistributed (£m)</a:t>
                </a:r>
              </a:p>
            </c:rich>
          </c:tx>
          <c:layout>
            <c:manualLayout>
              <c:xMode val="edge"/>
              <c:yMode val="edge"/>
              <c:x val="1.7607061314876299E-2"/>
              <c:y val="6.982506467509951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title>
        <c:numFmt formatCode="&quot;£&quot;#,##0" sourceLinked="0"/>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229443695"/>
        <c:crosses val="autoZero"/>
        <c:crossBetween val="between"/>
        <c:dispUnits>
          <c:builtInUnit val="millions"/>
        </c:dispUnits>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9213674546698"/>
          <c:y val="3.3072282468068204E-2"/>
          <c:w val="0.89607863254533004"/>
          <c:h val="0.90202081825608926"/>
        </c:manualLayout>
      </c:layout>
      <c:barChart>
        <c:barDir val="col"/>
        <c:grouping val="percentStacked"/>
        <c:varyColors val="0"/>
        <c:ser>
          <c:idx val="0"/>
          <c:order val="0"/>
          <c:tx>
            <c:strRef>
              <c:f>'Figure 5.16'!$C$53</c:f>
              <c:strCache>
                <c:ptCount val="1"/>
                <c:pt idx="0">
                  <c:v>Good</c:v>
                </c:pt>
              </c:strCache>
            </c:strRef>
          </c:tx>
          <c:spPr>
            <a:solidFill>
              <a:srgbClr val="079448"/>
            </a:solidFill>
            <a:ln w="3175">
              <a:solidFill>
                <a:schemeClr val="tx1"/>
              </a:solidFill>
            </a:ln>
            <a:effectLst/>
          </c:spPr>
          <c:invertIfNegative val="0"/>
          <c:dLbls>
            <c:numFmt formatCode="0%" sourceLinked="0"/>
            <c:spPr>
              <a:noFill/>
              <a:ln>
                <a:noFill/>
              </a:ln>
              <a:effectLst/>
            </c:spPr>
            <c:txPr>
              <a:bodyPr rot="0" spcFirstLastPara="1" vertOverflow="ellipsis" vert="horz" wrap="square" anchor="ctr" anchorCtr="1"/>
              <a:lstStyle/>
              <a:p>
                <a:pPr>
                  <a:defRPr sz="800" b="1" i="0" u="none" strike="noStrike" kern="1200" baseline="0">
                    <a:solidFill>
                      <a:srgbClr val="FFFFFF"/>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5.16'!$B$58:$B$62</c:f>
              <c:strCache>
                <c:ptCount val="5"/>
                <c:pt idx="0">
                  <c:v>SY18</c:v>
                </c:pt>
                <c:pt idx="1">
                  <c:v>SY19</c:v>
                </c:pt>
                <c:pt idx="2">
                  <c:v>SY20</c:v>
                </c:pt>
                <c:pt idx="3">
                  <c:v>SY21</c:v>
                </c:pt>
                <c:pt idx="4">
                  <c:v>SY22</c:v>
                </c:pt>
              </c:strCache>
            </c:strRef>
          </c:cat>
          <c:val>
            <c:numRef>
              <c:f>'Figure 5.16'!$C$58:$C$62</c:f>
              <c:numCache>
                <c:formatCode>0%</c:formatCode>
                <c:ptCount val="5"/>
                <c:pt idx="0">
                  <c:v>0.5</c:v>
                </c:pt>
                <c:pt idx="1">
                  <c:v>0.75</c:v>
                </c:pt>
                <c:pt idx="2">
                  <c:v>0.75</c:v>
                </c:pt>
                <c:pt idx="3">
                  <c:v>0.5</c:v>
                </c:pt>
                <c:pt idx="4">
                  <c:v>0.25</c:v>
                </c:pt>
              </c:numCache>
            </c:numRef>
          </c:val>
          <c:extLst>
            <c:ext xmlns:c16="http://schemas.microsoft.com/office/drawing/2014/chart" uri="{C3380CC4-5D6E-409C-BE32-E72D297353CC}">
              <c16:uniqueId val="{00000000-C9CA-4D24-95A3-0B5683CD45A1}"/>
            </c:ext>
          </c:extLst>
        </c:ser>
        <c:ser>
          <c:idx val="1"/>
          <c:order val="1"/>
          <c:tx>
            <c:strRef>
              <c:f>'Figure 5.16'!$D$53</c:f>
              <c:strCache>
                <c:ptCount val="1"/>
                <c:pt idx="0">
                  <c:v>Satisfactory</c:v>
                </c:pt>
              </c:strCache>
            </c:strRef>
          </c:tx>
          <c:spPr>
            <a:solidFill>
              <a:srgbClr val="12436D"/>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5622-4E24-B4EB-1AB0C1E779F1}"/>
                </c:ext>
              </c:extLst>
            </c:dLbl>
            <c:dLbl>
              <c:idx val="1"/>
              <c:delete val="1"/>
              <c:extLst>
                <c:ext xmlns:c15="http://schemas.microsoft.com/office/drawing/2012/chart" uri="{CE6537A1-D6FC-4f65-9D91-7224C49458BB}"/>
                <c:ext xmlns:c16="http://schemas.microsoft.com/office/drawing/2014/chart" uri="{C3380CC4-5D6E-409C-BE32-E72D297353CC}">
                  <c16:uniqueId val="{00000008-5622-4E24-B4EB-1AB0C1E779F1}"/>
                </c:ext>
              </c:extLst>
            </c:dLbl>
            <c:dLbl>
              <c:idx val="2"/>
              <c:tx>
                <c:rich>
                  <a:bodyPr/>
                  <a:lstStyle/>
                  <a:p>
                    <a:fld id="{DD4C39AA-CE21-417D-A27F-FB3B83A9B2ED}" type="SERIESNAME">
                      <a:rPr lang="en-US"/>
                      <a:pPr/>
                      <a:t>[SERIES NAME]</a:t>
                    </a:fld>
                    <a:r>
                      <a:rPr lang="en-US" baseline="0"/>
                      <a:t> </a:t>
                    </a:r>
                  </a:p>
                  <a:p>
                    <a:fld id="{48EC6F5C-45D9-4437-82EB-4D10690ABBF4}" type="VALUE">
                      <a:rPr lang="en-US" baseline="0"/>
                      <a:pPr/>
                      <a:t>[VALUE]</a:t>
                    </a:fld>
                    <a:endParaRPr lang="en-GB"/>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1-938A-4CE3-8393-534C7209287A}"/>
                </c:ext>
              </c:extLst>
            </c:dLbl>
            <c:dLbl>
              <c:idx val="3"/>
              <c:tx>
                <c:rich>
                  <a:bodyPr/>
                  <a:lstStyle/>
                  <a:p>
                    <a:fld id="{B328A1B8-7D65-418D-95BA-95741FE07486}" type="SERIESNAME">
                      <a:rPr lang="en-US"/>
                      <a:pPr/>
                      <a:t>[SERIES NAME]</a:t>
                    </a:fld>
                    <a:r>
                      <a:rPr lang="en-US" baseline="0"/>
                      <a:t> </a:t>
                    </a:r>
                  </a:p>
                  <a:p>
                    <a:fld id="{B4809812-A57F-482D-8D8D-57F2E7716188}" type="VALUE">
                      <a:rPr lang="en-US" baseline="0"/>
                      <a:pPr/>
                      <a:t>[VALUE]</a:t>
                    </a:fld>
                    <a:endParaRPr lang="en-GB"/>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2-938A-4CE3-8393-534C7209287A}"/>
                </c:ext>
              </c:extLst>
            </c:dLbl>
            <c:dLbl>
              <c:idx val="4"/>
              <c:tx>
                <c:rich>
                  <a:bodyPr/>
                  <a:lstStyle/>
                  <a:p>
                    <a:fld id="{34D446F8-8AA9-493D-AB3C-B5E96F61A10B}" type="SERIESNAME">
                      <a:rPr lang="en-US"/>
                      <a:pPr/>
                      <a:t>[SERIES NAME]</a:t>
                    </a:fld>
                    <a:r>
                      <a:rPr lang="en-US" baseline="0"/>
                      <a:t> </a:t>
                    </a:r>
                  </a:p>
                  <a:p>
                    <a:fld id="{F790734D-10F3-48D4-A3D5-676554F0E111}" type="VALUE">
                      <a:rPr lang="en-US" baseline="0"/>
                      <a:pPr/>
                      <a:t>[VALUE]</a:t>
                    </a:fld>
                    <a:endParaRPr lang="en-GB"/>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3-938A-4CE3-8393-534C7209287A}"/>
                </c:ext>
              </c:extLst>
            </c:dLbl>
            <c:numFmt formatCode="0%" sourceLinked="0"/>
            <c:spPr>
              <a:noFill/>
              <a:ln>
                <a:noFill/>
              </a:ln>
              <a:effectLst/>
            </c:spPr>
            <c:txPr>
              <a:bodyPr rot="0" spcFirstLastPara="1" vertOverflow="ellipsis" vert="horz" wrap="square" anchor="ctr" anchorCtr="1"/>
              <a:lstStyle/>
              <a:p>
                <a:pPr>
                  <a:defRPr sz="800" b="1" i="0" u="none" strike="noStrike" kern="1200" baseline="0">
                    <a:solidFill>
                      <a:srgbClr val="FFFFFF"/>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5.16'!$B$58:$B$62</c:f>
              <c:strCache>
                <c:ptCount val="5"/>
                <c:pt idx="0">
                  <c:v>SY18</c:v>
                </c:pt>
                <c:pt idx="1">
                  <c:v>SY19</c:v>
                </c:pt>
                <c:pt idx="2">
                  <c:v>SY20</c:v>
                </c:pt>
                <c:pt idx="3">
                  <c:v>SY21</c:v>
                </c:pt>
                <c:pt idx="4">
                  <c:v>SY22</c:v>
                </c:pt>
              </c:strCache>
            </c:strRef>
          </c:cat>
          <c:val>
            <c:numRef>
              <c:f>'Figure 5.16'!$D$58:$D$62</c:f>
              <c:numCache>
                <c:formatCode>0%</c:formatCode>
                <c:ptCount val="5"/>
                <c:pt idx="0">
                  <c:v>0</c:v>
                </c:pt>
                <c:pt idx="1">
                  <c:v>0</c:v>
                </c:pt>
                <c:pt idx="2">
                  <c:v>0.25</c:v>
                </c:pt>
                <c:pt idx="3">
                  <c:v>0.25</c:v>
                </c:pt>
                <c:pt idx="4">
                  <c:v>0.75</c:v>
                </c:pt>
              </c:numCache>
            </c:numRef>
          </c:val>
          <c:extLst>
            <c:ext xmlns:c16="http://schemas.microsoft.com/office/drawing/2014/chart" uri="{C3380CC4-5D6E-409C-BE32-E72D297353CC}">
              <c16:uniqueId val="{00000003-C9CA-4D24-95A3-0B5683CD45A1}"/>
            </c:ext>
          </c:extLst>
        </c:ser>
        <c:ser>
          <c:idx val="2"/>
          <c:order val="2"/>
          <c:tx>
            <c:strRef>
              <c:f>'Figure 5.16'!$E$53</c:f>
              <c:strCache>
                <c:ptCount val="1"/>
                <c:pt idx="0">
                  <c:v>Weak</c:v>
                </c:pt>
              </c:strCache>
            </c:strRef>
          </c:tx>
          <c:spPr>
            <a:solidFill>
              <a:srgbClr val="E86E1E"/>
            </a:solidFill>
            <a:ln w="3175">
              <a:solidFill>
                <a:schemeClr val="tx1"/>
              </a:solidFill>
            </a:ln>
            <a:effectLst/>
          </c:spPr>
          <c:invertIfNegative val="0"/>
          <c:dLbls>
            <c:dLbl>
              <c:idx val="1"/>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5622-4E24-B4EB-1AB0C1E779F1}"/>
                </c:ext>
              </c:extLst>
            </c:dLbl>
            <c:dLbl>
              <c:idx val="2"/>
              <c:delete val="1"/>
              <c:extLst>
                <c:ext xmlns:c15="http://schemas.microsoft.com/office/drawing/2012/chart" uri="{CE6537A1-D6FC-4f65-9D91-7224C49458BB}"/>
                <c:ext xmlns:c16="http://schemas.microsoft.com/office/drawing/2014/chart" uri="{C3380CC4-5D6E-409C-BE32-E72D297353CC}">
                  <c16:uniqueId val="{00000002-5622-4E24-B4EB-1AB0C1E779F1}"/>
                </c:ext>
              </c:extLst>
            </c:dLbl>
            <c:dLbl>
              <c:idx val="4"/>
              <c:delete val="1"/>
              <c:extLst>
                <c:ext xmlns:c15="http://schemas.microsoft.com/office/drawing/2012/chart" uri="{CE6537A1-D6FC-4f65-9D91-7224C49458BB}"/>
                <c:ext xmlns:c16="http://schemas.microsoft.com/office/drawing/2014/chart" uri="{C3380CC4-5D6E-409C-BE32-E72D297353CC}">
                  <c16:uniqueId val="{00000000-1983-419C-8E21-F1464CEAFB1F}"/>
                </c:ext>
              </c:extLst>
            </c:dLbl>
            <c:numFmt formatCode="0%" sourceLinked="0"/>
            <c:spPr>
              <a:noFill/>
              <a:ln>
                <a:noFill/>
              </a:ln>
              <a:effectLst/>
            </c:spPr>
            <c:txPr>
              <a:bodyPr rot="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5.16'!$B$58:$B$62</c:f>
              <c:strCache>
                <c:ptCount val="5"/>
                <c:pt idx="0">
                  <c:v>SY18</c:v>
                </c:pt>
                <c:pt idx="1">
                  <c:v>SY19</c:v>
                </c:pt>
                <c:pt idx="2">
                  <c:v>SY20</c:v>
                </c:pt>
                <c:pt idx="3">
                  <c:v>SY21</c:v>
                </c:pt>
                <c:pt idx="4">
                  <c:v>SY22</c:v>
                </c:pt>
              </c:strCache>
            </c:strRef>
          </c:cat>
          <c:val>
            <c:numRef>
              <c:f>'Figure 5.16'!$E$58:$E$62</c:f>
              <c:numCache>
                <c:formatCode>0%</c:formatCode>
                <c:ptCount val="5"/>
                <c:pt idx="0">
                  <c:v>0.25</c:v>
                </c:pt>
                <c:pt idx="1">
                  <c:v>0.25</c:v>
                </c:pt>
                <c:pt idx="2">
                  <c:v>0</c:v>
                </c:pt>
                <c:pt idx="3">
                  <c:v>0.25</c:v>
                </c:pt>
                <c:pt idx="4">
                  <c:v>0</c:v>
                </c:pt>
              </c:numCache>
            </c:numRef>
          </c:val>
          <c:extLst>
            <c:ext xmlns:c16="http://schemas.microsoft.com/office/drawing/2014/chart" uri="{C3380CC4-5D6E-409C-BE32-E72D297353CC}">
              <c16:uniqueId val="{00000006-C9CA-4D24-95A3-0B5683CD45A1}"/>
            </c:ext>
          </c:extLst>
        </c:ser>
        <c:ser>
          <c:idx val="3"/>
          <c:order val="3"/>
          <c:tx>
            <c:strRef>
              <c:f>'Figure 5.16'!$F$53</c:f>
              <c:strCache>
                <c:ptCount val="1"/>
                <c:pt idx="0">
                  <c:v>Unsatisfactory</c:v>
                </c:pt>
              </c:strCache>
            </c:strRef>
          </c:tx>
          <c:spPr>
            <a:solidFill>
              <a:srgbClr val="CD1F45"/>
            </a:solidFill>
            <a:ln w="3175">
              <a:solidFill>
                <a:schemeClr val="tx1"/>
              </a:solidFill>
            </a:ln>
            <a:effectLst/>
          </c:spPr>
          <c:invertIfNegative val="0"/>
          <c:dLbls>
            <c:dLbl>
              <c:idx val="0"/>
              <c:tx>
                <c:rich>
                  <a:bodyPr/>
                  <a:lstStyle/>
                  <a:p>
                    <a:fld id="{5A599F69-26EF-4C72-9A5C-9CF86F0A17B2}" type="SERIESNAME">
                      <a:rPr lang="en-US" sz="800">
                        <a:solidFill>
                          <a:schemeClr val="bg1"/>
                        </a:solidFill>
                      </a:rPr>
                      <a:pPr/>
                      <a:t>[SERIES NAME]</a:t>
                    </a:fld>
                    <a:r>
                      <a:rPr lang="en-US" sz="800" baseline="0">
                        <a:solidFill>
                          <a:schemeClr val="bg1"/>
                        </a:solidFill>
                      </a:rPr>
                      <a:t> </a:t>
                    </a:r>
                  </a:p>
                  <a:p>
                    <a:fld id="{9D18F377-01D7-4F12-9332-3FC59833C4CB}" type="VALUE">
                      <a:rPr lang="en-US" sz="800" baseline="0">
                        <a:solidFill>
                          <a:schemeClr val="bg1"/>
                        </a:solidFill>
                      </a:rPr>
                      <a:pPr/>
                      <a:t>[VALUE]</a:t>
                    </a:fld>
                    <a:endParaRPr lang="en-GB"/>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3-5622-4E24-B4EB-1AB0C1E779F1}"/>
                </c:ext>
              </c:extLst>
            </c:dLbl>
            <c:dLbl>
              <c:idx val="1"/>
              <c:delete val="1"/>
              <c:extLst>
                <c:ext xmlns:c15="http://schemas.microsoft.com/office/drawing/2012/chart" uri="{CE6537A1-D6FC-4f65-9D91-7224C49458BB}"/>
                <c:ext xmlns:c16="http://schemas.microsoft.com/office/drawing/2014/chart" uri="{C3380CC4-5D6E-409C-BE32-E72D297353CC}">
                  <c16:uniqueId val="{00000004-5622-4E24-B4EB-1AB0C1E779F1}"/>
                </c:ext>
              </c:extLst>
            </c:dLbl>
            <c:dLbl>
              <c:idx val="2"/>
              <c:delete val="1"/>
              <c:extLst>
                <c:ext xmlns:c15="http://schemas.microsoft.com/office/drawing/2012/chart" uri="{CE6537A1-D6FC-4f65-9D91-7224C49458BB}"/>
                <c:ext xmlns:c16="http://schemas.microsoft.com/office/drawing/2014/chart" uri="{C3380CC4-5D6E-409C-BE32-E72D297353CC}">
                  <c16:uniqueId val="{00000005-5622-4E24-B4EB-1AB0C1E779F1}"/>
                </c:ext>
              </c:extLst>
            </c:dLbl>
            <c:dLbl>
              <c:idx val="3"/>
              <c:delete val="1"/>
              <c:extLst>
                <c:ext xmlns:c15="http://schemas.microsoft.com/office/drawing/2012/chart" uri="{CE6537A1-D6FC-4f65-9D91-7224C49458BB}"/>
                <c:ext xmlns:c16="http://schemas.microsoft.com/office/drawing/2014/chart" uri="{C3380CC4-5D6E-409C-BE32-E72D297353CC}">
                  <c16:uniqueId val="{00000006-5622-4E24-B4EB-1AB0C1E779F1}"/>
                </c:ext>
              </c:extLst>
            </c:dLbl>
            <c:dLbl>
              <c:idx val="4"/>
              <c:delete val="1"/>
              <c:extLst>
                <c:ext xmlns:c15="http://schemas.microsoft.com/office/drawing/2012/chart" uri="{CE6537A1-D6FC-4f65-9D91-7224C49458BB}"/>
                <c:ext xmlns:c16="http://schemas.microsoft.com/office/drawing/2014/chart" uri="{C3380CC4-5D6E-409C-BE32-E72D297353CC}">
                  <c16:uniqueId val="{00000007-5622-4E24-B4EB-1AB0C1E779F1}"/>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ctr"/>
            <c:showLegendKey val="0"/>
            <c:showVal val="0"/>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5.16'!$B$58:$B$62</c:f>
              <c:strCache>
                <c:ptCount val="5"/>
                <c:pt idx="0">
                  <c:v>SY18</c:v>
                </c:pt>
                <c:pt idx="1">
                  <c:v>SY19</c:v>
                </c:pt>
                <c:pt idx="2">
                  <c:v>SY20</c:v>
                </c:pt>
                <c:pt idx="3">
                  <c:v>SY21</c:v>
                </c:pt>
                <c:pt idx="4">
                  <c:v>SY22</c:v>
                </c:pt>
              </c:strCache>
            </c:strRef>
          </c:cat>
          <c:val>
            <c:numRef>
              <c:f>'Figure 5.16'!$F$58:$F$62</c:f>
              <c:numCache>
                <c:formatCode>0%</c:formatCode>
                <c:ptCount val="5"/>
                <c:pt idx="0">
                  <c:v>0.25</c:v>
                </c:pt>
                <c:pt idx="1">
                  <c:v>0</c:v>
                </c:pt>
                <c:pt idx="2">
                  <c:v>0</c:v>
                </c:pt>
                <c:pt idx="3">
                  <c:v>0</c:v>
                </c:pt>
                <c:pt idx="4">
                  <c:v>0</c:v>
                </c:pt>
              </c:numCache>
            </c:numRef>
          </c:val>
          <c:extLst>
            <c:ext xmlns:c16="http://schemas.microsoft.com/office/drawing/2014/chart" uri="{C3380CC4-5D6E-409C-BE32-E72D297353CC}">
              <c16:uniqueId val="{0000000A-C9CA-4D24-95A3-0B5683CD45A1}"/>
            </c:ext>
          </c:extLst>
        </c:ser>
        <c:dLbls>
          <c:dLblPos val="ctr"/>
          <c:showLegendKey val="0"/>
          <c:showVal val="1"/>
          <c:showCatName val="0"/>
          <c:showSerName val="0"/>
          <c:showPercent val="0"/>
          <c:showBubbleSize val="0"/>
        </c:dLbls>
        <c:gapWidth val="45"/>
        <c:overlap val="100"/>
        <c:axId val="597321440"/>
        <c:axId val="597314784"/>
      </c:barChart>
      <c:catAx>
        <c:axId val="597321440"/>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597314784"/>
        <c:crosses val="autoZero"/>
        <c:auto val="1"/>
        <c:lblAlgn val="ctr"/>
        <c:lblOffset val="100"/>
        <c:noMultiLvlLbl val="0"/>
      </c:catAx>
      <c:valAx>
        <c:axId val="597314784"/>
        <c:scaling>
          <c:orientation val="minMax"/>
        </c:scaling>
        <c:delete val="0"/>
        <c:axPos val="l"/>
        <c:majorGridlines>
          <c:spPr>
            <a:ln w="6350" cap="flat" cmpd="sng" algn="ctr">
              <a:solidFill>
                <a:schemeClr val="bg1">
                  <a:lumMod val="85000"/>
                </a:schemeClr>
              </a:solidFill>
              <a:prstDash val="dash"/>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GB" b="1"/>
                  <a:t>Percentage of audits</a:t>
                </a:r>
              </a:p>
            </c:rich>
          </c:tx>
          <c:layout>
            <c:manualLayout>
              <c:xMode val="edge"/>
              <c:yMode val="edge"/>
              <c:x val="1.7560980265371221E-3"/>
              <c:y val="0.2726580681120378"/>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title>
        <c:numFmt formatCode="0%" sourceLinked="1"/>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5973214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b="1">
          <a:solidFill>
            <a:sysClr val="windowText" lastClr="000000"/>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ysClr val="windowText" lastClr="000000"/>
                </a:solidFill>
                <a:latin typeface="Verdana" panose="020B0604030504040204" pitchFamily="34" charset="0"/>
                <a:ea typeface="Verdana" panose="020B0604030504040204" pitchFamily="34" charset="0"/>
                <a:cs typeface="+mn-cs"/>
              </a:defRPr>
            </a:pPr>
            <a:r>
              <a:rPr lang="en-US" sz="1000" b="1"/>
              <a:t>a) England</a:t>
            </a:r>
          </a:p>
        </c:rich>
      </c:tx>
      <c:overlay val="0"/>
      <c:spPr>
        <a:noFill/>
        <a:ln>
          <a:noFill/>
        </a:ln>
        <a:effectLst/>
      </c:spPr>
      <c:txPr>
        <a:bodyPr rot="0" spcFirstLastPara="1" vertOverflow="ellipsis" vert="horz" wrap="square" anchor="ctr" anchorCtr="1"/>
        <a:lstStyle/>
        <a:p>
          <a:pPr>
            <a:defRPr sz="1000" b="1" i="0" u="none" strike="noStrike" kern="1200" spc="0" baseline="0">
              <a:solidFill>
                <a:sysClr val="windowText" lastClr="000000"/>
              </a:solidFill>
              <a:latin typeface="Verdana" panose="020B0604030504040204" pitchFamily="34" charset="0"/>
              <a:ea typeface="Verdana" panose="020B0604030504040204" pitchFamily="34" charset="0"/>
              <a:cs typeface="+mn-cs"/>
            </a:defRPr>
          </a:pPr>
          <a:endParaRPr lang="en-US"/>
        </a:p>
      </c:txPr>
    </c:title>
    <c:autoTitleDeleted val="0"/>
    <c:plotArea>
      <c:layout>
        <c:manualLayout>
          <c:layoutTarget val="inner"/>
          <c:xMode val="edge"/>
          <c:yMode val="edge"/>
          <c:x val="0.11470167591987505"/>
          <c:y val="0.13405620119320885"/>
          <c:w val="0.86598243115607898"/>
          <c:h val="0.74793271255880067"/>
        </c:manualLayout>
      </c:layout>
      <c:barChart>
        <c:barDir val="col"/>
        <c:grouping val="clustered"/>
        <c:varyColors val="0"/>
        <c:ser>
          <c:idx val="0"/>
          <c:order val="0"/>
          <c:tx>
            <c:strRef>
              <c:f>'Figure 6.1 (a-e)'!$B$35</c:f>
              <c:strCache>
                <c:ptCount val="1"/>
                <c:pt idx="0">
                  <c:v>England</c:v>
                </c:pt>
              </c:strCache>
            </c:strRef>
          </c:tx>
          <c:spPr>
            <a:solidFill>
              <a:schemeClr val="accent1"/>
            </a:solidFill>
            <a:ln w="3175">
              <a:solidFill>
                <a:sysClr val="windowText" lastClr="000000"/>
              </a:solidFill>
            </a:ln>
            <a:effectLst/>
          </c:spPr>
          <c:invertIfNegative val="0"/>
          <c:dPt>
            <c:idx val="0"/>
            <c:invertIfNegative val="0"/>
            <c:bubble3D val="0"/>
            <c:spPr>
              <a:solidFill>
                <a:srgbClr val="079448"/>
              </a:solidFill>
              <a:ln w="3175">
                <a:solidFill>
                  <a:sysClr val="windowText" lastClr="000000"/>
                </a:solidFill>
              </a:ln>
              <a:effectLst/>
            </c:spPr>
            <c:extLst>
              <c:ext xmlns:c16="http://schemas.microsoft.com/office/drawing/2014/chart" uri="{C3380CC4-5D6E-409C-BE32-E72D297353CC}">
                <c16:uniqueId val="{00000002-C03C-4287-B604-23AB70A5BC6C}"/>
              </c:ext>
            </c:extLst>
          </c:dPt>
          <c:dPt>
            <c:idx val="1"/>
            <c:invertIfNegative val="0"/>
            <c:bubble3D val="0"/>
            <c:spPr>
              <a:solidFill>
                <a:srgbClr val="12436D"/>
              </a:solidFill>
              <a:ln w="3175">
                <a:solidFill>
                  <a:sysClr val="windowText" lastClr="000000"/>
                </a:solidFill>
              </a:ln>
              <a:effectLst/>
            </c:spPr>
            <c:extLst>
              <c:ext xmlns:c16="http://schemas.microsoft.com/office/drawing/2014/chart" uri="{C3380CC4-5D6E-409C-BE32-E72D297353CC}">
                <c16:uniqueId val="{00000003-C03C-4287-B604-23AB70A5BC6C}"/>
              </c:ext>
            </c:extLst>
          </c:dPt>
          <c:dPt>
            <c:idx val="2"/>
            <c:invertIfNegative val="0"/>
            <c:bubble3D val="0"/>
            <c:spPr>
              <a:solidFill>
                <a:srgbClr val="E86E1E"/>
              </a:solidFill>
              <a:ln w="3175">
                <a:solidFill>
                  <a:sysClr val="windowText" lastClr="000000"/>
                </a:solidFill>
              </a:ln>
              <a:effectLst/>
            </c:spPr>
            <c:extLst>
              <c:ext xmlns:c16="http://schemas.microsoft.com/office/drawing/2014/chart" uri="{C3380CC4-5D6E-409C-BE32-E72D297353CC}">
                <c16:uniqueId val="{00000004-C03C-4287-B604-23AB70A5BC6C}"/>
              </c:ext>
            </c:extLst>
          </c:dPt>
          <c:dPt>
            <c:idx val="3"/>
            <c:invertIfNegative val="0"/>
            <c:bubble3D val="0"/>
            <c:spPr>
              <a:solidFill>
                <a:srgbClr val="CD1F45"/>
              </a:solidFill>
              <a:ln w="3175">
                <a:solidFill>
                  <a:sysClr val="windowText" lastClr="000000"/>
                </a:solidFill>
              </a:ln>
              <a:effectLst/>
            </c:spPr>
            <c:extLst>
              <c:ext xmlns:c16="http://schemas.microsoft.com/office/drawing/2014/chart" uri="{C3380CC4-5D6E-409C-BE32-E72D297353CC}">
                <c16:uniqueId val="{00000005-C03C-4287-B604-23AB70A5BC6C}"/>
              </c:ext>
            </c:extLst>
          </c:dPt>
          <c:dLbls>
            <c:dLbl>
              <c:idx val="0"/>
              <c:layout>
                <c:manualLayout>
                  <c:x val="-3.318122224991709E-3"/>
                  <c:y val="3.2201688123718411E-3"/>
                </c:manualLayout>
              </c:layout>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03C-4287-B604-23AB70A5BC6C}"/>
                </c:ext>
              </c:extLst>
            </c:dLbl>
            <c:dLbl>
              <c:idx val="2"/>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4-C03C-4287-B604-23AB70A5BC6C}"/>
                </c:ext>
              </c:extLst>
            </c:dLbl>
            <c:dLbl>
              <c:idx val="3"/>
              <c:layout>
                <c:manualLayout>
                  <c:x val="-2.1166181625560586E-16"/>
                  <c:y val="2.6908858156077069E-3"/>
                </c:manualLayout>
              </c:layout>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03C-4287-B604-23AB70A5BC6C}"/>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6.1 (a-e)'!$C$34:$F$34</c:f>
              <c:strCache>
                <c:ptCount val="4"/>
                <c:pt idx="0">
                  <c:v>Good</c:v>
                </c:pt>
                <c:pt idx="1">
                  <c:v>Satisfactory</c:v>
                </c:pt>
                <c:pt idx="2">
                  <c:v>Weak</c:v>
                </c:pt>
                <c:pt idx="3">
                  <c:v>Unsatisfactory</c:v>
                </c:pt>
              </c:strCache>
            </c:strRef>
          </c:cat>
          <c:val>
            <c:numRef>
              <c:f>'Figure 6.1 (a-e)'!$C$35:$F$35</c:f>
              <c:numCache>
                <c:formatCode>General</c:formatCode>
                <c:ptCount val="4"/>
                <c:pt idx="0">
                  <c:v>0</c:v>
                </c:pt>
                <c:pt idx="1">
                  <c:v>4</c:v>
                </c:pt>
                <c:pt idx="2">
                  <c:v>32</c:v>
                </c:pt>
                <c:pt idx="3">
                  <c:v>1</c:v>
                </c:pt>
              </c:numCache>
            </c:numRef>
          </c:val>
          <c:extLst>
            <c:ext xmlns:c16="http://schemas.microsoft.com/office/drawing/2014/chart" uri="{C3380CC4-5D6E-409C-BE32-E72D297353CC}">
              <c16:uniqueId val="{00000000-C03C-4287-B604-23AB70A5BC6C}"/>
            </c:ext>
          </c:extLst>
        </c:ser>
        <c:dLbls>
          <c:showLegendKey val="0"/>
          <c:showVal val="0"/>
          <c:showCatName val="0"/>
          <c:showSerName val="0"/>
          <c:showPercent val="0"/>
          <c:showBubbleSize val="0"/>
        </c:dLbls>
        <c:gapWidth val="50"/>
        <c:overlap val="-27"/>
        <c:axId val="180520384"/>
        <c:axId val="180517888"/>
      </c:barChart>
      <c:catAx>
        <c:axId val="180520384"/>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180517888"/>
        <c:crosses val="autoZero"/>
        <c:auto val="1"/>
        <c:lblAlgn val="ctr"/>
        <c:lblOffset val="100"/>
        <c:noMultiLvlLbl val="0"/>
      </c:catAx>
      <c:valAx>
        <c:axId val="180517888"/>
        <c:scaling>
          <c:orientation val="minMax"/>
        </c:scaling>
        <c:delete val="0"/>
        <c:axPos val="l"/>
        <c:majorGridlines>
          <c:spPr>
            <a:ln w="6350" cap="flat" cmpd="sng" algn="ctr">
              <a:solidFill>
                <a:schemeClr val="tx1">
                  <a:lumMod val="15000"/>
                  <a:lumOff val="85000"/>
                </a:schemeClr>
              </a:solidFill>
              <a:prstDash val="dash"/>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r>
                  <a:rPr lang="en-GB" b="1">
                    <a:solidFill>
                      <a:schemeClr val="tx1">
                        <a:lumMod val="95000"/>
                        <a:lumOff val="5000"/>
                      </a:schemeClr>
                    </a:solidFill>
                    <a:latin typeface="Verdana" panose="020B0604030504040204" pitchFamily="34" charset="0"/>
                    <a:ea typeface="Verdana" panose="020B0604030504040204" pitchFamily="34" charset="0"/>
                  </a:rPr>
                  <a:t>Number of audits</a:t>
                </a:r>
              </a:p>
            </c:rich>
          </c:tx>
          <c:layout>
            <c:manualLayout>
              <c:xMode val="edge"/>
              <c:yMode val="edge"/>
              <c:x val="3.1206025082913865E-3"/>
              <c:y val="0.24542880378816101"/>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title>
        <c:numFmt formatCode="General" sourceLinked="1"/>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1805203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ysClr val="windowText" lastClr="000000"/>
                </a:solidFill>
                <a:latin typeface="Verdana" panose="020B0604030504040204" pitchFamily="34" charset="0"/>
                <a:ea typeface="Verdana" panose="020B0604030504040204" pitchFamily="34" charset="0"/>
                <a:cs typeface="+mn-cs"/>
              </a:defRPr>
            </a:pPr>
            <a:r>
              <a:rPr lang="en-US" sz="1000" b="1"/>
              <a:t>c) Wales</a:t>
            </a:r>
          </a:p>
        </c:rich>
      </c:tx>
      <c:layout>
        <c:manualLayout>
          <c:xMode val="edge"/>
          <c:yMode val="edge"/>
          <c:x val="0.43793591785751645"/>
          <c:y val="2.1276595744680851E-2"/>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ysClr val="windowText" lastClr="000000"/>
              </a:solidFill>
              <a:latin typeface="Verdana" panose="020B0604030504040204" pitchFamily="34" charset="0"/>
              <a:ea typeface="Verdana" panose="020B0604030504040204" pitchFamily="34" charset="0"/>
              <a:cs typeface="+mn-cs"/>
            </a:defRPr>
          </a:pPr>
          <a:endParaRPr lang="en-US"/>
        </a:p>
      </c:txPr>
    </c:title>
    <c:autoTitleDeleted val="0"/>
    <c:plotArea>
      <c:layout>
        <c:manualLayout>
          <c:layoutTarget val="inner"/>
          <c:xMode val="edge"/>
          <c:yMode val="edge"/>
          <c:x val="0.14565924388515611"/>
          <c:y val="0.12913668817387142"/>
          <c:w val="0.83574909919760132"/>
          <c:h val="0.72178162087783215"/>
        </c:manualLayout>
      </c:layout>
      <c:barChart>
        <c:barDir val="col"/>
        <c:grouping val="clustered"/>
        <c:varyColors val="0"/>
        <c:ser>
          <c:idx val="0"/>
          <c:order val="0"/>
          <c:tx>
            <c:strRef>
              <c:f>'Figure 6.1 (a-e)'!$B$37</c:f>
              <c:strCache>
                <c:ptCount val="1"/>
                <c:pt idx="0">
                  <c:v>Wales</c:v>
                </c:pt>
              </c:strCache>
            </c:strRef>
          </c:tx>
          <c:spPr>
            <a:solidFill>
              <a:schemeClr val="accent1"/>
            </a:solidFill>
            <a:ln w="3175">
              <a:solidFill>
                <a:sysClr val="windowText" lastClr="000000"/>
              </a:solidFill>
            </a:ln>
            <a:effectLst/>
          </c:spPr>
          <c:invertIfNegative val="0"/>
          <c:dPt>
            <c:idx val="0"/>
            <c:invertIfNegative val="0"/>
            <c:bubble3D val="0"/>
            <c:spPr>
              <a:solidFill>
                <a:srgbClr val="079448"/>
              </a:solidFill>
              <a:ln w="3175">
                <a:solidFill>
                  <a:sysClr val="windowText" lastClr="000000"/>
                </a:solidFill>
              </a:ln>
              <a:effectLst/>
            </c:spPr>
            <c:extLst>
              <c:ext xmlns:c16="http://schemas.microsoft.com/office/drawing/2014/chart" uri="{C3380CC4-5D6E-409C-BE32-E72D297353CC}">
                <c16:uniqueId val="{00000001-08AD-488A-942D-5C685C866ECF}"/>
              </c:ext>
            </c:extLst>
          </c:dPt>
          <c:dPt>
            <c:idx val="1"/>
            <c:invertIfNegative val="0"/>
            <c:bubble3D val="0"/>
            <c:spPr>
              <a:solidFill>
                <a:srgbClr val="2363AF"/>
              </a:solidFill>
              <a:ln w="3175">
                <a:solidFill>
                  <a:sysClr val="windowText" lastClr="000000"/>
                </a:solidFill>
              </a:ln>
              <a:effectLst/>
            </c:spPr>
            <c:extLst>
              <c:ext xmlns:c16="http://schemas.microsoft.com/office/drawing/2014/chart" uri="{C3380CC4-5D6E-409C-BE32-E72D297353CC}">
                <c16:uniqueId val="{00000003-08AD-488A-942D-5C685C866ECF}"/>
              </c:ext>
            </c:extLst>
          </c:dPt>
          <c:dPt>
            <c:idx val="2"/>
            <c:invertIfNegative val="0"/>
            <c:bubble3D val="0"/>
            <c:spPr>
              <a:solidFill>
                <a:srgbClr val="E86E1E"/>
              </a:solidFill>
              <a:ln w="3175">
                <a:solidFill>
                  <a:sysClr val="windowText" lastClr="000000"/>
                </a:solidFill>
              </a:ln>
              <a:effectLst/>
            </c:spPr>
            <c:extLst>
              <c:ext xmlns:c16="http://schemas.microsoft.com/office/drawing/2014/chart" uri="{C3380CC4-5D6E-409C-BE32-E72D297353CC}">
                <c16:uniqueId val="{00000005-08AD-488A-942D-5C685C866ECF}"/>
              </c:ext>
            </c:extLst>
          </c:dPt>
          <c:dPt>
            <c:idx val="3"/>
            <c:invertIfNegative val="0"/>
            <c:bubble3D val="0"/>
            <c:spPr>
              <a:solidFill>
                <a:srgbClr val="CD1F45"/>
              </a:solidFill>
              <a:ln w="3175">
                <a:solidFill>
                  <a:sysClr val="windowText" lastClr="000000"/>
                </a:solidFill>
              </a:ln>
              <a:effectLst/>
            </c:spPr>
            <c:extLst>
              <c:ext xmlns:c16="http://schemas.microsoft.com/office/drawing/2014/chart" uri="{C3380CC4-5D6E-409C-BE32-E72D297353CC}">
                <c16:uniqueId val="{00000007-08AD-488A-942D-5C685C866ECF}"/>
              </c:ext>
            </c:extLst>
          </c:dPt>
          <c:dLbls>
            <c:dLbl>
              <c:idx val="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1-08AD-488A-942D-5C685C866ECF}"/>
                </c:ext>
              </c:extLst>
            </c:dLbl>
            <c:dLbl>
              <c:idx val="1"/>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3-08AD-488A-942D-5C685C866ECF}"/>
                </c:ext>
              </c:extLst>
            </c:dLbl>
            <c:dLbl>
              <c:idx val="2"/>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5-08AD-488A-942D-5C685C866ECF}"/>
                </c:ext>
              </c:extLst>
            </c:dLbl>
            <c:dLbl>
              <c:idx val="3"/>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7-08AD-488A-942D-5C685C866ECF}"/>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6.1 (a-e)'!$C$34:$F$34</c:f>
              <c:strCache>
                <c:ptCount val="4"/>
                <c:pt idx="0">
                  <c:v>Good</c:v>
                </c:pt>
                <c:pt idx="1">
                  <c:v>Satisfactory</c:v>
                </c:pt>
                <c:pt idx="2">
                  <c:v>Weak</c:v>
                </c:pt>
                <c:pt idx="3">
                  <c:v>Unsatisfactory</c:v>
                </c:pt>
              </c:strCache>
            </c:strRef>
          </c:cat>
          <c:val>
            <c:numRef>
              <c:f>'Figure 6.1 (a-e)'!$C$37:$F$37</c:f>
              <c:numCache>
                <c:formatCode>General</c:formatCode>
                <c:ptCount val="4"/>
                <c:pt idx="0">
                  <c:v>0</c:v>
                </c:pt>
                <c:pt idx="1">
                  <c:v>0</c:v>
                </c:pt>
                <c:pt idx="2">
                  <c:v>3</c:v>
                </c:pt>
                <c:pt idx="3">
                  <c:v>0</c:v>
                </c:pt>
              </c:numCache>
            </c:numRef>
          </c:val>
          <c:extLst>
            <c:ext xmlns:c16="http://schemas.microsoft.com/office/drawing/2014/chart" uri="{C3380CC4-5D6E-409C-BE32-E72D297353CC}">
              <c16:uniqueId val="{00000008-08AD-488A-942D-5C685C866ECF}"/>
            </c:ext>
          </c:extLst>
        </c:ser>
        <c:dLbls>
          <c:showLegendKey val="0"/>
          <c:showVal val="0"/>
          <c:showCatName val="0"/>
          <c:showSerName val="0"/>
          <c:showPercent val="0"/>
          <c:showBubbleSize val="0"/>
        </c:dLbls>
        <c:gapWidth val="50"/>
        <c:overlap val="-27"/>
        <c:axId val="180520384"/>
        <c:axId val="180517888"/>
      </c:barChart>
      <c:catAx>
        <c:axId val="180520384"/>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180517888"/>
        <c:crosses val="autoZero"/>
        <c:auto val="1"/>
        <c:lblAlgn val="ctr"/>
        <c:lblOffset val="100"/>
        <c:noMultiLvlLbl val="0"/>
      </c:catAx>
      <c:valAx>
        <c:axId val="180517888"/>
        <c:scaling>
          <c:orientation val="minMax"/>
        </c:scaling>
        <c:delete val="0"/>
        <c:axPos val="l"/>
        <c:majorGridlines>
          <c:spPr>
            <a:ln w="6350" cap="flat" cmpd="sng" algn="ctr">
              <a:solidFill>
                <a:schemeClr val="tx1">
                  <a:lumMod val="15000"/>
                  <a:lumOff val="85000"/>
                </a:schemeClr>
              </a:solidFill>
              <a:prstDash val="dash"/>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r>
                  <a:rPr lang="en-GB" b="1">
                    <a:solidFill>
                      <a:schemeClr val="tx1">
                        <a:lumMod val="95000"/>
                        <a:lumOff val="5000"/>
                      </a:schemeClr>
                    </a:solidFill>
                    <a:latin typeface="Verdana" panose="020B0604030504040204" pitchFamily="34" charset="0"/>
                    <a:ea typeface="Verdana" panose="020B0604030504040204" pitchFamily="34" charset="0"/>
                  </a:rPr>
                  <a:t>Number of audits</a:t>
                </a:r>
              </a:p>
            </c:rich>
          </c:tx>
          <c:layout>
            <c:manualLayout>
              <c:xMode val="edge"/>
              <c:yMode val="edge"/>
              <c:x val="3.038209404661818E-3"/>
              <c:y val="0.27958287585655589"/>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title>
        <c:numFmt formatCode="General" sourceLinked="1"/>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180520384"/>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000" b="1">
                <a:solidFill>
                  <a:schemeClr val="tx1"/>
                </a:solidFill>
                <a:latin typeface="Verdana" panose="020B0604030504040204" pitchFamily="34" charset="0"/>
                <a:ea typeface="Verdana" panose="020B0604030504040204" pitchFamily="34" charset="0"/>
              </a:rPr>
              <a:t>b) Scotland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'Figure 6.1 (a-e)'!$B$36</c:f>
              <c:strCache>
                <c:ptCount val="1"/>
                <c:pt idx="0">
                  <c:v>Scotland</c:v>
                </c:pt>
              </c:strCache>
            </c:strRef>
          </c:tx>
          <c:spPr>
            <a:solidFill>
              <a:schemeClr val="accent1"/>
            </a:solidFill>
            <a:ln w="3175">
              <a:solidFill>
                <a:schemeClr val="tx1"/>
              </a:solidFill>
            </a:ln>
            <a:effectLst/>
          </c:spPr>
          <c:invertIfNegative val="0"/>
          <c:dPt>
            <c:idx val="1"/>
            <c:invertIfNegative val="0"/>
            <c:bubble3D val="0"/>
            <c:spPr>
              <a:solidFill>
                <a:srgbClr val="12436D"/>
              </a:solidFill>
              <a:ln w="3175">
                <a:solidFill>
                  <a:schemeClr val="tx1"/>
                </a:solidFill>
              </a:ln>
              <a:effectLst/>
            </c:spPr>
            <c:extLst>
              <c:ext xmlns:c16="http://schemas.microsoft.com/office/drawing/2014/chart" uri="{C3380CC4-5D6E-409C-BE32-E72D297353CC}">
                <c16:uniqueId val="{00000001-4B84-49B8-84C3-B6DA05DE6D52}"/>
              </c:ext>
            </c:extLst>
          </c:dPt>
          <c:dPt>
            <c:idx val="2"/>
            <c:invertIfNegative val="0"/>
            <c:bubble3D val="0"/>
            <c:spPr>
              <a:solidFill>
                <a:srgbClr val="E86E1E"/>
              </a:solidFill>
              <a:ln w="3175">
                <a:solidFill>
                  <a:schemeClr val="tx1"/>
                </a:solidFill>
              </a:ln>
              <a:effectLst/>
            </c:spPr>
            <c:extLst>
              <c:ext xmlns:c16="http://schemas.microsoft.com/office/drawing/2014/chart" uri="{C3380CC4-5D6E-409C-BE32-E72D297353CC}">
                <c16:uniqueId val="{00000002-4B84-49B8-84C3-B6DA05DE6D52}"/>
              </c:ext>
            </c:extLst>
          </c:dPt>
          <c:dPt>
            <c:idx val="3"/>
            <c:invertIfNegative val="0"/>
            <c:bubble3D val="0"/>
            <c:spPr>
              <a:solidFill>
                <a:srgbClr val="CD1F45"/>
              </a:solidFill>
              <a:ln w="3175">
                <a:solidFill>
                  <a:schemeClr val="tx1"/>
                </a:solidFill>
              </a:ln>
              <a:effectLst/>
            </c:spPr>
            <c:extLst>
              <c:ext xmlns:c16="http://schemas.microsoft.com/office/drawing/2014/chart" uri="{C3380CC4-5D6E-409C-BE32-E72D297353CC}">
                <c16:uniqueId val="{00000003-4B84-49B8-84C3-B6DA05DE6D52}"/>
              </c:ext>
            </c:extLst>
          </c:dPt>
          <c:dLbls>
            <c:dLbl>
              <c:idx val="1"/>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1-4B84-49B8-84C3-B6DA05DE6D52}"/>
                </c:ext>
              </c:extLst>
            </c:dLbl>
            <c:dLbl>
              <c:idx val="3"/>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3-4B84-49B8-84C3-B6DA05DE6D52}"/>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6.1 (a-e)'!$C$34:$F$34</c:f>
              <c:strCache>
                <c:ptCount val="4"/>
                <c:pt idx="0">
                  <c:v>Good</c:v>
                </c:pt>
                <c:pt idx="1">
                  <c:v>Satisfactory</c:v>
                </c:pt>
                <c:pt idx="2">
                  <c:v>Weak</c:v>
                </c:pt>
                <c:pt idx="3">
                  <c:v>Unsatisfactory</c:v>
                </c:pt>
              </c:strCache>
            </c:strRef>
          </c:cat>
          <c:val>
            <c:numRef>
              <c:f>'Figure 6.1 (a-e)'!$C$36:$F$36</c:f>
              <c:numCache>
                <c:formatCode>General</c:formatCode>
                <c:ptCount val="4"/>
                <c:pt idx="0">
                  <c:v>0</c:v>
                </c:pt>
                <c:pt idx="1">
                  <c:v>1</c:v>
                </c:pt>
                <c:pt idx="2">
                  <c:v>7</c:v>
                </c:pt>
                <c:pt idx="3">
                  <c:v>1</c:v>
                </c:pt>
              </c:numCache>
            </c:numRef>
          </c:val>
          <c:extLst>
            <c:ext xmlns:c16="http://schemas.microsoft.com/office/drawing/2014/chart" uri="{C3380CC4-5D6E-409C-BE32-E72D297353CC}">
              <c16:uniqueId val="{00000000-4B84-49B8-84C3-B6DA05DE6D52}"/>
            </c:ext>
          </c:extLst>
        </c:ser>
        <c:dLbls>
          <c:showLegendKey val="0"/>
          <c:showVal val="0"/>
          <c:showCatName val="0"/>
          <c:showSerName val="0"/>
          <c:showPercent val="0"/>
          <c:showBubbleSize val="0"/>
        </c:dLbls>
        <c:gapWidth val="50"/>
        <c:overlap val="-27"/>
        <c:axId val="1147060336"/>
        <c:axId val="1147062736"/>
      </c:barChart>
      <c:catAx>
        <c:axId val="114706033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1147062736"/>
        <c:crosses val="autoZero"/>
        <c:auto val="1"/>
        <c:lblAlgn val="ctr"/>
        <c:lblOffset val="100"/>
        <c:noMultiLvlLbl val="0"/>
      </c:catAx>
      <c:valAx>
        <c:axId val="1147062736"/>
        <c:scaling>
          <c:orientation val="minMax"/>
        </c:scaling>
        <c:delete val="0"/>
        <c:axPos val="l"/>
        <c:majorGridlines>
          <c:spPr>
            <a:ln w="9525" cap="flat" cmpd="sng" algn="ctr">
              <a:solidFill>
                <a:schemeClr val="tx1">
                  <a:lumMod val="15000"/>
                  <a:lumOff val="85000"/>
                </a:schemeClr>
              </a:solidFill>
              <a:prstDash val="dash"/>
              <a:round/>
            </a:ln>
            <a:effectLst/>
          </c:spPr>
        </c:majorGridlines>
        <c:title>
          <c:tx>
            <c:rich>
              <a:bodyPr rot="-5400000" spcFirstLastPara="1" vertOverflow="ellipsis" vert="horz" wrap="square" anchor="ctr" anchorCtr="1"/>
              <a:lstStyle/>
              <a:p>
                <a:pPr>
                  <a:defRPr sz="1000" b="1" i="0" u="none" strike="noStrike" kern="1200" baseline="0">
                    <a:solidFill>
                      <a:schemeClr val="tx1"/>
                    </a:solidFill>
                    <a:latin typeface="Verdana" panose="020B0604030504040204" pitchFamily="34" charset="0"/>
                    <a:ea typeface="Verdana" panose="020B0604030504040204" pitchFamily="34" charset="0"/>
                    <a:cs typeface="+mn-cs"/>
                  </a:defRPr>
                </a:pPr>
                <a:r>
                  <a:rPr lang="en-GB" b="1">
                    <a:solidFill>
                      <a:schemeClr val="tx1"/>
                    </a:solidFill>
                    <a:latin typeface="Verdana" panose="020B0604030504040204" pitchFamily="34" charset="0"/>
                    <a:ea typeface="Verdana" panose="020B0604030504040204" pitchFamily="34" charset="0"/>
                  </a:rPr>
                  <a:t>Number</a:t>
                </a:r>
                <a:r>
                  <a:rPr lang="en-GB" b="1" baseline="0">
                    <a:solidFill>
                      <a:schemeClr val="tx1"/>
                    </a:solidFill>
                    <a:latin typeface="Verdana" panose="020B0604030504040204" pitchFamily="34" charset="0"/>
                    <a:ea typeface="Verdana" panose="020B0604030504040204" pitchFamily="34" charset="0"/>
                  </a:rPr>
                  <a:t> of Audits</a:t>
                </a:r>
                <a:endParaRPr lang="en-GB" b="1">
                  <a:solidFill>
                    <a:schemeClr val="tx1"/>
                  </a:solidFill>
                  <a:latin typeface="Verdana" panose="020B0604030504040204" pitchFamily="34" charset="0"/>
                  <a:ea typeface="Verdana" panose="020B0604030504040204" pitchFamily="34" charset="0"/>
                </a:endParaRPr>
              </a:p>
            </c:rich>
          </c:tx>
          <c:layout>
            <c:manualLayout>
              <c:xMode val="edge"/>
              <c:yMode val="edge"/>
              <c:x val="1.3888888888888888E-2"/>
              <c:y val="0.29457114381192478"/>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GB"/>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11470603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solidFill>
                <a:latin typeface="Verdana" panose="020B0604030504040204" pitchFamily="34" charset="0"/>
                <a:ea typeface="Verdana" panose="020B0604030504040204" pitchFamily="34" charset="0"/>
                <a:cs typeface="+mn-cs"/>
              </a:defRPr>
            </a:pPr>
            <a:r>
              <a:rPr lang="en-US" sz="1000" b="1">
                <a:solidFill>
                  <a:schemeClr val="tx1"/>
                </a:solidFill>
                <a:latin typeface="Verdana" panose="020B0604030504040204" pitchFamily="34" charset="0"/>
                <a:ea typeface="Verdana" panose="020B0604030504040204" pitchFamily="34" charset="0"/>
              </a:rPr>
              <a:t>d) Northern Ireland</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solidFill>
              <a:latin typeface="Verdana" panose="020B0604030504040204" pitchFamily="34" charset="0"/>
              <a:ea typeface="Verdana" panose="020B0604030504040204" pitchFamily="34" charset="0"/>
              <a:cs typeface="+mn-cs"/>
            </a:defRPr>
          </a:pPr>
          <a:endParaRPr lang="en-US"/>
        </a:p>
      </c:txPr>
    </c:title>
    <c:autoTitleDeleted val="0"/>
    <c:plotArea>
      <c:layout/>
      <c:barChart>
        <c:barDir val="col"/>
        <c:grouping val="clustered"/>
        <c:varyColors val="0"/>
        <c:ser>
          <c:idx val="0"/>
          <c:order val="0"/>
          <c:tx>
            <c:strRef>
              <c:f>'Figure 6.1 (a-e)'!$B$38</c:f>
              <c:strCache>
                <c:ptCount val="1"/>
                <c:pt idx="0">
                  <c:v>Northern Ireland</c:v>
                </c:pt>
              </c:strCache>
            </c:strRef>
          </c:tx>
          <c:spPr>
            <a:solidFill>
              <a:srgbClr val="E86E1E"/>
            </a:solidFill>
            <a:ln w="3175">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6.1 (a-e)'!$C$34:$F$34</c:f>
              <c:strCache>
                <c:ptCount val="4"/>
                <c:pt idx="0">
                  <c:v>Good</c:v>
                </c:pt>
                <c:pt idx="1">
                  <c:v>Satisfactory</c:v>
                </c:pt>
                <c:pt idx="2">
                  <c:v>Weak</c:v>
                </c:pt>
                <c:pt idx="3">
                  <c:v>Unsatisfactory</c:v>
                </c:pt>
              </c:strCache>
            </c:strRef>
          </c:cat>
          <c:val>
            <c:numRef>
              <c:f>'Figure 6.1 (a-e)'!$C$38:$F$38</c:f>
              <c:numCache>
                <c:formatCode>General</c:formatCode>
                <c:ptCount val="4"/>
                <c:pt idx="0">
                  <c:v>0</c:v>
                </c:pt>
                <c:pt idx="1">
                  <c:v>0</c:v>
                </c:pt>
                <c:pt idx="2">
                  <c:v>1</c:v>
                </c:pt>
                <c:pt idx="3">
                  <c:v>0</c:v>
                </c:pt>
              </c:numCache>
            </c:numRef>
          </c:val>
          <c:extLst>
            <c:ext xmlns:c16="http://schemas.microsoft.com/office/drawing/2014/chart" uri="{C3380CC4-5D6E-409C-BE32-E72D297353CC}">
              <c16:uniqueId val="{00000000-BE90-4675-9C81-3640ECD1D498}"/>
            </c:ext>
          </c:extLst>
        </c:ser>
        <c:dLbls>
          <c:showLegendKey val="0"/>
          <c:showVal val="0"/>
          <c:showCatName val="0"/>
          <c:showSerName val="0"/>
          <c:showPercent val="0"/>
          <c:showBubbleSize val="0"/>
        </c:dLbls>
        <c:gapWidth val="50"/>
        <c:overlap val="-27"/>
        <c:axId val="1147478448"/>
        <c:axId val="1147464528"/>
      </c:barChart>
      <c:catAx>
        <c:axId val="1147478448"/>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1147464528"/>
        <c:crossesAt val="0"/>
        <c:auto val="1"/>
        <c:lblAlgn val="ctr"/>
        <c:lblOffset val="100"/>
        <c:noMultiLvlLbl val="0"/>
      </c:catAx>
      <c:valAx>
        <c:axId val="1147464528"/>
        <c:scaling>
          <c:orientation val="minMax"/>
        </c:scaling>
        <c:delete val="0"/>
        <c:axPos val="l"/>
        <c:majorGridlines>
          <c:spPr>
            <a:ln w="9525" cap="flat" cmpd="sng" algn="ctr">
              <a:solidFill>
                <a:schemeClr val="tx1">
                  <a:lumMod val="15000"/>
                  <a:lumOff val="85000"/>
                </a:schemeClr>
              </a:solidFill>
              <a:prstDash val="dash"/>
              <a:round/>
            </a:ln>
            <a:effectLst/>
          </c:spPr>
        </c:majorGridlines>
        <c:title>
          <c:tx>
            <c:rich>
              <a:bodyPr rot="-5400000" spcFirstLastPara="1" vertOverflow="ellipsis" vert="horz" wrap="square" anchor="ctr" anchorCtr="1"/>
              <a:lstStyle/>
              <a:p>
                <a:pPr>
                  <a:defRPr sz="1000" b="1" i="0" u="none" strike="noStrike" kern="1200" baseline="0">
                    <a:solidFill>
                      <a:schemeClr val="tx1"/>
                    </a:solidFill>
                    <a:latin typeface="Verdana" panose="020B0604030504040204" pitchFamily="34" charset="0"/>
                    <a:ea typeface="Verdana" panose="020B0604030504040204" pitchFamily="34" charset="0"/>
                    <a:cs typeface="+mn-cs"/>
                  </a:defRPr>
                </a:pPr>
                <a:r>
                  <a:rPr lang="en-GB" b="1">
                    <a:solidFill>
                      <a:schemeClr val="tx1"/>
                    </a:solidFill>
                    <a:latin typeface="Verdana" panose="020B0604030504040204" pitchFamily="34" charset="0"/>
                    <a:ea typeface="Verdana" panose="020B0604030504040204" pitchFamily="34" charset="0"/>
                  </a:rPr>
                  <a:t>Number</a:t>
                </a:r>
                <a:r>
                  <a:rPr lang="en-GB" b="1" baseline="0">
                    <a:solidFill>
                      <a:schemeClr val="tx1"/>
                    </a:solidFill>
                    <a:latin typeface="Verdana" panose="020B0604030504040204" pitchFamily="34" charset="0"/>
                    <a:ea typeface="Verdana" panose="020B0604030504040204" pitchFamily="34" charset="0"/>
                  </a:rPr>
                  <a:t> of Audits</a:t>
                </a:r>
                <a:endParaRPr lang="en-GB" b="1">
                  <a:solidFill>
                    <a:schemeClr val="tx1"/>
                  </a:solidFill>
                  <a:latin typeface="Verdana" panose="020B0604030504040204" pitchFamily="34" charset="0"/>
                  <a:ea typeface="Verdana" panose="020B0604030504040204" pitchFamily="34" charset="0"/>
                </a:endParaRPr>
              </a:p>
            </c:rich>
          </c:tx>
          <c:layout>
            <c:manualLayout>
              <c:xMode val="edge"/>
              <c:yMode val="edge"/>
              <c:x val="1.1103400416377515E-2"/>
              <c:y val="0.3266889855377210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GB"/>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1147478448"/>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458670033670033"/>
          <c:y val="2.6709054515483339E-2"/>
          <c:w val="0.84005791245791228"/>
          <c:h val="0.57132032608168659"/>
        </c:manualLayout>
      </c:layout>
      <c:barChart>
        <c:barDir val="col"/>
        <c:grouping val="clustered"/>
        <c:varyColors val="0"/>
        <c:ser>
          <c:idx val="0"/>
          <c:order val="0"/>
          <c:tx>
            <c:strRef>
              <c:f>'Figure 3.4'!$C$36</c:f>
              <c:strCache>
                <c:ptCount val="1"/>
                <c:pt idx="0">
                  <c:v>ROCs issued</c:v>
                </c:pt>
              </c:strCache>
            </c:strRef>
          </c:tx>
          <c:spPr>
            <a:solidFill>
              <a:srgbClr val="12436D"/>
            </a:solidFill>
            <a:ln w="3175">
              <a:solidFill>
                <a:schemeClr val="tx1"/>
              </a:solidFill>
            </a:ln>
            <a:effectLst/>
          </c:spPr>
          <c:invertIfNegative val="0"/>
          <c:dLbls>
            <c:dLbl>
              <c:idx val="0"/>
              <c:layout>
                <c:manualLayout>
                  <c:x val="0"/>
                  <c:y val="8.272348309402495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FFC-4AB8-919A-AFE431E2E923}"/>
                </c:ext>
              </c:extLst>
            </c:dLbl>
            <c:dLbl>
              <c:idx val="1"/>
              <c:layout>
                <c:manualLayout>
                  <c:x val="-2.0311457508917339E-17"/>
                  <c:y val="8.779468177337561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FFC-4AB8-919A-AFE431E2E923}"/>
                </c:ext>
              </c:extLst>
            </c:dLbl>
            <c:dLbl>
              <c:idx val="2"/>
              <c:layout>
                <c:manualLayout>
                  <c:x val="0"/>
                  <c:y val="0.1005812810351948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FFC-4AB8-919A-AFE431E2E923}"/>
                </c:ext>
              </c:extLst>
            </c:dLbl>
            <c:numFmt formatCode="#,##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7"/>
              <c:pt idx="0">
                <c:v>SY6 (2007-08)</c:v>
              </c:pt>
              <c:pt idx="1">
                <c:v>SY7 (2008-09)</c:v>
              </c:pt>
              <c:pt idx="2">
                <c:v>SY8 (2009-10)</c:v>
              </c:pt>
              <c:pt idx="3">
                <c:v>SY9 (2010-11)</c:v>
              </c:pt>
              <c:pt idx="4">
                <c:v>SY10 (2011-12)</c:v>
              </c:pt>
              <c:pt idx="5">
                <c:v>SY11 (2012-13)</c:v>
              </c:pt>
              <c:pt idx="6">
                <c:v>SY12 (2013-14)</c:v>
              </c:pt>
              <c:pt idx="7">
                <c:v>SY13 (2014-15)</c:v>
              </c:pt>
              <c:pt idx="8">
                <c:v>SY14 (2015-16)</c:v>
              </c:pt>
              <c:pt idx="9">
                <c:v>SY15 (2016-17)</c:v>
              </c:pt>
              <c:pt idx="10">
                <c:v>SY16 (2017-18)</c:v>
              </c:pt>
              <c:pt idx="11">
                <c:v>SY17 (2018-19)</c:v>
              </c:pt>
              <c:pt idx="12">
                <c:v>SY18 (2019-20)</c:v>
              </c:pt>
              <c:pt idx="13">
                <c:v>SY19 (2020-21)</c:v>
              </c:pt>
              <c:pt idx="14">
                <c:v>SY20 (2021-22)</c:v>
              </c:pt>
              <c:pt idx="15">
                <c:v>SY21 (2022-23)</c:v>
              </c:pt>
              <c:pt idx="16">
                <c:v>SY22 (2023-24)</c:v>
              </c:pt>
            </c:strLit>
          </c:cat>
          <c:val>
            <c:numRef>
              <c:f>'Figure 3.4'!$C$37:$C$53</c:f>
              <c:numCache>
                <c:formatCode>#,##0</c:formatCode>
                <c:ptCount val="17"/>
                <c:pt idx="0">
                  <c:v>16164420</c:v>
                </c:pt>
                <c:pt idx="1">
                  <c:v>19049754</c:v>
                </c:pt>
                <c:pt idx="2">
                  <c:v>21361759</c:v>
                </c:pt>
                <c:pt idx="3">
                  <c:v>24962401</c:v>
                </c:pt>
                <c:pt idx="4">
                  <c:v>34972637</c:v>
                </c:pt>
                <c:pt idx="5">
                  <c:v>44402579</c:v>
                </c:pt>
                <c:pt idx="6">
                  <c:v>63013713</c:v>
                </c:pt>
                <c:pt idx="7">
                  <c:v>71462555</c:v>
                </c:pt>
                <c:pt idx="8">
                  <c:v>90563678</c:v>
                </c:pt>
                <c:pt idx="9">
                  <c:v>86170351</c:v>
                </c:pt>
                <c:pt idx="10">
                  <c:v>100581303</c:v>
                </c:pt>
                <c:pt idx="11">
                  <c:v>105948003</c:v>
                </c:pt>
                <c:pt idx="12">
                  <c:v>114706958</c:v>
                </c:pt>
                <c:pt idx="13">
                  <c:v>109252882</c:v>
                </c:pt>
                <c:pt idx="14">
                  <c:v>105050723</c:v>
                </c:pt>
                <c:pt idx="15">
                  <c:v>108298132</c:v>
                </c:pt>
                <c:pt idx="16">
                  <c:v>107449880</c:v>
                </c:pt>
              </c:numCache>
            </c:numRef>
          </c:val>
          <c:extLst>
            <c:ext xmlns:c16="http://schemas.microsoft.com/office/drawing/2014/chart" uri="{C3380CC4-5D6E-409C-BE32-E72D297353CC}">
              <c16:uniqueId val="{00000003-AFFC-4AB8-919A-AFE431E2E923}"/>
            </c:ext>
          </c:extLst>
        </c:ser>
        <c:dLbls>
          <c:showLegendKey val="0"/>
          <c:showVal val="0"/>
          <c:showCatName val="0"/>
          <c:showSerName val="0"/>
          <c:showPercent val="0"/>
          <c:showBubbleSize val="0"/>
        </c:dLbls>
        <c:gapWidth val="50"/>
        <c:axId val="991727256"/>
        <c:axId val="991722664"/>
      </c:barChart>
      <c:lineChart>
        <c:grouping val="standard"/>
        <c:varyColors val="0"/>
        <c:ser>
          <c:idx val="2"/>
          <c:order val="1"/>
          <c:tx>
            <c:strRef>
              <c:f>'Figure 3.4'!$F$36</c:f>
              <c:strCache>
                <c:ptCount val="1"/>
                <c:pt idx="0">
                  <c:v>UK obligation (ROCs)</c:v>
                </c:pt>
              </c:strCache>
            </c:strRef>
          </c:tx>
          <c:spPr>
            <a:ln w="28575" cap="rnd">
              <a:noFill/>
              <a:round/>
            </a:ln>
            <a:effectLst/>
          </c:spPr>
          <c:marker>
            <c:symbol val="dash"/>
            <c:size val="8"/>
            <c:spPr>
              <a:solidFill>
                <a:srgbClr val="28A197"/>
              </a:solidFill>
              <a:ln w="15875">
                <a:solidFill>
                  <a:srgbClr val="28A197"/>
                </a:solidFill>
              </a:ln>
              <a:effectLst/>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7"/>
              <c:pt idx="0">
                <c:v>SY6 (2007-08)</c:v>
              </c:pt>
              <c:pt idx="1">
                <c:v>SY7 (2008-09)</c:v>
              </c:pt>
              <c:pt idx="2">
                <c:v>SY8 (2009-10)</c:v>
              </c:pt>
              <c:pt idx="3">
                <c:v>SY9 (2010-11)</c:v>
              </c:pt>
              <c:pt idx="4">
                <c:v>SY10 (2011-12)</c:v>
              </c:pt>
              <c:pt idx="5">
                <c:v>SY11 (2012-13)</c:v>
              </c:pt>
              <c:pt idx="6">
                <c:v>SY12 (2013-14)</c:v>
              </c:pt>
              <c:pt idx="7">
                <c:v>SY13 (2014-15)</c:v>
              </c:pt>
              <c:pt idx="8">
                <c:v>SY14 (2015-16)</c:v>
              </c:pt>
              <c:pt idx="9">
                <c:v>SY15 (2016-17)</c:v>
              </c:pt>
              <c:pt idx="10">
                <c:v>SY16 (2017-18)</c:v>
              </c:pt>
              <c:pt idx="11">
                <c:v>SY17 (2018-19)</c:v>
              </c:pt>
              <c:pt idx="12">
                <c:v>SY18 (2019-20)</c:v>
              </c:pt>
              <c:pt idx="13">
                <c:v>SY19 (2020-21)</c:v>
              </c:pt>
              <c:pt idx="14">
                <c:v>SY20 (2021-22)</c:v>
              </c:pt>
              <c:pt idx="15">
                <c:v>SY21 (2022-23)</c:v>
              </c:pt>
              <c:pt idx="16">
                <c:v>SY22 (2023-24)</c:v>
              </c:pt>
            </c:strLit>
          </c:cat>
          <c:val>
            <c:numRef>
              <c:f>'Figure 3.4'!$F$37:$F$53</c:f>
              <c:numCache>
                <c:formatCode>#,##0</c:formatCode>
                <c:ptCount val="17"/>
                <c:pt idx="0">
                  <c:v>25551357</c:v>
                </c:pt>
                <c:pt idx="1">
                  <c:v>28975678</c:v>
                </c:pt>
                <c:pt idx="2">
                  <c:v>30101092</c:v>
                </c:pt>
                <c:pt idx="3">
                  <c:v>34749941</c:v>
                </c:pt>
                <c:pt idx="4">
                  <c:v>37676829</c:v>
                </c:pt>
                <c:pt idx="5">
                  <c:v>48915432</c:v>
                </c:pt>
                <c:pt idx="6">
                  <c:v>61858174</c:v>
                </c:pt>
                <c:pt idx="7">
                  <c:v>71922000</c:v>
                </c:pt>
                <c:pt idx="8">
                  <c:v>84439465</c:v>
                </c:pt>
                <c:pt idx="9">
                  <c:v>100748885</c:v>
                </c:pt>
                <c:pt idx="10">
                  <c:v>117842123</c:v>
                </c:pt>
                <c:pt idx="11">
                  <c:v>127623995</c:v>
                </c:pt>
                <c:pt idx="12">
                  <c:v>130183968</c:v>
                </c:pt>
                <c:pt idx="13">
                  <c:v>119090744</c:v>
                </c:pt>
                <c:pt idx="14">
                  <c:v>127815053</c:v>
                </c:pt>
                <c:pt idx="15">
                  <c:v>121847263</c:v>
                </c:pt>
                <c:pt idx="16">
                  <c:v>114508708</c:v>
                </c:pt>
              </c:numCache>
            </c:numRef>
          </c:val>
          <c:smooth val="0"/>
          <c:extLst>
            <c:ext xmlns:c16="http://schemas.microsoft.com/office/drawing/2014/chart" uri="{C3380CC4-5D6E-409C-BE32-E72D297353CC}">
              <c16:uniqueId val="{00000004-AFFC-4AB8-919A-AFE431E2E923}"/>
            </c:ext>
          </c:extLst>
        </c:ser>
        <c:ser>
          <c:idx val="1"/>
          <c:order val="2"/>
          <c:tx>
            <c:strRef>
              <c:f>'Figure 3.4'!$E$36</c:f>
              <c:strCache>
                <c:ptCount val="1"/>
                <c:pt idx="0">
                  <c:v>RO generation (TWh)</c:v>
                </c:pt>
              </c:strCache>
            </c:strRef>
          </c:tx>
          <c:spPr>
            <a:ln w="28575" cap="rnd">
              <a:solidFill>
                <a:srgbClr val="E86E1E"/>
              </a:solidFill>
              <a:round/>
            </a:ln>
            <a:effectLst/>
          </c:spPr>
          <c:marker>
            <c:symbol val="none"/>
          </c:marker>
          <c:cat>
            <c:strLit>
              <c:ptCount val="17"/>
              <c:pt idx="0">
                <c:v>SY6 (2007-08)</c:v>
              </c:pt>
              <c:pt idx="1">
                <c:v>SY7 (2008-09)</c:v>
              </c:pt>
              <c:pt idx="2">
                <c:v>SY8 (2009-10)</c:v>
              </c:pt>
              <c:pt idx="3">
                <c:v>SY9 (2010-11)</c:v>
              </c:pt>
              <c:pt idx="4">
                <c:v>SY10 (2011-12)</c:v>
              </c:pt>
              <c:pt idx="5">
                <c:v>SY11 (2012-13)</c:v>
              </c:pt>
              <c:pt idx="6">
                <c:v>SY12 (2013-14)</c:v>
              </c:pt>
              <c:pt idx="7">
                <c:v>SY13 (2014-15)</c:v>
              </c:pt>
              <c:pt idx="8">
                <c:v>SY14 (2015-16)</c:v>
              </c:pt>
              <c:pt idx="9">
                <c:v>SY15 (2016-17)</c:v>
              </c:pt>
              <c:pt idx="10">
                <c:v>SY16 (2017-18)</c:v>
              </c:pt>
              <c:pt idx="11">
                <c:v>SY17 (2018-19)</c:v>
              </c:pt>
              <c:pt idx="12">
                <c:v>SY18 (2019-20)</c:v>
              </c:pt>
              <c:pt idx="13">
                <c:v>SY19 (2020-21)</c:v>
              </c:pt>
              <c:pt idx="14">
                <c:v>SY20 (2021-22)</c:v>
              </c:pt>
              <c:pt idx="15">
                <c:v>SY21 (2022-23)</c:v>
              </c:pt>
              <c:pt idx="16">
                <c:v>SY22 (2023-24)</c:v>
              </c:pt>
            </c:strLit>
          </c:cat>
          <c:val>
            <c:numRef>
              <c:f>'Figure 3.4'!$D$37:$D$53</c:f>
              <c:numCache>
                <c:formatCode>#,##0</c:formatCode>
                <c:ptCount val="17"/>
                <c:pt idx="0">
                  <c:v>16164420</c:v>
                </c:pt>
                <c:pt idx="1">
                  <c:v>19049754</c:v>
                </c:pt>
                <c:pt idx="2">
                  <c:v>20466190.999997407</c:v>
                </c:pt>
                <c:pt idx="3">
                  <c:v>23289739.416663699</c:v>
                </c:pt>
                <c:pt idx="4">
                  <c:v>31266240.899996206</c:v>
                </c:pt>
                <c:pt idx="5">
                  <c:v>35098127.783327572</c:v>
                </c:pt>
                <c:pt idx="6">
                  <c:v>49733554.545935109</c:v>
                </c:pt>
                <c:pt idx="7">
                  <c:v>55877518.958002917</c:v>
                </c:pt>
                <c:pt idx="8">
                  <c:v>69180692.447682753</c:v>
                </c:pt>
                <c:pt idx="9">
                  <c:v>65232940.377441652</c:v>
                </c:pt>
                <c:pt idx="10">
                  <c:v>75161322.997715592</c:v>
                </c:pt>
                <c:pt idx="11">
                  <c:v>79102225.020451427</c:v>
                </c:pt>
                <c:pt idx="12">
                  <c:v>84920897.264359027</c:v>
                </c:pt>
                <c:pt idx="13">
                  <c:v>80348926.404664159</c:v>
                </c:pt>
                <c:pt idx="14">
                  <c:v>77954651.841995314</c:v>
                </c:pt>
                <c:pt idx="15">
                  <c:v>80312995.523960695</c:v>
                </c:pt>
                <c:pt idx="16">
                  <c:v>78203881.045761734</c:v>
                </c:pt>
              </c:numCache>
            </c:numRef>
          </c:val>
          <c:smooth val="0"/>
          <c:extLst>
            <c:ext xmlns:c16="http://schemas.microsoft.com/office/drawing/2014/chart" uri="{C3380CC4-5D6E-409C-BE32-E72D297353CC}">
              <c16:uniqueId val="{00000005-AFFC-4AB8-919A-AFE431E2E923}"/>
            </c:ext>
          </c:extLst>
        </c:ser>
        <c:dLbls>
          <c:showLegendKey val="0"/>
          <c:showVal val="0"/>
          <c:showCatName val="0"/>
          <c:showSerName val="0"/>
          <c:showPercent val="0"/>
          <c:showBubbleSize val="0"/>
        </c:dLbls>
        <c:marker val="1"/>
        <c:smooth val="0"/>
        <c:axId val="991727256"/>
        <c:axId val="991722664"/>
      </c:lineChart>
      <c:catAx>
        <c:axId val="991727256"/>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5400000" spcFirstLastPara="1" vertOverflow="ellipsis"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crossAx val="991722664"/>
        <c:crosses val="autoZero"/>
        <c:auto val="1"/>
        <c:lblAlgn val="ctr"/>
        <c:lblOffset val="100"/>
        <c:noMultiLvlLbl val="0"/>
      </c:catAx>
      <c:valAx>
        <c:axId val="991722664"/>
        <c:scaling>
          <c:orientation val="minMax"/>
        </c:scaling>
        <c:delete val="0"/>
        <c:axPos val="l"/>
        <c:majorGridlines>
          <c:spPr>
            <a:ln w="6350" cap="flat" cmpd="sng" algn="ctr">
              <a:solidFill>
                <a:schemeClr val="accent3"/>
              </a:solidFill>
              <a:prstDash val="dash"/>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Verdana" panose="020B0604030504040204" pitchFamily="34" charset="0"/>
                  </a:defRPr>
                </a:pPr>
                <a:r>
                  <a:rPr lang="en-US" b="1">
                    <a:solidFill>
                      <a:schemeClr val="tx1">
                        <a:lumMod val="95000"/>
                        <a:lumOff val="5000"/>
                      </a:schemeClr>
                    </a:solidFill>
                    <a:latin typeface="Verdana" panose="020B0604030504040204" pitchFamily="34" charset="0"/>
                    <a:ea typeface="Verdana" panose="020B0604030504040204" pitchFamily="34" charset="0"/>
                    <a:cs typeface="Verdana" panose="020B0604030504040204" pitchFamily="34" charset="0"/>
                  </a:rPr>
                  <a:t>ROCs Issued (Millions) </a:t>
                </a:r>
              </a:p>
              <a:p>
                <a:pPr>
                  <a:defRPr b="1">
                    <a:solidFill>
                      <a:schemeClr val="tx1">
                        <a:lumMod val="95000"/>
                        <a:lumOff val="5000"/>
                      </a:schemeClr>
                    </a:solidFill>
                    <a:latin typeface="Verdana" panose="020B0604030504040204" pitchFamily="34" charset="0"/>
                    <a:ea typeface="Verdana" panose="020B0604030504040204" pitchFamily="34" charset="0"/>
                    <a:cs typeface="Verdana" panose="020B0604030504040204" pitchFamily="34" charset="0"/>
                  </a:defRPr>
                </a:pPr>
                <a:r>
                  <a:rPr lang="en-US" b="1">
                    <a:solidFill>
                      <a:schemeClr val="tx1">
                        <a:lumMod val="95000"/>
                        <a:lumOff val="5000"/>
                      </a:schemeClr>
                    </a:solidFill>
                    <a:latin typeface="Verdana" panose="020B0604030504040204" pitchFamily="34" charset="0"/>
                    <a:ea typeface="Verdana" panose="020B0604030504040204" pitchFamily="34" charset="0"/>
                    <a:cs typeface="Verdana" panose="020B0604030504040204" pitchFamily="34" charset="0"/>
                  </a:rPr>
                  <a:t>and RO Generation (TWh)</a:t>
                </a:r>
              </a:p>
            </c:rich>
          </c:tx>
          <c:layout>
            <c:manualLayout>
              <c:xMode val="edge"/>
              <c:yMode val="edge"/>
              <c:x val="9.7023693956063712E-3"/>
              <c:y val="8.0918915669892413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title>
        <c:numFmt formatCode="#,##0" sourceLinked="1"/>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crossAx val="991727256"/>
        <c:crosses val="autoZero"/>
        <c:crossBetween val="between"/>
        <c:dispUnits>
          <c:builtInUnit val="millions"/>
        </c:dispUnits>
      </c:valAx>
      <c:spPr>
        <a:noFill/>
        <a:ln>
          <a:noFill/>
        </a:ln>
        <a:effectLst/>
      </c:spPr>
    </c:plotArea>
    <c:legend>
      <c:legendPos val="b"/>
      <c:layout>
        <c:manualLayout>
          <c:xMode val="edge"/>
          <c:yMode val="edge"/>
          <c:x val="7.8698018263655287E-2"/>
          <c:y val="0.91055575666095234"/>
          <c:w val="0.86906039373989696"/>
          <c:h val="7.0868273664015838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solidFill>
                <a:latin typeface="Verdana" panose="020B0604030504040204" pitchFamily="34" charset="0"/>
                <a:ea typeface="Verdana" panose="020B0604030504040204" pitchFamily="34" charset="0"/>
                <a:cs typeface="+mn-cs"/>
              </a:defRPr>
            </a:pPr>
            <a:r>
              <a:rPr lang="en-US" sz="1000" b="1">
                <a:solidFill>
                  <a:schemeClr val="tx1"/>
                </a:solidFill>
                <a:latin typeface="Verdana" panose="020B0604030504040204" pitchFamily="34" charset="0"/>
                <a:ea typeface="Verdana" panose="020B0604030504040204" pitchFamily="34" charset="0"/>
              </a:rPr>
              <a:t>e) UK combined</a:t>
            </a: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solidFill>
              <a:latin typeface="Verdana" panose="020B0604030504040204" pitchFamily="34" charset="0"/>
              <a:ea typeface="Verdana" panose="020B0604030504040204" pitchFamily="34" charset="0"/>
              <a:cs typeface="+mn-cs"/>
            </a:defRPr>
          </a:pPr>
          <a:endParaRPr lang="en-US"/>
        </a:p>
      </c:txPr>
    </c:title>
    <c:autoTitleDeleted val="0"/>
    <c:plotArea>
      <c:layout/>
      <c:barChart>
        <c:barDir val="col"/>
        <c:grouping val="clustered"/>
        <c:varyColors val="0"/>
        <c:ser>
          <c:idx val="0"/>
          <c:order val="0"/>
          <c:tx>
            <c:strRef>
              <c:f>'Figure 6.1 (a-e)'!$B$39</c:f>
              <c:strCache>
                <c:ptCount val="1"/>
                <c:pt idx="0">
                  <c:v>UK</c:v>
                </c:pt>
              </c:strCache>
            </c:strRef>
          </c:tx>
          <c:spPr>
            <a:solidFill>
              <a:schemeClr val="accent1"/>
            </a:solidFill>
            <a:ln w="3175">
              <a:solidFill>
                <a:schemeClr val="tx1"/>
              </a:solidFill>
            </a:ln>
            <a:effectLst/>
          </c:spPr>
          <c:invertIfNegative val="0"/>
          <c:dPt>
            <c:idx val="1"/>
            <c:invertIfNegative val="0"/>
            <c:bubble3D val="0"/>
            <c:spPr>
              <a:solidFill>
                <a:srgbClr val="12436D"/>
              </a:solidFill>
              <a:ln w="3175">
                <a:solidFill>
                  <a:schemeClr val="tx1"/>
                </a:solidFill>
              </a:ln>
              <a:effectLst/>
            </c:spPr>
            <c:extLst>
              <c:ext xmlns:c16="http://schemas.microsoft.com/office/drawing/2014/chart" uri="{C3380CC4-5D6E-409C-BE32-E72D297353CC}">
                <c16:uniqueId val="{00000001-956A-41F6-A821-1BCF46E55ABE}"/>
              </c:ext>
            </c:extLst>
          </c:dPt>
          <c:dPt>
            <c:idx val="2"/>
            <c:invertIfNegative val="0"/>
            <c:bubble3D val="0"/>
            <c:spPr>
              <a:solidFill>
                <a:srgbClr val="E86E1E"/>
              </a:solidFill>
              <a:ln w="3175">
                <a:solidFill>
                  <a:schemeClr val="tx1"/>
                </a:solidFill>
              </a:ln>
              <a:effectLst/>
            </c:spPr>
            <c:extLst>
              <c:ext xmlns:c16="http://schemas.microsoft.com/office/drawing/2014/chart" uri="{C3380CC4-5D6E-409C-BE32-E72D297353CC}">
                <c16:uniqueId val="{00000002-956A-41F6-A821-1BCF46E55ABE}"/>
              </c:ext>
            </c:extLst>
          </c:dPt>
          <c:dPt>
            <c:idx val="3"/>
            <c:invertIfNegative val="0"/>
            <c:bubble3D val="0"/>
            <c:spPr>
              <a:solidFill>
                <a:srgbClr val="CD1F45"/>
              </a:solidFill>
              <a:ln w="3175">
                <a:solidFill>
                  <a:schemeClr val="tx1"/>
                </a:solidFill>
              </a:ln>
              <a:effectLst/>
            </c:spPr>
            <c:extLst>
              <c:ext xmlns:c16="http://schemas.microsoft.com/office/drawing/2014/chart" uri="{C3380CC4-5D6E-409C-BE32-E72D297353CC}">
                <c16:uniqueId val="{00000003-956A-41F6-A821-1BCF46E55ABE}"/>
              </c:ext>
            </c:extLst>
          </c:dPt>
          <c:dLbls>
            <c:dLbl>
              <c:idx val="1"/>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1-956A-41F6-A821-1BCF46E55ABE}"/>
                </c:ext>
              </c:extLst>
            </c:dLbl>
            <c:dLbl>
              <c:idx val="3"/>
              <c:layout>
                <c:manualLayout>
                  <c:x val="-1.0185067526415994E-16"/>
                  <c:y val="7.983795729316024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56A-41F6-A821-1BCF46E55ABE}"/>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6.1 (a-e)'!$C$34:$F$34</c:f>
              <c:strCache>
                <c:ptCount val="4"/>
                <c:pt idx="0">
                  <c:v>Good</c:v>
                </c:pt>
                <c:pt idx="1">
                  <c:v>Satisfactory</c:v>
                </c:pt>
                <c:pt idx="2">
                  <c:v>Weak</c:v>
                </c:pt>
                <c:pt idx="3">
                  <c:v>Unsatisfactory</c:v>
                </c:pt>
              </c:strCache>
            </c:strRef>
          </c:cat>
          <c:val>
            <c:numRef>
              <c:f>'Figure 6.1 (a-e)'!$C$39:$F$39</c:f>
              <c:numCache>
                <c:formatCode>General</c:formatCode>
                <c:ptCount val="4"/>
                <c:pt idx="0">
                  <c:v>0</c:v>
                </c:pt>
                <c:pt idx="1">
                  <c:v>5</c:v>
                </c:pt>
                <c:pt idx="2">
                  <c:v>43</c:v>
                </c:pt>
                <c:pt idx="3">
                  <c:v>2</c:v>
                </c:pt>
              </c:numCache>
            </c:numRef>
          </c:val>
          <c:extLst>
            <c:ext xmlns:c16="http://schemas.microsoft.com/office/drawing/2014/chart" uri="{C3380CC4-5D6E-409C-BE32-E72D297353CC}">
              <c16:uniqueId val="{00000000-956A-41F6-A821-1BCF46E55ABE}"/>
            </c:ext>
          </c:extLst>
        </c:ser>
        <c:dLbls>
          <c:showLegendKey val="0"/>
          <c:showVal val="0"/>
          <c:showCatName val="0"/>
          <c:showSerName val="0"/>
          <c:showPercent val="0"/>
          <c:showBubbleSize val="0"/>
        </c:dLbls>
        <c:gapWidth val="50"/>
        <c:overlap val="-27"/>
        <c:axId val="1011326544"/>
        <c:axId val="1011327024"/>
      </c:barChart>
      <c:catAx>
        <c:axId val="1011326544"/>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1011327024"/>
        <c:crosses val="autoZero"/>
        <c:auto val="1"/>
        <c:lblAlgn val="ctr"/>
        <c:lblOffset val="100"/>
        <c:noMultiLvlLbl val="0"/>
      </c:catAx>
      <c:valAx>
        <c:axId val="1011327024"/>
        <c:scaling>
          <c:orientation val="minMax"/>
          <c:max val="45"/>
        </c:scaling>
        <c:delete val="0"/>
        <c:axPos val="l"/>
        <c:majorGridlines>
          <c:spPr>
            <a:ln w="9525" cap="flat" cmpd="sng" algn="ctr">
              <a:solidFill>
                <a:schemeClr val="tx1">
                  <a:lumMod val="15000"/>
                  <a:lumOff val="85000"/>
                </a:schemeClr>
              </a:solidFill>
              <a:prstDash val="dash"/>
              <a:round/>
            </a:ln>
            <a:effectLst/>
          </c:spPr>
        </c:majorGridlines>
        <c:title>
          <c:tx>
            <c:rich>
              <a:bodyPr rot="-5400000" spcFirstLastPara="1" vertOverflow="ellipsis" vert="horz" wrap="square" anchor="ctr" anchorCtr="1"/>
              <a:lstStyle/>
              <a:p>
                <a:pPr>
                  <a:defRPr sz="1000" b="1" i="0" u="none" strike="noStrike" kern="1200" baseline="0">
                    <a:solidFill>
                      <a:schemeClr val="tx1"/>
                    </a:solidFill>
                    <a:latin typeface="Verdana" panose="020B0604030504040204" pitchFamily="34" charset="0"/>
                    <a:ea typeface="Verdana" panose="020B0604030504040204" pitchFamily="34" charset="0"/>
                    <a:cs typeface="+mn-cs"/>
                  </a:defRPr>
                </a:pPr>
                <a:r>
                  <a:rPr lang="en-GB" b="1">
                    <a:solidFill>
                      <a:schemeClr val="tx1"/>
                    </a:solidFill>
                    <a:latin typeface="Verdana" panose="020B0604030504040204" pitchFamily="34" charset="0"/>
                    <a:ea typeface="Verdana" panose="020B0604030504040204" pitchFamily="34" charset="0"/>
                  </a:rPr>
                  <a:t>Number</a:t>
                </a:r>
                <a:r>
                  <a:rPr lang="en-GB" b="1" baseline="0">
                    <a:solidFill>
                      <a:schemeClr val="tx1"/>
                    </a:solidFill>
                    <a:latin typeface="Verdana" panose="020B0604030504040204" pitchFamily="34" charset="0"/>
                    <a:ea typeface="Verdana" panose="020B0604030504040204" pitchFamily="34" charset="0"/>
                  </a:rPr>
                  <a:t> of Audits</a:t>
                </a:r>
              </a:p>
            </c:rich>
          </c:tx>
          <c:layout>
            <c:manualLayout>
              <c:xMode val="edge"/>
              <c:yMode val="edge"/>
              <c:x val="1.3888888888888888E-2"/>
              <c:y val="0.32300323308714413"/>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10113265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1" i="0" u="none" strike="noStrike" kern="1200" spc="0" baseline="0">
                <a:solidFill>
                  <a:sysClr val="windowText" lastClr="000000"/>
                </a:solidFill>
                <a:latin typeface="Verdana" panose="020B0604030504040204" pitchFamily="34" charset="0"/>
                <a:ea typeface="Verdana" panose="020B0604030504040204" pitchFamily="34" charset="0"/>
                <a:cs typeface="+mn-cs"/>
              </a:defRPr>
            </a:pPr>
            <a:r>
              <a:rPr lang="en-US" sz="1000" b="1"/>
              <a:t>a) Fuelled</a:t>
            </a:r>
          </a:p>
        </c:rich>
      </c:tx>
      <c:overlay val="0"/>
      <c:spPr>
        <a:noFill/>
        <a:ln>
          <a:noFill/>
        </a:ln>
        <a:effectLst/>
      </c:spPr>
      <c:txPr>
        <a:bodyPr rot="0" spcFirstLastPara="1" vertOverflow="ellipsis" vert="horz" wrap="square" anchor="ctr" anchorCtr="1"/>
        <a:lstStyle/>
        <a:p>
          <a:pPr>
            <a:defRPr sz="1000" b="1" i="0" u="none" strike="noStrike" kern="1200" spc="0" baseline="0">
              <a:solidFill>
                <a:sysClr val="windowText" lastClr="000000"/>
              </a:solidFill>
              <a:latin typeface="Verdana" panose="020B0604030504040204" pitchFamily="34" charset="0"/>
              <a:ea typeface="Verdana" panose="020B0604030504040204" pitchFamily="34" charset="0"/>
              <a:cs typeface="+mn-cs"/>
            </a:defRPr>
          </a:pPr>
          <a:endParaRPr lang="en-US"/>
        </a:p>
      </c:txPr>
    </c:title>
    <c:autoTitleDeleted val="0"/>
    <c:plotArea>
      <c:layout/>
      <c:barChart>
        <c:barDir val="col"/>
        <c:grouping val="stacked"/>
        <c:varyColors val="0"/>
        <c:ser>
          <c:idx val="0"/>
          <c:order val="0"/>
          <c:tx>
            <c:strRef>
              <c:f>'Figure 6.2 (a-c)'!$B$33</c:f>
              <c:strCache>
                <c:ptCount val="1"/>
                <c:pt idx="0">
                  <c:v>Fuelled</c:v>
                </c:pt>
              </c:strCache>
            </c:strRef>
          </c:tx>
          <c:spPr>
            <a:solidFill>
              <a:srgbClr val="079448"/>
            </a:solidFill>
            <a:ln w="3175">
              <a:solidFill>
                <a:sysClr val="windowText" lastClr="000000"/>
              </a:solidFill>
            </a:ln>
            <a:effectLst/>
          </c:spPr>
          <c:invertIfNegative val="0"/>
          <c:dPt>
            <c:idx val="1"/>
            <c:invertIfNegative val="0"/>
            <c:bubble3D val="0"/>
            <c:spPr>
              <a:solidFill>
                <a:srgbClr val="4472C4"/>
              </a:solidFill>
              <a:ln w="3175">
                <a:solidFill>
                  <a:sysClr val="windowText" lastClr="000000"/>
                </a:solidFill>
              </a:ln>
              <a:effectLst/>
            </c:spPr>
            <c:extLst>
              <c:ext xmlns:c16="http://schemas.microsoft.com/office/drawing/2014/chart" uri="{C3380CC4-5D6E-409C-BE32-E72D297353CC}">
                <c16:uniqueId val="{00000001-87DE-4B17-A5C4-F6BFE6E70611}"/>
              </c:ext>
            </c:extLst>
          </c:dPt>
          <c:dPt>
            <c:idx val="2"/>
            <c:invertIfNegative val="0"/>
            <c:bubble3D val="0"/>
            <c:spPr>
              <a:solidFill>
                <a:srgbClr val="E86E1E"/>
              </a:solidFill>
              <a:ln w="3175">
                <a:solidFill>
                  <a:sysClr val="windowText" lastClr="000000"/>
                </a:solidFill>
              </a:ln>
              <a:effectLst/>
            </c:spPr>
            <c:extLst>
              <c:ext xmlns:c16="http://schemas.microsoft.com/office/drawing/2014/chart" uri="{C3380CC4-5D6E-409C-BE32-E72D297353CC}">
                <c16:uniqueId val="{00000001-C38C-4CC7-BFDC-31F9361950F7}"/>
              </c:ext>
            </c:extLst>
          </c:dPt>
          <c:dPt>
            <c:idx val="3"/>
            <c:invertIfNegative val="0"/>
            <c:bubble3D val="0"/>
            <c:spPr>
              <a:solidFill>
                <a:srgbClr val="CD1F45"/>
              </a:solidFill>
              <a:ln w="3175">
                <a:solidFill>
                  <a:sysClr val="windowText" lastClr="000000"/>
                </a:solidFill>
              </a:ln>
              <a:effectLst/>
            </c:spPr>
            <c:extLst>
              <c:ext xmlns:c16="http://schemas.microsoft.com/office/drawing/2014/chart" uri="{C3380CC4-5D6E-409C-BE32-E72D297353CC}">
                <c16:uniqueId val="{00000002-C38C-4CC7-BFDC-31F9361950F7}"/>
              </c:ext>
            </c:extLst>
          </c:dPt>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7DE-4B17-A5C4-F6BFE6E70611}"/>
                </c:ext>
              </c:extLst>
            </c:dLbl>
            <c:dLbl>
              <c:idx val="1"/>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DE-4B17-A5C4-F6BFE6E70611}"/>
                </c:ext>
              </c:extLst>
            </c:dLbl>
            <c:dLbl>
              <c:idx val="2"/>
              <c:tx>
                <c:rich>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fld id="{1A1C8236-BFE3-45F1-A2E9-261B30B2FB40}" type="VALUE">
                      <a:rPr lang="en-US">
                        <a:solidFill>
                          <a:schemeClr val="tx1"/>
                        </a:solidFill>
                      </a:rPr>
                      <a:pPr>
                        <a:defRPr b="1">
                          <a:solidFill>
                            <a:schemeClr val="tx1"/>
                          </a:solidFill>
                        </a:defRPr>
                      </a:pPr>
                      <a:t>[VALUE]</a:t>
                    </a:fld>
                    <a:endParaRPr lang="en-GB"/>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GB"/>
                </a:p>
              </c:txPr>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C38C-4CC7-BFDC-31F9361950F7}"/>
                </c:ext>
              </c:extLst>
            </c:dLbl>
            <c:dLbl>
              <c:idx val="3"/>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2-C38C-4CC7-BFDC-31F9361950F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6.2 (a-c)'!$C$32:$F$32</c:f>
              <c:strCache>
                <c:ptCount val="4"/>
                <c:pt idx="0">
                  <c:v>Good</c:v>
                </c:pt>
                <c:pt idx="1">
                  <c:v>Satisfactory</c:v>
                </c:pt>
                <c:pt idx="2">
                  <c:v>Weak</c:v>
                </c:pt>
                <c:pt idx="3">
                  <c:v>Unsatisfactory</c:v>
                </c:pt>
              </c:strCache>
            </c:strRef>
          </c:cat>
          <c:val>
            <c:numRef>
              <c:f>'Figure 6.2 (a-c)'!$C$33:$F$33</c:f>
              <c:numCache>
                <c:formatCode>General</c:formatCode>
                <c:ptCount val="4"/>
                <c:pt idx="0">
                  <c:v>0</c:v>
                </c:pt>
                <c:pt idx="1">
                  <c:v>0</c:v>
                </c:pt>
                <c:pt idx="2">
                  <c:v>2</c:v>
                </c:pt>
                <c:pt idx="3">
                  <c:v>1</c:v>
                </c:pt>
              </c:numCache>
            </c:numRef>
          </c:val>
          <c:extLst>
            <c:ext xmlns:c16="http://schemas.microsoft.com/office/drawing/2014/chart" uri="{C3380CC4-5D6E-409C-BE32-E72D297353CC}">
              <c16:uniqueId val="{00000005-87DE-4B17-A5C4-F6BFE6E70611}"/>
            </c:ext>
          </c:extLst>
        </c:ser>
        <c:dLbls>
          <c:dLblPos val="ctr"/>
          <c:showLegendKey val="0"/>
          <c:showVal val="1"/>
          <c:showCatName val="0"/>
          <c:showSerName val="0"/>
          <c:showPercent val="0"/>
          <c:showBubbleSize val="0"/>
        </c:dLbls>
        <c:gapWidth val="50"/>
        <c:overlap val="100"/>
        <c:axId val="1262802992"/>
        <c:axId val="1262811312"/>
        <c:extLst/>
      </c:barChart>
      <c:catAx>
        <c:axId val="1262802992"/>
        <c:scaling>
          <c:orientation val="minMax"/>
        </c:scaling>
        <c:delete val="0"/>
        <c:axPos val="b"/>
        <c:numFmt formatCode="General" sourceLinked="1"/>
        <c:majorTickMark val="out"/>
        <c:minorTickMark val="none"/>
        <c:tickLblPos val="nextTo"/>
        <c:spPr>
          <a:noFill/>
          <a:ln w="6350" cap="flat" cmpd="sng" algn="ctr">
            <a:solidFill>
              <a:sysClr val="windowText" lastClr="000000"/>
            </a:solidFill>
            <a:round/>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1262811312"/>
        <c:crosses val="autoZero"/>
        <c:auto val="1"/>
        <c:lblAlgn val="ctr"/>
        <c:lblOffset val="100"/>
        <c:noMultiLvlLbl val="0"/>
      </c:catAx>
      <c:valAx>
        <c:axId val="1262811312"/>
        <c:scaling>
          <c:orientation val="minMax"/>
        </c:scaling>
        <c:delete val="0"/>
        <c:axPos val="l"/>
        <c:majorGridlines>
          <c:spPr>
            <a:ln w="6350" cap="flat" cmpd="sng" algn="ctr">
              <a:solidFill>
                <a:sysClr val="window" lastClr="FFFFFF">
                  <a:lumMod val="85000"/>
                </a:sysClr>
              </a:solidFill>
              <a:prstDash val="dash"/>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GB" b="1"/>
                  <a:t>Number</a:t>
                </a:r>
                <a:r>
                  <a:rPr lang="en-GB" b="1" baseline="0"/>
                  <a:t> of audits</a:t>
                </a:r>
                <a:endParaRPr lang="en-GB" b="1"/>
              </a:p>
            </c:rich>
          </c:tx>
          <c:layout>
            <c:manualLayout>
              <c:xMode val="edge"/>
              <c:yMode val="edge"/>
              <c:x val="1.3901859138993543E-2"/>
              <c:y val="0.20053617847899269"/>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GB"/>
            </a:p>
          </c:txPr>
        </c:title>
        <c:numFmt formatCode="General" sourceLinked="1"/>
        <c:majorTickMark val="out"/>
        <c:minorTickMark val="none"/>
        <c:tickLblPos val="nextTo"/>
        <c:spPr>
          <a:noFill/>
          <a:ln w="6350">
            <a:solidFill>
              <a:sysClr val="windowText" lastClr="000000"/>
            </a:solidFill>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1262802992"/>
        <c:crosses val="autoZero"/>
        <c:crossBetween val="between"/>
        <c:majorUnit val="1"/>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a:solidFill>
            <a:sysClr val="windowText" lastClr="000000"/>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1" i="0" u="none" strike="noStrike" kern="1200" spc="0" baseline="0">
                <a:solidFill>
                  <a:sysClr val="windowText" lastClr="000000"/>
                </a:solidFill>
                <a:latin typeface="Verdana" panose="020B0604030504040204" pitchFamily="34" charset="0"/>
                <a:ea typeface="Verdana" panose="020B0604030504040204" pitchFamily="34" charset="0"/>
                <a:cs typeface="+mn-cs"/>
              </a:defRPr>
            </a:pPr>
            <a:r>
              <a:rPr lang="en-US" sz="1000" b="1"/>
              <a:t>b) Onshore wind</a:t>
            </a:r>
          </a:p>
        </c:rich>
      </c:tx>
      <c:overlay val="0"/>
      <c:spPr>
        <a:noFill/>
        <a:ln>
          <a:noFill/>
        </a:ln>
        <a:effectLst/>
      </c:spPr>
      <c:txPr>
        <a:bodyPr rot="0" spcFirstLastPara="1" vertOverflow="ellipsis" vert="horz" wrap="square" anchor="ctr" anchorCtr="1"/>
        <a:lstStyle/>
        <a:p>
          <a:pPr>
            <a:defRPr sz="1000" b="1" i="0" u="none" strike="noStrike" kern="1200" spc="0" baseline="0">
              <a:solidFill>
                <a:sysClr val="windowText" lastClr="000000"/>
              </a:solidFill>
              <a:latin typeface="Verdana" panose="020B0604030504040204" pitchFamily="34" charset="0"/>
              <a:ea typeface="Verdana" panose="020B0604030504040204" pitchFamily="34" charset="0"/>
              <a:cs typeface="+mn-cs"/>
            </a:defRPr>
          </a:pPr>
          <a:endParaRPr lang="en-US"/>
        </a:p>
      </c:txPr>
    </c:title>
    <c:autoTitleDeleted val="0"/>
    <c:plotArea>
      <c:layout/>
      <c:barChart>
        <c:barDir val="col"/>
        <c:grouping val="stacked"/>
        <c:varyColors val="0"/>
        <c:ser>
          <c:idx val="3"/>
          <c:order val="0"/>
          <c:tx>
            <c:strRef>
              <c:f>'Figure 6.2 (a-c)'!$B$34</c:f>
              <c:strCache>
                <c:ptCount val="1"/>
                <c:pt idx="0">
                  <c:v>Onshore wind</c:v>
                </c:pt>
              </c:strCache>
            </c:strRef>
          </c:tx>
          <c:spPr>
            <a:solidFill>
              <a:srgbClr val="CD1F45"/>
            </a:solidFill>
            <a:ln w="3175">
              <a:solidFill>
                <a:sysClr val="windowText" lastClr="000000"/>
              </a:solidFill>
            </a:ln>
            <a:effectLst/>
          </c:spPr>
          <c:invertIfNegative val="0"/>
          <c:dPt>
            <c:idx val="1"/>
            <c:invertIfNegative val="0"/>
            <c:bubble3D val="0"/>
            <c:spPr>
              <a:solidFill>
                <a:srgbClr val="12436D"/>
              </a:solidFill>
              <a:ln w="3175">
                <a:solidFill>
                  <a:sysClr val="windowText" lastClr="000000"/>
                </a:solidFill>
              </a:ln>
              <a:effectLst/>
            </c:spPr>
            <c:extLst>
              <c:ext xmlns:c16="http://schemas.microsoft.com/office/drawing/2014/chart" uri="{C3380CC4-5D6E-409C-BE32-E72D297353CC}">
                <c16:uniqueId val="{00000001-3331-4A1B-8462-3ED14774EFA1}"/>
              </c:ext>
            </c:extLst>
          </c:dPt>
          <c:dPt>
            <c:idx val="2"/>
            <c:invertIfNegative val="0"/>
            <c:bubble3D val="0"/>
            <c:spPr>
              <a:solidFill>
                <a:srgbClr val="E86E1E"/>
              </a:solidFill>
              <a:ln w="3175">
                <a:solidFill>
                  <a:sysClr val="windowText" lastClr="000000"/>
                </a:solidFill>
              </a:ln>
              <a:effectLst/>
            </c:spPr>
            <c:extLst>
              <c:ext xmlns:c16="http://schemas.microsoft.com/office/drawing/2014/chart" uri="{C3380CC4-5D6E-409C-BE32-E72D297353CC}">
                <c16:uniqueId val="{00000002-3331-4A1B-8462-3ED14774EFA1}"/>
              </c:ext>
            </c:extLst>
          </c:dPt>
          <c:dLbls>
            <c:dLbl>
              <c:idx val="0"/>
              <c:layout>
                <c:manualLayout>
                  <c:x val="0"/>
                  <c:y val="-3.714909915262758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7BE-4456-A2ED-48098E58060B}"/>
                </c:ext>
              </c:extLst>
            </c:dLbl>
            <c:dLbl>
              <c:idx val="1"/>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1-3331-4A1B-8462-3ED14774EFA1}"/>
                </c:ext>
              </c:extLst>
            </c:dLbl>
            <c:dLbl>
              <c:idx val="2"/>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2-3331-4A1B-8462-3ED14774EFA1}"/>
                </c:ext>
              </c:extLst>
            </c:dLbl>
            <c:dLbl>
              <c:idx val="3"/>
              <c:layout>
                <c:manualLayout>
                  <c:x val="-1.1029813226258568E-16"/>
                  <c:y val="-6.105201061302331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7BE-4456-A2ED-48098E58060B}"/>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6.2 (a-c)'!$C$32:$F$32</c:f>
              <c:strCache>
                <c:ptCount val="4"/>
                <c:pt idx="0">
                  <c:v>Good</c:v>
                </c:pt>
                <c:pt idx="1">
                  <c:v>Satisfactory</c:v>
                </c:pt>
                <c:pt idx="2">
                  <c:v>Weak</c:v>
                </c:pt>
                <c:pt idx="3">
                  <c:v>Unsatisfactory</c:v>
                </c:pt>
              </c:strCache>
            </c:strRef>
          </c:cat>
          <c:val>
            <c:numRef>
              <c:f>'Figure 6.2 (a-c)'!$C$34:$F$34</c:f>
              <c:numCache>
                <c:formatCode>General</c:formatCode>
                <c:ptCount val="4"/>
                <c:pt idx="0">
                  <c:v>0</c:v>
                </c:pt>
                <c:pt idx="1">
                  <c:v>3</c:v>
                </c:pt>
                <c:pt idx="2">
                  <c:v>13</c:v>
                </c:pt>
                <c:pt idx="3">
                  <c:v>1</c:v>
                </c:pt>
              </c:numCache>
            </c:numRef>
          </c:val>
          <c:extLst>
            <c:ext xmlns:c16="http://schemas.microsoft.com/office/drawing/2014/chart" uri="{C3380CC4-5D6E-409C-BE32-E72D297353CC}">
              <c16:uniqueId val="{00000013-87BE-4456-A2ED-48098E58060B}"/>
            </c:ext>
          </c:extLst>
        </c:ser>
        <c:dLbls>
          <c:dLblPos val="ctr"/>
          <c:showLegendKey val="0"/>
          <c:showVal val="1"/>
          <c:showCatName val="0"/>
          <c:showSerName val="0"/>
          <c:showPercent val="0"/>
          <c:showBubbleSize val="0"/>
        </c:dLbls>
        <c:gapWidth val="50"/>
        <c:overlap val="100"/>
        <c:axId val="1262802992"/>
        <c:axId val="1262811312"/>
        <c:extLst/>
      </c:barChart>
      <c:catAx>
        <c:axId val="1262802992"/>
        <c:scaling>
          <c:orientation val="minMax"/>
        </c:scaling>
        <c:delete val="0"/>
        <c:axPos val="b"/>
        <c:numFmt formatCode="General" sourceLinked="1"/>
        <c:majorTickMark val="out"/>
        <c:minorTickMark val="none"/>
        <c:tickLblPos val="nextTo"/>
        <c:spPr>
          <a:noFill/>
          <a:ln w="6350" cap="flat" cmpd="sng" algn="ctr">
            <a:solidFill>
              <a:sysClr val="windowText" lastClr="000000"/>
            </a:solidFill>
            <a:round/>
          </a:ln>
          <a:effectLst/>
        </c:spPr>
        <c:txPr>
          <a:bodyPr rot="-2700000" spcFirstLastPara="1" vertOverflow="ellipsis"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1262811312"/>
        <c:crosses val="autoZero"/>
        <c:auto val="1"/>
        <c:lblAlgn val="ctr"/>
        <c:lblOffset val="100"/>
        <c:noMultiLvlLbl val="0"/>
      </c:catAx>
      <c:valAx>
        <c:axId val="1262811312"/>
        <c:scaling>
          <c:orientation val="minMax"/>
        </c:scaling>
        <c:delete val="0"/>
        <c:axPos val="l"/>
        <c:majorGridlines>
          <c:spPr>
            <a:ln w="6350" cap="flat" cmpd="sng" algn="ctr">
              <a:solidFill>
                <a:sysClr val="window" lastClr="FFFFFF">
                  <a:lumMod val="85000"/>
                </a:sysClr>
              </a:solidFill>
              <a:prstDash val="dash"/>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GB" b="1"/>
                  <a:t>Number</a:t>
                </a:r>
                <a:r>
                  <a:rPr lang="en-GB" b="1" baseline="0"/>
                  <a:t> of audits</a:t>
                </a:r>
                <a:endParaRPr lang="en-GB" b="1"/>
              </a:p>
            </c:rich>
          </c:tx>
          <c:layout>
            <c:manualLayout>
              <c:xMode val="edge"/>
              <c:yMode val="edge"/>
              <c:x val="1.3901751889341193E-2"/>
              <c:y val="0.23324615051277853"/>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GB"/>
            </a:p>
          </c:txPr>
        </c:title>
        <c:numFmt formatCode="General" sourceLinked="1"/>
        <c:majorTickMark val="out"/>
        <c:minorTickMark val="none"/>
        <c:tickLblPos val="nextTo"/>
        <c:spPr>
          <a:noFill/>
          <a:ln w="6350">
            <a:solidFill>
              <a:sysClr val="windowText" lastClr="000000"/>
            </a:solidFill>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1262802992"/>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a:solidFill>
            <a:sysClr val="windowText" lastClr="000000"/>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1" i="0" u="none" strike="noStrike" kern="1200" spc="0" baseline="0">
                <a:solidFill>
                  <a:sysClr val="windowText" lastClr="000000"/>
                </a:solidFill>
                <a:latin typeface="Verdana" panose="020B0604030504040204" pitchFamily="34" charset="0"/>
                <a:ea typeface="Verdana" panose="020B0604030504040204" pitchFamily="34" charset="0"/>
                <a:cs typeface="+mn-cs"/>
              </a:defRPr>
            </a:pPr>
            <a:r>
              <a:rPr lang="en-US" sz="1000" b="1"/>
              <a:t>c) Solar PV</a:t>
            </a:r>
          </a:p>
        </c:rich>
      </c:tx>
      <c:layout>
        <c:manualLayout>
          <c:xMode val="edge"/>
          <c:yMode val="edge"/>
          <c:x val="0.38935815040280769"/>
          <c:y val="2.718774852973865E-2"/>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ysClr val="windowText" lastClr="000000"/>
              </a:solidFill>
              <a:latin typeface="Verdana" panose="020B0604030504040204" pitchFamily="34" charset="0"/>
              <a:ea typeface="Verdana" panose="020B0604030504040204" pitchFamily="34" charset="0"/>
              <a:cs typeface="+mn-cs"/>
            </a:defRPr>
          </a:pPr>
          <a:endParaRPr lang="en-US"/>
        </a:p>
      </c:txPr>
    </c:title>
    <c:autoTitleDeleted val="0"/>
    <c:plotArea>
      <c:layout/>
      <c:barChart>
        <c:barDir val="col"/>
        <c:grouping val="stacked"/>
        <c:varyColors val="0"/>
        <c:ser>
          <c:idx val="5"/>
          <c:order val="0"/>
          <c:tx>
            <c:strRef>
              <c:f>'Figure 6.2 (a-c)'!$B$35</c:f>
              <c:strCache>
                <c:ptCount val="1"/>
                <c:pt idx="0">
                  <c:v>Solar PV</c:v>
                </c:pt>
              </c:strCache>
            </c:strRef>
          </c:tx>
          <c:spPr>
            <a:solidFill>
              <a:srgbClr val="2363AF"/>
            </a:solidFill>
            <a:ln w="3175">
              <a:solidFill>
                <a:sysClr val="windowText" lastClr="000000"/>
              </a:solidFill>
            </a:ln>
            <a:effectLst/>
          </c:spPr>
          <c:invertIfNegative val="0"/>
          <c:dPt>
            <c:idx val="1"/>
            <c:invertIfNegative val="0"/>
            <c:bubble3D val="0"/>
            <c:spPr>
              <a:solidFill>
                <a:srgbClr val="12436D"/>
              </a:solidFill>
              <a:ln w="3175">
                <a:solidFill>
                  <a:sysClr val="windowText" lastClr="000000"/>
                </a:solidFill>
              </a:ln>
              <a:effectLst/>
            </c:spPr>
            <c:extLst>
              <c:ext xmlns:c16="http://schemas.microsoft.com/office/drawing/2014/chart" uri="{C3380CC4-5D6E-409C-BE32-E72D297353CC}">
                <c16:uniqueId val="{00000004-1E68-4017-B2A4-076595C19656}"/>
              </c:ext>
            </c:extLst>
          </c:dPt>
          <c:dPt>
            <c:idx val="2"/>
            <c:invertIfNegative val="0"/>
            <c:bubble3D val="0"/>
            <c:spPr>
              <a:solidFill>
                <a:srgbClr val="E86E1E"/>
              </a:solidFill>
              <a:ln w="3175">
                <a:solidFill>
                  <a:sysClr val="windowText" lastClr="000000"/>
                </a:solidFill>
              </a:ln>
              <a:effectLst/>
            </c:spPr>
            <c:extLst>
              <c:ext xmlns:c16="http://schemas.microsoft.com/office/drawing/2014/chart" uri="{C3380CC4-5D6E-409C-BE32-E72D297353CC}">
                <c16:uniqueId val="{00000002-9BDA-4C38-98E6-46D84730AE6F}"/>
              </c:ext>
            </c:extLst>
          </c:dPt>
          <c:dPt>
            <c:idx val="3"/>
            <c:invertIfNegative val="0"/>
            <c:bubble3D val="0"/>
            <c:spPr>
              <a:solidFill>
                <a:srgbClr val="CD1F45"/>
              </a:solidFill>
              <a:ln w="3175">
                <a:solidFill>
                  <a:sysClr val="windowText" lastClr="000000"/>
                </a:solidFill>
              </a:ln>
              <a:effectLst/>
            </c:spPr>
            <c:extLst>
              <c:ext xmlns:c16="http://schemas.microsoft.com/office/drawing/2014/chart" uri="{C3380CC4-5D6E-409C-BE32-E72D297353CC}">
                <c16:uniqueId val="{00000001-9BDA-4C38-98E6-46D84730AE6F}"/>
              </c:ext>
            </c:extLst>
          </c:dPt>
          <c:dLbls>
            <c:dLbl>
              <c:idx val="0"/>
              <c:layout>
                <c:manualLayout>
                  <c:x val="-2.7893403198294514E-17"/>
                  <c:y val="-3.6250331372984869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BDA-4C38-98E6-46D84730AE6F}"/>
                </c:ext>
              </c:extLst>
            </c:dLbl>
            <c:dLbl>
              <c:idx val="1"/>
              <c:layout>
                <c:manualLayout>
                  <c:x val="-5.4574512803485563E-17"/>
                  <c:y val="-5.5689391491362657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E68-4017-B2A4-076595C19656}"/>
                </c:ext>
              </c:extLst>
            </c:dLbl>
            <c:dLbl>
              <c:idx val="2"/>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2-9BDA-4C38-98E6-46D84730AE6F}"/>
                </c:ext>
              </c:extLst>
            </c:dLbl>
            <c:dLbl>
              <c:idx val="3"/>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BDA-4C38-98E6-46D84730AE6F}"/>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6.2 (a-c)'!$C$32:$F$32</c:f>
              <c:strCache>
                <c:ptCount val="4"/>
                <c:pt idx="0">
                  <c:v>Good</c:v>
                </c:pt>
                <c:pt idx="1">
                  <c:v>Satisfactory</c:v>
                </c:pt>
                <c:pt idx="2">
                  <c:v>Weak</c:v>
                </c:pt>
                <c:pt idx="3">
                  <c:v>Unsatisfactory</c:v>
                </c:pt>
              </c:strCache>
            </c:strRef>
          </c:cat>
          <c:val>
            <c:numRef>
              <c:f>'Figure 6.2 (a-c)'!$C$35:$F$35</c:f>
              <c:numCache>
                <c:formatCode>General</c:formatCode>
                <c:ptCount val="4"/>
                <c:pt idx="0">
                  <c:v>0</c:v>
                </c:pt>
                <c:pt idx="1">
                  <c:v>2</c:v>
                </c:pt>
                <c:pt idx="2">
                  <c:v>28</c:v>
                </c:pt>
                <c:pt idx="3">
                  <c:v>0</c:v>
                </c:pt>
              </c:numCache>
            </c:numRef>
          </c:val>
          <c:extLst>
            <c:ext xmlns:c16="http://schemas.microsoft.com/office/drawing/2014/chart" uri="{C3380CC4-5D6E-409C-BE32-E72D297353CC}">
              <c16:uniqueId val="{00000016-0801-438E-B41C-72A339FE7E4C}"/>
            </c:ext>
          </c:extLst>
        </c:ser>
        <c:dLbls>
          <c:dLblPos val="ctr"/>
          <c:showLegendKey val="0"/>
          <c:showVal val="1"/>
          <c:showCatName val="0"/>
          <c:showSerName val="0"/>
          <c:showPercent val="0"/>
          <c:showBubbleSize val="0"/>
        </c:dLbls>
        <c:gapWidth val="50"/>
        <c:overlap val="100"/>
        <c:axId val="1262802992"/>
        <c:axId val="1262811312"/>
        <c:extLst/>
      </c:barChart>
      <c:catAx>
        <c:axId val="1262802992"/>
        <c:scaling>
          <c:orientation val="minMax"/>
        </c:scaling>
        <c:delete val="0"/>
        <c:axPos val="b"/>
        <c:numFmt formatCode="General" sourceLinked="1"/>
        <c:majorTickMark val="out"/>
        <c:minorTickMark val="none"/>
        <c:tickLblPos val="nextTo"/>
        <c:spPr>
          <a:noFill/>
          <a:ln w="6350" cap="flat" cmpd="sng" algn="ctr">
            <a:solidFill>
              <a:sysClr val="windowText" lastClr="000000"/>
            </a:solidFill>
            <a:round/>
          </a:ln>
          <a:effectLst/>
        </c:spPr>
        <c:txPr>
          <a:bodyPr rot="-2700000" spcFirstLastPara="1" vertOverflow="ellipsis"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1262811312"/>
        <c:crosses val="autoZero"/>
        <c:auto val="1"/>
        <c:lblAlgn val="ctr"/>
        <c:lblOffset val="100"/>
        <c:noMultiLvlLbl val="0"/>
      </c:catAx>
      <c:valAx>
        <c:axId val="1262811312"/>
        <c:scaling>
          <c:orientation val="minMax"/>
        </c:scaling>
        <c:delete val="0"/>
        <c:axPos val="l"/>
        <c:majorGridlines>
          <c:spPr>
            <a:ln w="6350" cap="flat" cmpd="sng" algn="ctr">
              <a:solidFill>
                <a:sysClr val="window" lastClr="FFFFFF">
                  <a:lumMod val="85000"/>
                </a:sysClr>
              </a:solidFill>
              <a:prstDash val="dash"/>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GB" b="1"/>
                  <a:t>Number</a:t>
                </a:r>
                <a:r>
                  <a:rPr lang="en-GB" b="1" baseline="0"/>
                  <a:t> of audits</a:t>
                </a:r>
                <a:endParaRPr lang="en-GB" b="1"/>
              </a:p>
            </c:rich>
          </c:tx>
          <c:layout>
            <c:manualLayout>
              <c:xMode val="edge"/>
              <c:yMode val="edge"/>
              <c:x val="1.3901777399515126E-2"/>
              <c:y val="0.22101335128706245"/>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GB"/>
            </a:p>
          </c:txPr>
        </c:title>
        <c:numFmt formatCode="General" sourceLinked="1"/>
        <c:majorTickMark val="out"/>
        <c:minorTickMark val="none"/>
        <c:tickLblPos val="nextTo"/>
        <c:spPr>
          <a:noFill/>
          <a:ln w="6350">
            <a:solidFill>
              <a:sysClr val="windowText" lastClr="000000"/>
            </a:solidFill>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crossAx val="1262802992"/>
        <c:crosses val="autoZero"/>
        <c:crossBetween val="between"/>
        <c:majorUnit val="5"/>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a:solidFill>
            <a:sysClr val="windowText" lastClr="000000"/>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009354860221243E-2"/>
          <c:y val="6.9733898564198385E-2"/>
          <c:w val="0.91280341134090859"/>
          <c:h val="0.81940733629571072"/>
        </c:manualLayout>
      </c:layout>
      <c:barChart>
        <c:barDir val="col"/>
        <c:grouping val="percentStacked"/>
        <c:varyColors val="0"/>
        <c:ser>
          <c:idx val="3"/>
          <c:order val="0"/>
          <c:tx>
            <c:strRef>
              <c:f>'Figure 6.3'!$F$49</c:f>
              <c:strCache>
                <c:ptCount val="1"/>
                <c:pt idx="0">
                  <c:v>Unsatisfactory</c:v>
                </c:pt>
              </c:strCache>
            </c:strRef>
          </c:tx>
          <c:spPr>
            <a:solidFill>
              <a:srgbClr val="CD1F45"/>
            </a:solidFill>
            <a:ln w="6350">
              <a:solidFill>
                <a:schemeClr val="tx1"/>
              </a:solidFill>
            </a:ln>
            <a:effectLst/>
          </c:spPr>
          <c:invertIfNegative val="0"/>
          <c:dPt>
            <c:idx val="0"/>
            <c:invertIfNegative val="0"/>
            <c:bubble3D val="0"/>
            <c:spPr>
              <a:solidFill>
                <a:srgbClr val="CD1F45"/>
              </a:solidFill>
              <a:ln w="6350">
                <a:solidFill>
                  <a:schemeClr val="tx1"/>
                </a:solidFill>
              </a:ln>
              <a:effectLst/>
            </c:spPr>
            <c:extLst>
              <c:ext xmlns:c16="http://schemas.microsoft.com/office/drawing/2014/chart" uri="{C3380CC4-5D6E-409C-BE32-E72D297353CC}">
                <c16:uniqueId val="{00000001-F39C-4C54-B055-16CC3B48B4A5}"/>
              </c:ext>
            </c:extLst>
          </c:dPt>
          <c:dLbls>
            <c:dLbl>
              <c:idx val="0"/>
              <c:spPr>
                <a:noFill/>
                <a:ln>
                  <a:noFill/>
                </a:ln>
                <a:effectLst/>
              </c:spPr>
              <c:txPr>
                <a:bodyPr rot="0" spcFirstLastPara="1" vertOverflow="ellipsis" vert="horz" wrap="square" lIns="38100" tIns="19050" rIns="38100" bIns="19050" anchor="ctr" anchorCtr="1">
                  <a:no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separator> </c:separator>
              <c:extLst>
                <c:ext xmlns:c15="http://schemas.microsoft.com/office/drawing/2012/chart" uri="{CE6537A1-D6FC-4f65-9D91-7224C49458BB}">
                  <c15:layout>
                    <c:manualLayout>
                      <c:w val="9.8058078976614144E-2"/>
                      <c:h val="0.12143539388259175"/>
                    </c:manualLayout>
                  </c15:layout>
                </c:ext>
                <c:ext xmlns:c16="http://schemas.microsoft.com/office/drawing/2014/chart" uri="{C3380CC4-5D6E-409C-BE32-E72D297353CC}">
                  <c16:uniqueId val="{00000001-F39C-4C54-B055-16CC3B48B4A5}"/>
                </c:ext>
              </c:extLst>
            </c:dLbl>
            <c:dLbl>
              <c:idx val="1"/>
              <c:spPr>
                <a:noFill/>
                <a:ln>
                  <a:noFill/>
                </a:ln>
                <a:effectLst/>
              </c:spPr>
              <c:txPr>
                <a:bodyPr rot="0" spcFirstLastPara="1" vertOverflow="ellipsis" vert="horz" wrap="square" lIns="38100" tIns="19050" rIns="38100" bIns="19050" anchor="ctr" anchorCtr="1">
                  <a:no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separator> </c:separator>
              <c:extLst>
                <c:ext xmlns:c15="http://schemas.microsoft.com/office/drawing/2012/chart" uri="{CE6537A1-D6FC-4f65-9D91-7224C49458BB}">
                  <c15:layout>
                    <c:manualLayout>
                      <c:w val="9.877998341576065E-2"/>
                      <c:h val="0.11770006877941631"/>
                    </c:manualLayout>
                  </c15:layout>
                </c:ext>
                <c:ext xmlns:c16="http://schemas.microsoft.com/office/drawing/2014/chart" uri="{C3380CC4-5D6E-409C-BE32-E72D297353CC}">
                  <c16:uniqueId val="{00000007-5A8A-4EFD-9961-1E687CFD9DE9}"/>
                </c:ext>
              </c:extLst>
            </c:dLbl>
            <c:dLbl>
              <c:idx val="2"/>
              <c:spPr>
                <a:noFill/>
                <a:ln>
                  <a:noFill/>
                </a:ln>
                <a:effectLst/>
              </c:spPr>
              <c:txPr>
                <a:bodyPr rot="0" spcFirstLastPara="1" vertOverflow="ellipsis" vert="horz" wrap="square" lIns="38100" tIns="19050" rIns="38100" bIns="19050" anchor="ctr" anchorCtr="1">
                  <a:no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separator> </c:separator>
              <c:extLst>
                <c:ext xmlns:c15="http://schemas.microsoft.com/office/drawing/2012/chart" uri="{CE6537A1-D6FC-4f65-9D91-7224C49458BB}">
                  <c15:layout>
                    <c:manualLayout>
                      <c:w val="0.10165235372205125"/>
                      <c:h val="7.9065810576897128E-2"/>
                    </c:manualLayout>
                  </c15:layout>
                </c:ext>
                <c:ext xmlns:c16="http://schemas.microsoft.com/office/drawing/2014/chart" uri="{C3380CC4-5D6E-409C-BE32-E72D297353CC}">
                  <c16:uniqueId val="{00000012-170F-4496-92A1-91AA3C517FEE}"/>
                </c:ext>
              </c:extLst>
            </c:dLbl>
            <c:dLbl>
              <c:idx val="3"/>
              <c:spPr>
                <a:noFill/>
                <a:ln>
                  <a:noFill/>
                </a:ln>
                <a:effectLst/>
              </c:spPr>
              <c:txPr>
                <a:bodyPr rot="0" spcFirstLastPara="1" vertOverflow="ellipsis" vert="horz" wrap="square" lIns="38100" tIns="19050" rIns="38100" bIns="19050" anchor="ctr" anchorCtr="1">
                  <a:no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separator> </c:separator>
              <c:extLst>
                <c:ext xmlns:c15="http://schemas.microsoft.com/office/drawing/2012/chart" uri="{CE6537A1-D6FC-4f65-9D91-7224C49458BB}">
                  <c15:layout>
                    <c:manualLayout>
                      <c:w val="0.10085939041077302"/>
                      <c:h val="8.0346817747662003E-2"/>
                    </c:manualLayout>
                  </c15:layout>
                </c:ext>
                <c:ext xmlns:c16="http://schemas.microsoft.com/office/drawing/2014/chart" uri="{C3380CC4-5D6E-409C-BE32-E72D297353CC}">
                  <c16:uniqueId val="{00000013-170F-4496-92A1-91AA3C517FEE}"/>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6.3'!$B$50:$B$54</c:f>
              <c:strCache>
                <c:ptCount val="5"/>
                <c:pt idx="0">
                  <c:v>SY18</c:v>
                </c:pt>
                <c:pt idx="1">
                  <c:v>SY19</c:v>
                </c:pt>
                <c:pt idx="2">
                  <c:v>SY20</c:v>
                </c:pt>
                <c:pt idx="3">
                  <c:v>SY21</c:v>
                </c:pt>
                <c:pt idx="4">
                  <c:v>SY22</c:v>
                </c:pt>
              </c:strCache>
            </c:strRef>
          </c:cat>
          <c:val>
            <c:numRef>
              <c:f>'Figure 6.3'!$F$50:$F$54</c:f>
              <c:numCache>
                <c:formatCode>0.0%</c:formatCode>
                <c:ptCount val="5"/>
                <c:pt idx="0">
                  <c:v>0.25925925925925924</c:v>
                </c:pt>
                <c:pt idx="1">
                  <c:v>0.10843373493975904</c:v>
                </c:pt>
                <c:pt idx="2">
                  <c:v>0.24242424242424243</c:v>
                </c:pt>
                <c:pt idx="3">
                  <c:v>0.1</c:v>
                </c:pt>
                <c:pt idx="4">
                  <c:v>0.04</c:v>
                </c:pt>
              </c:numCache>
            </c:numRef>
          </c:val>
          <c:extLst>
            <c:ext xmlns:c16="http://schemas.microsoft.com/office/drawing/2014/chart" uri="{C3380CC4-5D6E-409C-BE32-E72D297353CC}">
              <c16:uniqueId val="{00000023-A695-41D3-959E-7C98C3D3401D}"/>
            </c:ext>
          </c:extLst>
        </c:ser>
        <c:ser>
          <c:idx val="2"/>
          <c:order val="1"/>
          <c:tx>
            <c:strRef>
              <c:f>'Figure 6.3'!$E$49</c:f>
              <c:strCache>
                <c:ptCount val="1"/>
                <c:pt idx="0">
                  <c:v>Weak</c:v>
                </c:pt>
              </c:strCache>
            </c:strRef>
          </c:tx>
          <c:spPr>
            <a:solidFill>
              <a:srgbClr val="E86E1E"/>
            </a:solidFill>
            <a:ln w="3175">
              <a:solidFill>
                <a:schemeClr val="tx1"/>
              </a:solidFill>
            </a:ln>
            <a:effectLst/>
          </c:spPr>
          <c:invertIfNegative val="0"/>
          <c:dPt>
            <c:idx val="0"/>
            <c:invertIfNegative val="0"/>
            <c:bubble3D val="0"/>
            <c:spPr>
              <a:solidFill>
                <a:srgbClr val="E86E1E"/>
              </a:solidFill>
              <a:ln w="3175">
                <a:solidFill>
                  <a:schemeClr val="tx1"/>
                </a:solidFill>
              </a:ln>
              <a:effectLst/>
            </c:spPr>
            <c:extLst>
              <c:ext xmlns:c16="http://schemas.microsoft.com/office/drawing/2014/chart" uri="{C3380CC4-5D6E-409C-BE32-E72D297353CC}">
                <c16:uniqueId val="{00000008-4271-49FA-AC51-690DC7AC9FCB}"/>
              </c:ext>
            </c:extLst>
          </c:dPt>
          <c:dLbls>
            <c:dLbl>
              <c:idx val="0"/>
              <c:spPr>
                <a:noFill/>
                <a:ln>
                  <a:noFill/>
                </a:ln>
                <a:effectLst/>
              </c:spPr>
              <c:txPr>
                <a:bodyPr rot="0" spcFirstLastPara="1" vertOverflow="ellipsis" vert="horz" wrap="square" lIns="38100" tIns="19050" rIns="38100" bIns="19050" anchor="ctr" anchorCtr="1">
                  <a:no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separator> </c:separator>
              <c:extLst>
                <c:ext xmlns:c15="http://schemas.microsoft.com/office/drawing/2012/chart" uri="{CE6537A1-D6FC-4f65-9D91-7224C49458BB}">
                  <c15:layout>
                    <c:manualLayout>
                      <c:w val="9.4486071085494699E-2"/>
                      <c:h val="0.10649411230445426"/>
                    </c:manualLayout>
                  </c15:layout>
                </c:ext>
                <c:ext xmlns:c16="http://schemas.microsoft.com/office/drawing/2014/chart" uri="{C3380CC4-5D6E-409C-BE32-E72D297353CC}">
                  <c16:uniqueId val="{00000008-4271-49FA-AC51-690DC7AC9FCB}"/>
                </c:ext>
              </c:extLst>
            </c:dLbl>
            <c:dLbl>
              <c:idx val="1"/>
              <c:spPr>
                <a:noFill/>
                <a:ln>
                  <a:noFill/>
                </a:ln>
                <a:effectLst/>
              </c:spPr>
              <c:txPr>
                <a:bodyPr rot="0" spcFirstLastPara="1" vertOverflow="ellipsis" vert="horz" wrap="square" lIns="38100" tIns="19050" rIns="38100" bIns="19050" anchor="ctr" anchorCtr="1">
                  <a:no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separator> </c:separator>
              <c:extLst>
                <c:ext xmlns:c15="http://schemas.microsoft.com/office/drawing/2012/chart" uri="{CE6537A1-D6FC-4f65-9D91-7224C49458BB}">
                  <c15:layout>
                    <c:manualLayout>
                      <c:w val="0.10024975984630162"/>
                      <c:h val="9.902346254616215E-2"/>
                    </c:manualLayout>
                  </c15:layout>
                </c:ext>
                <c:ext xmlns:c16="http://schemas.microsoft.com/office/drawing/2014/chart" uri="{C3380CC4-5D6E-409C-BE32-E72D297353CC}">
                  <c16:uniqueId val="{00000005-5A8A-4EFD-9961-1E687CFD9DE9}"/>
                </c:ext>
              </c:extLst>
            </c:dLbl>
            <c:dLbl>
              <c:idx val="2"/>
              <c:spPr>
                <a:noFill/>
                <a:ln>
                  <a:noFill/>
                </a:ln>
                <a:effectLst/>
              </c:spPr>
              <c:txPr>
                <a:bodyPr rot="0" spcFirstLastPara="1" vertOverflow="ellipsis" vert="horz" wrap="square" lIns="38100" tIns="19050" rIns="38100" bIns="19050" anchor="ctr" anchorCtr="1">
                  <a:no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separator> </c:separator>
              <c:extLst>
                <c:ext xmlns:c15="http://schemas.microsoft.com/office/drawing/2012/chart" uri="{CE6537A1-D6FC-4f65-9D91-7224C49458BB}">
                  <c15:layout>
                    <c:manualLayout>
                      <c:w val="0.10217098943323727"/>
                      <c:h val="0.14384736109591489"/>
                    </c:manualLayout>
                  </c15:layout>
                </c:ext>
                <c:ext xmlns:c16="http://schemas.microsoft.com/office/drawing/2014/chart" uri="{C3380CC4-5D6E-409C-BE32-E72D297353CC}">
                  <c16:uniqueId val="{0000000F-170F-4496-92A1-91AA3C517FEE}"/>
                </c:ext>
              </c:extLst>
            </c:dLbl>
            <c:dLbl>
              <c:idx val="3"/>
              <c:spPr>
                <a:noFill/>
                <a:ln>
                  <a:noFill/>
                </a:ln>
                <a:effectLst/>
              </c:spPr>
              <c:txPr>
                <a:bodyPr rot="0" spcFirstLastPara="1" vertOverflow="ellipsis" vert="horz" wrap="square" lIns="38100" tIns="19050" rIns="38100" bIns="19050" anchor="ctr" anchorCtr="1">
                  <a:no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separator> </c:separator>
              <c:extLst>
                <c:ext xmlns:c15="http://schemas.microsoft.com/office/drawing/2012/chart" uri="{CE6537A1-D6FC-4f65-9D91-7224C49458BB}">
                  <c15:layout>
                    <c:manualLayout>
                      <c:w val="0.10217098943323726"/>
                      <c:h val="8.7817487908723957E-2"/>
                    </c:manualLayout>
                  </c15:layout>
                </c:ext>
                <c:ext xmlns:c16="http://schemas.microsoft.com/office/drawing/2014/chart" uri="{C3380CC4-5D6E-409C-BE32-E72D297353CC}">
                  <c16:uniqueId val="{0000000E-170F-4496-92A1-91AA3C517FEE}"/>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6.3'!$B$50:$B$54</c:f>
              <c:strCache>
                <c:ptCount val="5"/>
                <c:pt idx="0">
                  <c:v>SY18</c:v>
                </c:pt>
                <c:pt idx="1">
                  <c:v>SY19</c:v>
                </c:pt>
                <c:pt idx="2">
                  <c:v>SY20</c:v>
                </c:pt>
                <c:pt idx="3">
                  <c:v>SY21</c:v>
                </c:pt>
                <c:pt idx="4">
                  <c:v>SY22</c:v>
                </c:pt>
              </c:strCache>
            </c:strRef>
          </c:cat>
          <c:val>
            <c:numRef>
              <c:f>'Figure 6.3'!$E$50:$E$54</c:f>
              <c:numCache>
                <c:formatCode>0.0%</c:formatCode>
                <c:ptCount val="5"/>
                <c:pt idx="0">
                  <c:v>0.44444444444444442</c:v>
                </c:pt>
                <c:pt idx="1">
                  <c:v>0.53012048192771088</c:v>
                </c:pt>
                <c:pt idx="2">
                  <c:v>0.54545454545454541</c:v>
                </c:pt>
                <c:pt idx="3">
                  <c:v>0.74</c:v>
                </c:pt>
                <c:pt idx="4">
                  <c:v>0.86</c:v>
                </c:pt>
              </c:numCache>
            </c:numRef>
          </c:val>
          <c:extLst>
            <c:ext xmlns:c16="http://schemas.microsoft.com/office/drawing/2014/chart" uri="{C3380CC4-5D6E-409C-BE32-E72D297353CC}">
              <c16:uniqueId val="{00000022-A695-41D3-959E-7C98C3D3401D}"/>
            </c:ext>
          </c:extLst>
        </c:ser>
        <c:ser>
          <c:idx val="1"/>
          <c:order val="2"/>
          <c:tx>
            <c:strRef>
              <c:f>'Figure 6.3'!$D$49</c:f>
              <c:strCache>
                <c:ptCount val="1"/>
                <c:pt idx="0">
                  <c:v>Satisfactory</c:v>
                </c:pt>
              </c:strCache>
            </c:strRef>
          </c:tx>
          <c:spPr>
            <a:solidFill>
              <a:srgbClr val="12436D"/>
            </a:solidFill>
            <a:ln w="3175">
              <a:solidFill>
                <a:schemeClr val="tx1"/>
              </a:solidFill>
            </a:ln>
            <a:effectLst/>
          </c:spPr>
          <c:invertIfNegative val="0"/>
          <c:dPt>
            <c:idx val="0"/>
            <c:invertIfNegative val="0"/>
            <c:bubble3D val="0"/>
            <c:spPr>
              <a:solidFill>
                <a:srgbClr val="12436D"/>
              </a:solidFill>
              <a:ln w="3175">
                <a:solidFill>
                  <a:schemeClr val="tx1"/>
                </a:solidFill>
              </a:ln>
              <a:effectLst/>
            </c:spPr>
            <c:extLst>
              <c:ext xmlns:c16="http://schemas.microsoft.com/office/drawing/2014/chart" uri="{C3380CC4-5D6E-409C-BE32-E72D297353CC}">
                <c16:uniqueId val="{00000009-4271-49FA-AC51-690DC7AC9FCB}"/>
              </c:ext>
            </c:extLst>
          </c:dPt>
          <c:dLbls>
            <c:dLbl>
              <c:idx val="0"/>
              <c:spPr>
                <a:noFill/>
                <a:ln>
                  <a:noFill/>
                </a:ln>
                <a:effectLst/>
              </c:spPr>
              <c:txPr>
                <a:bodyPr rot="0" spcFirstLastPara="1" vertOverflow="ellipsis" vert="horz" wrap="square" lIns="38100" tIns="19050" rIns="38100" bIns="19050" anchor="ctr" anchorCtr="1">
                  <a:no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separator> </c:separator>
              <c:extLst>
                <c:ext xmlns:c15="http://schemas.microsoft.com/office/drawing/2012/chart" uri="{CE6537A1-D6FC-4f65-9D91-7224C49458BB}">
                  <c15:layout>
                    <c:manualLayout>
                      <c:w val="9.5018370300728627E-2"/>
                      <c:h val="0.10275876836671458"/>
                    </c:manualLayout>
                  </c15:layout>
                </c:ext>
                <c:ext xmlns:c16="http://schemas.microsoft.com/office/drawing/2014/chart" uri="{C3380CC4-5D6E-409C-BE32-E72D297353CC}">
                  <c16:uniqueId val="{00000009-4271-49FA-AC51-690DC7AC9FCB}"/>
                </c:ext>
              </c:extLst>
            </c:dLbl>
            <c:dLbl>
              <c:idx val="1"/>
              <c:spPr>
                <a:noFill/>
                <a:ln>
                  <a:noFill/>
                </a:ln>
                <a:effectLst/>
              </c:spPr>
              <c:txPr>
                <a:bodyPr rot="0" spcFirstLastPara="1" vertOverflow="ellipsis" vert="horz" wrap="square" lIns="38100" tIns="19050" rIns="38100" bIns="19050" anchor="ctr" anchorCtr="1">
                  <a:no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separator> </c:separator>
              <c:extLst>
                <c:ext xmlns:c15="http://schemas.microsoft.com/office/drawing/2012/chart" uri="{CE6537A1-D6FC-4f65-9D91-7224C49458BB}">
                  <c15:layout>
                    <c:manualLayout>
                      <c:w val="0.10443563672441422"/>
                      <c:h val="9.1552793057188303E-2"/>
                    </c:manualLayout>
                  </c15:layout>
                </c:ext>
                <c:ext xmlns:c16="http://schemas.microsoft.com/office/drawing/2014/chart" uri="{C3380CC4-5D6E-409C-BE32-E72D297353CC}">
                  <c16:uniqueId val="{00000003-5A8A-4EFD-9961-1E687CFD9DE9}"/>
                </c:ext>
              </c:extLst>
            </c:dLbl>
            <c:dLbl>
              <c:idx val="2"/>
              <c:spPr>
                <a:noFill/>
                <a:ln>
                  <a:noFill/>
                </a:ln>
                <a:effectLst/>
              </c:spPr>
              <c:txPr>
                <a:bodyPr rot="0" spcFirstLastPara="1" vertOverflow="ellipsis" vert="horz" wrap="square" lIns="38100" tIns="19050" rIns="38100" bIns="19050" anchor="ctr" anchorCtr="1">
                  <a:no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separator> </c:separator>
              <c:extLst>
                <c:ext xmlns:c15="http://schemas.microsoft.com/office/drawing/2012/chart" uri="{CE6537A1-D6FC-4f65-9D91-7224C49458BB}">
                  <c15:layout>
                    <c:manualLayout>
                      <c:w val="9.7642945565739381E-2"/>
                      <c:h val="0.11770006877941631"/>
                    </c:manualLayout>
                  </c15:layout>
                </c:ext>
                <c:ext xmlns:c16="http://schemas.microsoft.com/office/drawing/2014/chart" uri="{C3380CC4-5D6E-409C-BE32-E72D297353CC}">
                  <c16:uniqueId val="{0000000A-170F-4496-92A1-91AA3C517FEE}"/>
                </c:ext>
              </c:extLst>
            </c:dLbl>
            <c:dLbl>
              <c:idx val="3"/>
              <c:spPr>
                <a:noFill/>
                <a:ln>
                  <a:noFill/>
                </a:ln>
                <a:effectLst/>
              </c:spPr>
              <c:txPr>
                <a:bodyPr rot="0" spcFirstLastPara="1" vertOverflow="ellipsis" vert="horz" wrap="square" lIns="38100" tIns="19050" rIns="38100" bIns="19050" anchor="ctr" anchorCtr="1">
                  <a:no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separator> </c:separator>
              <c:extLst>
                <c:ext xmlns:c15="http://schemas.microsoft.com/office/drawing/2012/chart" uri="{CE6537A1-D6FC-4f65-9D91-7224C49458BB}">
                  <c15:layout>
                    <c:manualLayout>
                      <c:w val="0.10025220664270319"/>
                      <c:h val="0.15131799470799517"/>
                    </c:manualLayout>
                  </c15:layout>
                </c:ext>
                <c:ext xmlns:c16="http://schemas.microsoft.com/office/drawing/2014/chart" uri="{C3380CC4-5D6E-409C-BE32-E72D297353CC}">
                  <c16:uniqueId val="{0000000B-170F-4496-92A1-91AA3C517FEE}"/>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6.3'!$B$50:$B$54</c:f>
              <c:strCache>
                <c:ptCount val="5"/>
                <c:pt idx="0">
                  <c:v>SY18</c:v>
                </c:pt>
                <c:pt idx="1">
                  <c:v>SY19</c:v>
                </c:pt>
                <c:pt idx="2">
                  <c:v>SY20</c:v>
                </c:pt>
                <c:pt idx="3">
                  <c:v>SY21</c:v>
                </c:pt>
                <c:pt idx="4">
                  <c:v>SY22</c:v>
                </c:pt>
              </c:strCache>
            </c:strRef>
          </c:cat>
          <c:val>
            <c:numRef>
              <c:f>'Figure 6.3'!$D$50:$D$54</c:f>
              <c:numCache>
                <c:formatCode>0.0%</c:formatCode>
                <c:ptCount val="5"/>
                <c:pt idx="0">
                  <c:v>0.29629629629629628</c:v>
                </c:pt>
                <c:pt idx="1">
                  <c:v>0.3253012048192771</c:v>
                </c:pt>
                <c:pt idx="2">
                  <c:v>0.21212121212121213</c:v>
                </c:pt>
                <c:pt idx="3">
                  <c:v>0.16</c:v>
                </c:pt>
                <c:pt idx="4">
                  <c:v>0.1</c:v>
                </c:pt>
              </c:numCache>
            </c:numRef>
          </c:val>
          <c:extLst>
            <c:ext xmlns:c16="http://schemas.microsoft.com/office/drawing/2014/chart" uri="{C3380CC4-5D6E-409C-BE32-E72D297353CC}">
              <c16:uniqueId val="{00000021-A695-41D3-959E-7C98C3D3401D}"/>
            </c:ext>
          </c:extLst>
        </c:ser>
        <c:ser>
          <c:idx val="0"/>
          <c:order val="3"/>
          <c:tx>
            <c:strRef>
              <c:f>'Figure 6.3'!$C$49</c:f>
              <c:strCache>
                <c:ptCount val="1"/>
                <c:pt idx="0">
                  <c:v>Good</c:v>
                </c:pt>
              </c:strCache>
            </c:strRef>
          </c:tx>
          <c:spPr>
            <a:solidFill>
              <a:srgbClr val="079448"/>
            </a:solidFill>
            <a:ln w="3175">
              <a:solidFill>
                <a:schemeClr val="tx1"/>
              </a:solidFill>
            </a:ln>
            <a:effectLst/>
          </c:spPr>
          <c:invertIfNegative val="0"/>
          <c:dPt>
            <c:idx val="0"/>
            <c:invertIfNegative val="0"/>
            <c:bubble3D val="0"/>
            <c:spPr>
              <a:solidFill>
                <a:srgbClr val="079448"/>
              </a:solidFill>
              <a:ln w="3175">
                <a:solidFill>
                  <a:schemeClr val="tx1"/>
                </a:solidFill>
              </a:ln>
              <a:effectLst/>
            </c:spPr>
            <c:extLst>
              <c:ext xmlns:c16="http://schemas.microsoft.com/office/drawing/2014/chart" uri="{C3380CC4-5D6E-409C-BE32-E72D297353CC}">
                <c16:uniqueId val="{0000000A-4271-49FA-AC51-690DC7AC9FCB}"/>
              </c:ext>
            </c:extLst>
          </c:dPt>
          <c:dLbls>
            <c:dLbl>
              <c:idx val="0"/>
              <c:delete val="1"/>
              <c:extLst>
                <c:ext xmlns:c15="http://schemas.microsoft.com/office/drawing/2012/chart" uri="{CE6537A1-D6FC-4f65-9D91-7224C49458BB}"/>
                <c:ext xmlns:c16="http://schemas.microsoft.com/office/drawing/2014/chart" uri="{C3380CC4-5D6E-409C-BE32-E72D297353CC}">
                  <c16:uniqueId val="{0000000A-4271-49FA-AC51-690DC7AC9FCB}"/>
                </c:ext>
              </c:extLst>
            </c:dLbl>
            <c:dLbl>
              <c:idx val="2"/>
              <c:delete val="1"/>
              <c:extLst>
                <c:ext xmlns:c15="http://schemas.microsoft.com/office/drawing/2012/chart" uri="{CE6537A1-D6FC-4f65-9D91-7224C49458BB}"/>
                <c:ext xmlns:c16="http://schemas.microsoft.com/office/drawing/2014/chart" uri="{C3380CC4-5D6E-409C-BE32-E72D297353CC}">
                  <c16:uniqueId val="{00000009-4D83-4776-806C-D93AF76AC500}"/>
                </c:ext>
              </c:extLst>
            </c:dLbl>
            <c:dLbl>
              <c:idx val="3"/>
              <c:delete val="1"/>
              <c:extLst>
                <c:ext xmlns:c15="http://schemas.microsoft.com/office/drawing/2012/chart" uri="{CE6537A1-D6FC-4f65-9D91-7224C49458BB}"/>
                <c:ext xmlns:c16="http://schemas.microsoft.com/office/drawing/2014/chart" uri="{C3380CC4-5D6E-409C-BE32-E72D297353CC}">
                  <c16:uniqueId val="{00000009-A799-4BE3-AE7A-A1A921EF62E7}"/>
                </c:ext>
              </c:extLst>
            </c:dLbl>
            <c:dLbl>
              <c:idx val="4"/>
              <c:delete val="1"/>
              <c:extLst>
                <c:ext xmlns:c15="http://schemas.microsoft.com/office/drawing/2012/chart" uri="{CE6537A1-D6FC-4f65-9D91-7224C49458BB}"/>
                <c:ext xmlns:c16="http://schemas.microsoft.com/office/drawing/2014/chart" uri="{C3380CC4-5D6E-409C-BE32-E72D297353CC}">
                  <c16:uniqueId val="{0000000A-4D83-4776-806C-D93AF76AC50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6.3'!$B$50:$B$54</c:f>
              <c:strCache>
                <c:ptCount val="5"/>
                <c:pt idx="0">
                  <c:v>SY18</c:v>
                </c:pt>
                <c:pt idx="1">
                  <c:v>SY19</c:v>
                </c:pt>
                <c:pt idx="2">
                  <c:v>SY20</c:v>
                </c:pt>
                <c:pt idx="3">
                  <c:v>SY21</c:v>
                </c:pt>
                <c:pt idx="4">
                  <c:v>SY22</c:v>
                </c:pt>
              </c:strCache>
            </c:strRef>
          </c:cat>
          <c:val>
            <c:numRef>
              <c:f>'Figure 6.3'!$C$50:$C$54</c:f>
              <c:numCache>
                <c:formatCode>0.0%</c:formatCode>
                <c:ptCount val="5"/>
                <c:pt idx="0">
                  <c:v>0</c:v>
                </c:pt>
                <c:pt idx="1">
                  <c:v>3.614457831325301E-2</c:v>
                </c:pt>
                <c:pt idx="2">
                  <c:v>0</c:v>
                </c:pt>
                <c:pt idx="3">
                  <c:v>0</c:v>
                </c:pt>
                <c:pt idx="4">
                  <c:v>0</c:v>
                </c:pt>
              </c:numCache>
            </c:numRef>
          </c:val>
          <c:extLst>
            <c:ext xmlns:c16="http://schemas.microsoft.com/office/drawing/2014/chart" uri="{C3380CC4-5D6E-409C-BE32-E72D297353CC}">
              <c16:uniqueId val="{00000000-E7D6-4E8B-A8F1-6992BFF8CDE6}"/>
            </c:ext>
          </c:extLst>
        </c:ser>
        <c:dLbls>
          <c:dLblPos val="ctr"/>
          <c:showLegendKey val="0"/>
          <c:showVal val="1"/>
          <c:showCatName val="0"/>
          <c:showSerName val="0"/>
          <c:showPercent val="0"/>
          <c:showBubbleSize val="0"/>
        </c:dLbls>
        <c:gapWidth val="45"/>
        <c:overlap val="100"/>
        <c:axId val="795599840"/>
        <c:axId val="795605248"/>
      </c:barChart>
      <c:catAx>
        <c:axId val="795599840"/>
        <c:scaling>
          <c:orientation val="minMax"/>
        </c:scaling>
        <c:delete val="0"/>
        <c:axPos val="b"/>
        <c:numFmt formatCode="General" sourceLinked="0"/>
        <c:majorTickMark val="out"/>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795605248"/>
        <c:crosses val="autoZero"/>
        <c:auto val="1"/>
        <c:lblAlgn val="ctr"/>
        <c:lblOffset val="100"/>
        <c:noMultiLvlLbl val="0"/>
      </c:catAx>
      <c:valAx>
        <c:axId val="795605248"/>
        <c:scaling>
          <c:orientation val="minMax"/>
        </c:scaling>
        <c:delete val="0"/>
        <c:axPos val="l"/>
        <c:majorGridlines>
          <c:spPr>
            <a:ln w="6350" cap="flat" cmpd="sng" algn="ctr">
              <a:solidFill>
                <a:schemeClr val="bg1">
                  <a:lumMod val="85000"/>
                </a:schemeClr>
              </a:solidFill>
              <a:prstDash val="dash"/>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GB" b="1"/>
                  <a:t>Percentage of audits</a:t>
                </a:r>
              </a:p>
            </c:rich>
          </c:tx>
          <c:layout>
            <c:manualLayout>
              <c:xMode val="edge"/>
              <c:yMode val="edge"/>
              <c:x val="3.9915937717490535E-4"/>
              <c:y val="0.1842893809972574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title>
        <c:numFmt formatCode="0%" sourceLinked="1"/>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7955998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6405099510489101"/>
          <c:y val="4.4000013858272083E-2"/>
          <c:w val="0.4740189907853149"/>
          <c:h val="0.86964657311703086"/>
        </c:manualLayout>
      </c:layout>
      <c:barChart>
        <c:barDir val="bar"/>
        <c:grouping val="stacked"/>
        <c:varyColors val="0"/>
        <c:ser>
          <c:idx val="0"/>
          <c:order val="0"/>
          <c:spPr>
            <a:solidFill>
              <a:srgbClr val="12436D"/>
            </a:solidFill>
            <a:ln w="3175">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6.4'!$B$36:$B$40</c:f>
              <c:strCache>
                <c:ptCount val="5"/>
                <c:pt idx="0">
                  <c:v>Address/contact details incorrect</c:v>
                </c:pt>
                <c:pt idx="1">
                  <c:v>Station capacity issues</c:v>
                </c:pt>
                <c:pt idx="2">
                  <c:v>Issues with station descriptions</c:v>
                </c:pt>
                <c:pt idx="3">
                  <c:v>Insufficient evidence for comissioning date</c:v>
                </c:pt>
                <c:pt idx="4">
                  <c:v>Metering issues</c:v>
                </c:pt>
              </c:strCache>
            </c:strRef>
          </c:cat>
          <c:val>
            <c:numRef>
              <c:f>'Figure 6.4'!$C$36:$C$40</c:f>
              <c:numCache>
                <c:formatCode>0.0%</c:formatCode>
                <c:ptCount val="5"/>
                <c:pt idx="0">
                  <c:v>8.1784386617100371E-2</c:v>
                </c:pt>
                <c:pt idx="1">
                  <c:v>8.7980173482032215E-2</c:v>
                </c:pt>
                <c:pt idx="2">
                  <c:v>0.13630731102850063</c:v>
                </c:pt>
                <c:pt idx="3">
                  <c:v>0.23048327137546468</c:v>
                </c:pt>
                <c:pt idx="4">
                  <c:v>0.34696406443618338</c:v>
                </c:pt>
              </c:numCache>
            </c:numRef>
          </c:val>
          <c:extLst>
            <c:ext xmlns:c16="http://schemas.microsoft.com/office/drawing/2014/chart" uri="{C3380CC4-5D6E-409C-BE32-E72D297353CC}">
              <c16:uniqueId val="{00000000-8798-4E80-A505-91B236DF1B60}"/>
            </c:ext>
          </c:extLst>
        </c:ser>
        <c:dLbls>
          <c:dLblPos val="inEnd"/>
          <c:showLegendKey val="0"/>
          <c:showVal val="1"/>
          <c:showCatName val="0"/>
          <c:showSerName val="0"/>
          <c:showPercent val="0"/>
          <c:showBubbleSize val="0"/>
        </c:dLbls>
        <c:gapWidth val="70"/>
        <c:overlap val="100"/>
        <c:axId val="511135039"/>
        <c:axId val="511131295"/>
      </c:barChart>
      <c:catAx>
        <c:axId val="511135039"/>
        <c:scaling>
          <c:orientation val="minMax"/>
        </c:scaling>
        <c:delete val="0"/>
        <c:axPos val="l"/>
        <c:numFmt formatCode="General"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0"/>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511131295"/>
        <c:crosses val="autoZero"/>
        <c:auto val="1"/>
        <c:lblAlgn val="ctr"/>
        <c:lblOffset val="100"/>
        <c:noMultiLvlLbl val="0"/>
      </c:catAx>
      <c:valAx>
        <c:axId val="511131295"/>
        <c:scaling>
          <c:orientation val="minMax"/>
        </c:scaling>
        <c:delete val="0"/>
        <c:axPos val="b"/>
        <c:majorGridlines>
          <c:spPr>
            <a:ln w="9525" cap="flat" cmpd="sng" algn="ctr">
              <a:solidFill>
                <a:schemeClr val="bg1">
                  <a:lumMod val="85000"/>
                </a:schemeClr>
              </a:solidFill>
              <a:prstDash val="dash"/>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51113503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800">
          <a:solidFill>
            <a:sysClr val="windowText" lastClr="000000"/>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1" i="0" u="none" strike="noStrike" kern="1200" spc="0" baseline="0">
                <a:solidFill>
                  <a:sysClr val="windowText" lastClr="000000"/>
                </a:solidFill>
                <a:latin typeface="Verdana" panose="020B0604030504040204" pitchFamily="34" charset="0"/>
                <a:ea typeface="Verdana" panose="020B0604030504040204" pitchFamily="34" charset="0"/>
                <a:cs typeface="+mn-cs"/>
              </a:defRPr>
            </a:pPr>
            <a:r>
              <a:rPr lang="en-US" sz="1000" b="1"/>
              <a:t>a) England</a:t>
            </a:r>
          </a:p>
        </c:rich>
      </c:tx>
      <c:overlay val="0"/>
      <c:spPr>
        <a:noFill/>
        <a:ln>
          <a:noFill/>
        </a:ln>
        <a:effectLst/>
      </c:spPr>
      <c:txPr>
        <a:bodyPr rot="0" spcFirstLastPara="1" vertOverflow="ellipsis" vert="horz" wrap="square" anchor="ctr" anchorCtr="1"/>
        <a:lstStyle/>
        <a:p>
          <a:pPr>
            <a:defRPr sz="1000" b="1" i="0" u="none" strike="noStrike" kern="1200" spc="0" baseline="0">
              <a:solidFill>
                <a:sysClr val="windowText" lastClr="000000"/>
              </a:solidFill>
              <a:latin typeface="Verdana" panose="020B0604030504040204" pitchFamily="34" charset="0"/>
              <a:ea typeface="Verdana" panose="020B0604030504040204" pitchFamily="34" charset="0"/>
              <a:cs typeface="+mn-cs"/>
            </a:defRPr>
          </a:pPr>
          <a:endParaRPr lang="en-US"/>
        </a:p>
      </c:txPr>
    </c:title>
    <c:autoTitleDeleted val="0"/>
    <c:plotArea>
      <c:layout/>
      <c:barChart>
        <c:barDir val="col"/>
        <c:grouping val="stacked"/>
        <c:varyColors val="0"/>
        <c:ser>
          <c:idx val="0"/>
          <c:order val="0"/>
          <c:tx>
            <c:strRef>
              <c:f>'Figure 6.5 (a-e)'!$B$38</c:f>
              <c:strCache>
                <c:ptCount val="1"/>
                <c:pt idx="0">
                  <c:v>England</c:v>
                </c:pt>
              </c:strCache>
            </c:strRef>
          </c:tx>
          <c:spPr>
            <a:solidFill>
              <a:srgbClr val="079448"/>
            </a:solidFill>
            <a:ln w="3175">
              <a:solidFill>
                <a:sysClr val="windowText" lastClr="000000"/>
              </a:solidFill>
            </a:ln>
            <a:effectLst/>
          </c:spPr>
          <c:invertIfNegative val="0"/>
          <c:dPt>
            <c:idx val="1"/>
            <c:invertIfNegative val="0"/>
            <c:bubble3D val="0"/>
            <c:spPr>
              <a:solidFill>
                <a:srgbClr val="12436D"/>
              </a:solidFill>
              <a:ln w="3175">
                <a:solidFill>
                  <a:sysClr val="windowText" lastClr="000000"/>
                </a:solidFill>
              </a:ln>
              <a:effectLst/>
            </c:spPr>
            <c:extLst>
              <c:ext xmlns:c16="http://schemas.microsoft.com/office/drawing/2014/chart" uri="{C3380CC4-5D6E-409C-BE32-E72D297353CC}">
                <c16:uniqueId val="{00000001-E432-4184-9035-5BEEB08F4E15}"/>
              </c:ext>
            </c:extLst>
          </c:dPt>
          <c:dPt>
            <c:idx val="2"/>
            <c:invertIfNegative val="0"/>
            <c:bubble3D val="0"/>
            <c:spPr>
              <a:solidFill>
                <a:srgbClr val="E86E1E"/>
              </a:solidFill>
              <a:ln w="3175">
                <a:solidFill>
                  <a:sysClr val="windowText" lastClr="000000"/>
                </a:solidFill>
              </a:ln>
              <a:effectLst/>
            </c:spPr>
            <c:extLst>
              <c:ext xmlns:c16="http://schemas.microsoft.com/office/drawing/2014/chart" uri="{C3380CC4-5D6E-409C-BE32-E72D297353CC}">
                <c16:uniqueId val="{00000002-E432-4184-9035-5BEEB08F4E15}"/>
              </c:ext>
            </c:extLst>
          </c:dPt>
          <c:dPt>
            <c:idx val="3"/>
            <c:invertIfNegative val="0"/>
            <c:bubble3D val="0"/>
            <c:spPr>
              <a:solidFill>
                <a:srgbClr val="CD1F45"/>
              </a:solidFill>
              <a:ln w="3175">
                <a:solidFill>
                  <a:sysClr val="windowText" lastClr="000000"/>
                </a:solidFill>
              </a:ln>
              <a:effectLst/>
            </c:spPr>
            <c:extLst>
              <c:ext xmlns:c16="http://schemas.microsoft.com/office/drawing/2014/chart" uri="{C3380CC4-5D6E-409C-BE32-E72D297353CC}">
                <c16:uniqueId val="{00000003-E432-4184-9035-5BEEB08F4E15}"/>
              </c:ext>
            </c:extLst>
          </c:dPt>
          <c:dLbls>
            <c:dLbl>
              <c:idx val="0"/>
              <c:layout>
                <c:manualLayout>
                  <c:x val="0"/>
                  <c:y val="-4.604549004365982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BFE-4D1E-94C3-1FB441D5AA62}"/>
                </c:ext>
              </c:extLst>
            </c:dLbl>
            <c:dLbl>
              <c:idx val="1"/>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1-E432-4184-9035-5BEEB08F4E15}"/>
                </c:ext>
              </c:extLst>
            </c:dLbl>
            <c:dLbl>
              <c:idx val="2"/>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2-E432-4184-9035-5BEEB08F4E15}"/>
                </c:ext>
              </c:extLst>
            </c:dLbl>
            <c:dLbl>
              <c:idx val="3"/>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3-E432-4184-9035-5BEEB08F4E15}"/>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6.5 (a-e)'!$C$37:$F$37</c:f>
              <c:strCache>
                <c:ptCount val="4"/>
                <c:pt idx="0">
                  <c:v>Good</c:v>
                </c:pt>
                <c:pt idx="1">
                  <c:v>Satisfactory</c:v>
                </c:pt>
                <c:pt idx="2">
                  <c:v>Weak</c:v>
                </c:pt>
                <c:pt idx="3">
                  <c:v>Unsatisfactory</c:v>
                </c:pt>
              </c:strCache>
            </c:strRef>
          </c:cat>
          <c:val>
            <c:numRef>
              <c:f>'Figure 6.5 (a-e)'!$C$38:$F$38</c:f>
              <c:numCache>
                <c:formatCode>General</c:formatCode>
                <c:ptCount val="4"/>
                <c:pt idx="0">
                  <c:v>4</c:v>
                </c:pt>
                <c:pt idx="1">
                  <c:v>24</c:v>
                </c:pt>
                <c:pt idx="2">
                  <c:v>102</c:v>
                </c:pt>
                <c:pt idx="3">
                  <c:v>8</c:v>
                </c:pt>
              </c:numCache>
            </c:numRef>
          </c:val>
          <c:extLst>
            <c:ext xmlns:c16="http://schemas.microsoft.com/office/drawing/2014/chart" uri="{C3380CC4-5D6E-409C-BE32-E72D297353CC}">
              <c16:uniqueId val="{00000000-1BFE-4D1E-94C3-1FB441D5AA62}"/>
            </c:ext>
          </c:extLst>
        </c:ser>
        <c:dLbls>
          <c:dLblPos val="ctr"/>
          <c:showLegendKey val="0"/>
          <c:showVal val="1"/>
          <c:showCatName val="0"/>
          <c:showSerName val="0"/>
          <c:showPercent val="0"/>
          <c:showBubbleSize val="0"/>
        </c:dLbls>
        <c:gapWidth val="50"/>
        <c:overlap val="100"/>
        <c:axId val="1525914143"/>
        <c:axId val="1525927455"/>
        <c:extLst/>
      </c:barChart>
      <c:catAx>
        <c:axId val="1525914143"/>
        <c:scaling>
          <c:orientation val="minMax"/>
        </c:scaling>
        <c:delete val="0"/>
        <c:axPos val="b"/>
        <c:numFmt formatCode="General" sourceLinked="1"/>
        <c:majorTickMark val="out"/>
        <c:minorTickMark val="none"/>
        <c:tickLblPos val="nextTo"/>
        <c:spPr>
          <a:noFill/>
          <a:ln w="6350" cap="flat" cmpd="sng" algn="ctr">
            <a:solidFill>
              <a:sysClr val="windowText" lastClr="000000"/>
            </a:solidFill>
            <a:round/>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525927455"/>
        <c:crosses val="autoZero"/>
        <c:auto val="1"/>
        <c:lblAlgn val="ctr"/>
        <c:lblOffset val="100"/>
        <c:noMultiLvlLbl val="0"/>
      </c:catAx>
      <c:valAx>
        <c:axId val="1525927455"/>
        <c:scaling>
          <c:orientation val="minMax"/>
        </c:scaling>
        <c:delete val="0"/>
        <c:axPos val="l"/>
        <c:majorGridlines>
          <c:spPr>
            <a:ln w="6350" cap="flat" cmpd="sng" algn="ctr">
              <a:solidFill>
                <a:sysClr val="window" lastClr="FFFFFF">
                  <a:lumMod val="85000"/>
                </a:sysClr>
              </a:solidFill>
              <a:prstDash val="dash"/>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GB" b="1"/>
                  <a:t>Number of Audits</a:t>
                </a:r>
              </a:p>
              <a:p>
                <a:pPr>
                  <a:defRPr b="1"/>
                </a:pPr>
                <a:endParaRPr lang="en-GB" b="1"/>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title>
        <c:numFmt formatCode="General" sourceLinked="1"/>
        <c:majorTickMark val="out"/>
        <c:minorTickMark val="none"/>
        <c:tickLblPos val="nextTo"/>
        <c:spPr>
          <a:noFill/>
          <a:ln w="6350">
            <a:solidFill>
              <a:sysClr val="windowText" lastClr="000000"/>
            </a:solidFill>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52591414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1" i="0" u="none" strike="noStrike" kern="1200" spc="0" baseline="0">
                <a:solidFill>
                  <a:sysClr val="windowText" lastClr="000000"/>
                </a:solidFill>
                <a:latin typeface="Verdana" panose="020B0604030504040204" pitchFamily="34" charset="0"/>
                <a:ea typeface="Verdana" panose="020B0604030504040204" pitchFamily="34" charset="0"/>
                <a:cs typeface="+mn-cs"/>
              </a:defRPr>
            </a:pPr>
            <a:r>
              <a:rPr lang="en-US" sz="1000" b="1"/>
              <a:t>b) Scotland</a:t>
            </a:r>
          </a:p>
        </c:rich>
      </c:tx>
      <c:overlay val="0"/>
      <c:spPr>
        <a:noFill/>
        <a:ln>
          <a:noFill/>
        </a:ln>
        <a:effectLst/>
      </c:spPr>
      <c:txPr>
        <a:bodyPr rot="0" spcFirstLastPara="1" vertOverflow="ellipsis" vert="horz" wrap="square" anchor="ctr" anchorCtr="1"/>
        <a:lstStyle/>
        <a:p>
          <a:pPr>
            <a:defRPr sz="1000" b="1" i="0" u="none" strike="noStrike" kern="1200" spc="0" baseline="0">
              <a:solidFill>
                <a:sysClr val="windowText" lastClr="000000"/>
              </a:solidFill>
              <a:latin typeface="Verdana" panose="020B0604030504040204" pitchFamily="34" charset="0"/>
              <a:ea typeface="Verdana" panose="020B0604030504040204" pitchFamily="34" charset="0"/>
              <a:cs typeface="+mn-cs"/>
            </a:defRPr>
          </a:pPr>
          <a:endParaRPr lang="en-US"/>
        </a:p>
      </c:txPr>
    </c:title>
    <c:autoTitleDeleted val="0"/>
    <c:plotArea>
      <c:layout/>
      <c:barChart>
        <c:barDir val="col"/>
        <c:grouping val="stacked"/>
        <c:varyColors val="0"/>
        <c:ser>
          <c:idx val="1"/>
          <c:order val="0"/>
          <c:tx>
            <c:strRef>
              <c:f>'Figure 6.5 (a-e)'!$B$39</c:f>
              <c:strCache>
                <c:ptCount val="1"/>
                <c:pt idx="0">
                  <c:v>Scotland</c:v>
                </c:pt>
              </c:strCache>
            </c:strRef>
          </c:tx>
          <c:spPr>
            <a:solidFill>
              <a:srgbClr val="2363AF"/>
            </a:solidFill>
            <a:ln w="3175">
              <a:solidFill>
                <a:sysClr val="windowText" lastClr="000000"/>
              </a:solidFill>
            </a:ln>
            <a:effectLst/>
          </c:spPr>
          <c:invertIfNegative val="0"/>
          <c:dPt>
            <c:idx val="1"/>
            <c:invertIfNegative val="0"/>
            <c:bubble3D val="0"/>
            <c:spPr>
              <a:solidFill>
                <a:srgbClr val="12436D"/>
              </a:solidFill>
              <a:ln w="3175">
                <a:solidFill>
                  <a:sysClr val="windowText" lastClr="000000"/>
                </a:solidFill>
              </a:ln>
              <a:effectLst/>
            </c:spPr>
            <c:extLst>
              <c:ext xmlns:c16="http://schemas.microsoft.com/office/drawing/2014/chart" uri="{C3380CC4-5D6E-409C-BE32-E72D297353CC}">
                <c16:uniqueId val="{00000004-5C11-4D4B-9DF2-83E17890EBFA}"/>
              </c:ext>
            </c:extLst>
          </c:dPt>
          <c:dPt>
            <c:idx val="2"/>
            <c:invertIfNegative val="0"/>
            <c:bubble3D val="0"/>
            <c:spPr>
              <a:solidFill>
                <a:srgbClr val="E86E1E"/>
              </a:solidFill>
              <a:ln w="3175">
                <a:solidFill>
                  <a:sysClr val="windowText" lastClr="000000"/>
                </a:solidFill>
              </a:ln>
              <a:effectLst/>
            </c:spPr>
            <c:extLst>
              <c:ext xmlns:c16="http://schemas.microsoft.com/office/drawing/2014/chart" uri="{C3380CC4-5D6E-409C-BE32-E72D297353CC}">
                <c16:uniqueId val="{00000002-435A-4951-BAF3-ACC7D093DE69}"/>
              </c:ext>
            </c:extLst>
          </c:dPt>
          <c:dPt>
            <c:idx val="3"/>
            <c:invertIfNegative val="0"/>
            <c:bubble3D val="0"/>
            <c:spPr>
              <a:solidFill>
                <a:srgbClr val="CD1F45"/>
              </a:solidFill>
              <a:ln w="3175">
                <a:solidFill>
                  <a:sysClr val="windowText" lastClr="000000"/>
                </a:solidFill>
              </a:ln>
              <a:effectLst/>
            </c:spPr>
            <c:extLst>
              <c:ext xmlns:c16="http://schemas.microsoft.com/office/drawing/2014/chart" uri="{C3380CC4-5D6E-409C-BE32-E72D297353CC}">
                <c16:uniqueId val="{00000001-435A-4951-BAF3-ACC7D093DE69}"/>
              </c:ext>
            </c:extLst>
          </c:dPt>
          <c:dLbls>
            <c:dLbl>
              <c:idx val="0"/>
              <c:layout>
                <c:manualLayout>
                  <c:x val="0"/>
                  <c:y val="-4.489282280414003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2F3-4E80-8EA3-AC228881676C}"/>
                </c:ext>
              </c:extLst>
            </c:dLbl>
            <c:dLbl>
              <c:idx val="1"/>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4-5C11-4D4B-9DF2-83E17890EBFA}"/>
                </c:ext>
              </c:extLst>
            </c:dLbl>
            <c:dLbl>
              <c:idx val="2"/>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2-435A-4951-BAF3-ACC7D093DE69}"/>
                </c:ext>
              </c:extLst>
            </c:dLbl>
            <c:dLbl>
              <c:idx val="3"/>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1-435A-4951-BAF3-ACC7D093DE6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6.5 (a-e)'!$C$37:$F$37</c:f>
              <c:strCache>
                <c:ptCount val="4"/>
                <c:pt idx="0">
                  <c:v>Good</c:v>
                </c:pt>
                <c:pt idx="1">
                  <c:v>Satisfactory</c:v>
                </c:pt>
                <c:pt idx="2">
                  <c:v>Weak</c:v>
                </c:pt>
                <c:pt idx="3">
                  <c:v>Unsatisfactory</c:v>
                </c:pt>
              </c:strCache>
            </c:strRef>
          </c:cat>
          <c:val>
            <c:numRef>
              <c:f>'Figure 6.5 (a-e)'!$C$39:$F$39</c:f>
              <c:numCache>
                <c:formatCode>General</c:formatCode>
                <c:ptCount val="4"/>
                <c:pt idx="0">
                  <c:v>0</c:v>
                </c:pt>
                <c:pt idx="1">
                  <c:v>5</c:v>
                </c:pt>
                <c:pt idx="2">
                  <c:v>10</c:v>
                </c:pt>
                <c:pt idx="3">
                  <c:v>1</c:v>
                </c:pt>
              </c:numCache>
            </c:numRef>
          </c:val>
          <c:extLst xmlns:c15="http://schemas.microsoft.com/office/drawing/2012/chart">
            <c:ext xmlns:c16="http://schemas.microsoft.com/office/drawing/2014/chart" uri="{C3380CC4-5D6E-409C-BE32-E72D297353CC}">
              <c16:uniqueId val="{00000002-52F3-4E80-8EA3-AC228881676C}"/>
            </c:ext>
          </c:extLst>
        </c:ser>
        <c:dLbls>
          <c:dLblPos val="ctr"/>
          <c:showLegendKey val="0"/>
          <c:showVal val="1"/>
          <c:showCatName val="0"/>
          <c:showSerName val="0"/>
          <c:showPercent val="0"/>
          <c:showBubbleSize val="0"/>
        </c:dLbls>
        <c:gapWidth val="50"/>
        <c:overlap val="100"/>
        <c:axId val="1525914143"/>
        <c:axId val="1525927455"/>
        <c:extLst/>
      </c:barChart>
      <c:catAx>
        <c:axId val="1525914143"/>
        <c:scaling>
          <c:orientation val="minMax"/>
        </c:scaling>
        <c:delete val="0"/>
        <c:axPos val="b"/>
        <c:numFmt formatCode="General" sourceLinked="1"/>
        <c:majorTickMark val="out"/>
        <c:minorTickMark val="none"/>
        <c:tickLblPos val="nextTo"/>
        <c:spPr>
          <a:noFill/>
          <a:ln w="6350" cap="flat" cmpd="sng" algn="ctr">
            <a:solidFill>
              <a:sysClr val="windowText" lastClr="000000"/>
            </a:solidFill>
            <a:round/>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525927455"/>
        <c:crosses val="autoZero"/>
        <c:auto val="1"/>
        <c:lblAlgn val="ctr"/>
        <c:lblOffset val="100"/>
        <c:noMultiLvlLbl val="0"/>
      </c:catAx>
      <c:valAx>
        <c:axId val="1525927455"/>
        <c:scaling>
          <c:orientation val="minMax"/>
        </c:scaling>
        <c:delete val="0"/>
        <c:axPos val="l"/>
        <c:majorGridlines>
          <c:spPr>
            <a:ln w="6350" cap="flat" cmpd="sng" algn="ctr">
              <a:solidFill>
                <a:sysClr val="window" lastClr="FFFFFF">
                  <a:lumMod val="85000"/>
                </a:sysClr>
              </a:solidFill>
              <a:prstDash val="dash"/>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GB" b="1"/>
                  <a:t>Number of Audits</a:t>
                </a:r>
              </a:p>
              <a:p>
                <a:pPr>
                  <a:defRPr b="1"/>
                </a:pPr>
                <a:endParaRPr lang="en-GB" b="1"/>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title>
        <c:numFmt formatCode="General" sourceLinked="1"/>
        <c:majorTickMark val="out"/>
        <c:minorTickMark val="none"/>
        <c:tickLblPos val="nextTo"/>
        <c:spPr>
          <a:noFill/>
          <a:ln w="6350">
            <a:solidFill>
              <a:sysClr val="windowText" lastClr="000000"/>
            </a:solidFill>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52591414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1" i="0" u="none" strike="noStrike" kern="1200" spc="0" baseline="0">
                <a:solidFill>
                  <a:sysClr val="windowText" lastClr="000000"/>
                </a:solidFill>
                <a:latin typeface="Verdana" panose="020B0604030504040204" pitchFamily="34" charset="0"/>
                <a:ea typeface="Verdana" panose="020B0604030504040204" pitchFamily="34" charset="0"/>
                <a:cs typeface="+mn-cs"/>
              </a:defRPr>
            </a:pPr>
            <a:r>
              <a:rPr lang="en-US" sz="1000" b="1"/>
              <a:t>c) Wales</a:t>
            </a:r>
          </a:p>
        </c:rich>
      </c:tx>
      <c:overlay val="0"/>
      <c:spPr>
        <a:noFill/>
        <a:ln>
          <a:noFill/>
        </a:ln>
        <a:effectLst/>
      </c:spPr>
      <c:txPr>
        <a:bodyPr rot="0" spcFirstLastPara="1" vertOverflow="ellipsis" vert="horz" wrap="square" anchor="ctr" anchorCtr="1"/>
        <a:lstStyle/>
        <a:p>
          <a:pPr>
            <a:defRPr sz="1000" b="1" i="0" u="none" strike="noStrike" kern="1200" spc="0" baseline="0">
              <a:solidFill>
                <a:sysClr val="windowText" lastClr="000000"/>
              </a:solidFill>
              <a:latin typeface="Verdana" panose="020B0604030504040204" pitchFamily="34" charset="0"/>
              <a:ea typeface="Verdana" panose="020B0604030504040204" pitchFamily="34" charset="0"/>
              <a:cs typeface="+mn-cs"/>
            </a:defRPr>
          </a:pPr>
          <a:endParaRPr lang="en-US"/>
        </a:p>
      </c:txPr>
    </c:title>
    <c:autoTitleDeleted val="0"/>
    <c:plotArea>
      <c:layout/>
      <c:barChart>
        <c:barDir val="col"/>
        <c:grouping val="stacked"/>
        <c:varyColors val="0"/>
        <c:ser>
          <c:idx val="2"/>
          <c:order val="0"/>
          <c:tx>
            <c:strRef>
              <c:f>'Figure 6.5 (a-e)'!$B$40</c:f>
              <c:strCache>
                <c:ptCount val="1"/>
                <c:pt idx="0">
                  <c:v>Wales</c:v>
                </c:pt>
              </c:strCache>
            </c:strRef>
          </c:tx>
          <c:spPr>
            <a:solidFill>
              <a:srgbClr val="9E712A"/>
            </a:solidFill>
            <a:ln w="3175">
              <a:solidFill>
                <a:sysClr val="windowText" lastClr="000000"/>
              </a:solidFill>
            </a:ln>
            <a:effectLst/>
          </c:spPr>
          <c:invertIfNegative val="0"/>
          <c:dPt>
            <c:idx val="0"/>
            <c:invertIfNegative val="0"/>
            <c:bubble3D val="0"/>
            <c:spPr>
              <a:solidFill>
                <a:srgbClr val="079448"/>
              </a:solidFill>
              <a:ln w="3175">
                <a:solidFill>
                  <a:sysClr val="windowText" lastClr="000000"/>
                </a:solidFill>
              </a:ln>
              <a:effectLst/>
            </c:spPr>
            <c:extLst>
              <c:ext xmlns:c16="http://schemas.microsoft.com/office/drawing/2014/chart" uri="{C3380CC4-5D6E-409C-BE32-E72D297353CC}">
                <c16:uniqueId val="{00000009-BA04-4E6E-BA1D-465E3B215EAB}"/>
              </c:ext>
            </c:extLst>
          </c:dPt>
          <c:dPt>
            <c:idx val="1"/>
            <c:invertIfNegative val="0"/>
            <c:bubble3D val="0"/>
            <c:spPr>
              <a:solidFill>
                <a:srgbClr val="12436D"/>
              </a:solidFill>
              <a:ln w="3175">
                <a:solidFill>
                  <a:sysClr val="windowText" lastClr="000000"/>
                </a:solidFill>
              </a:ln>
              <a:effectLst/>
            </c:spPr>
            <c:extLst>
              <c:ext xmlns:c16="http://schemas.microsoft.com/office/drawing/2014/chart" uri="{C3380CC4-5D6E-409C-BE32-E72D297353CC}">
                <c16:uniqueId val="{00000001-C6C6-48FE-AECD-9E23C92E3BE1}"/>
              </c:ext>
            </c:extLst>
          </c:dPt>
          <c:dPt>
            <c:idx val="2"/>
            <c:invertIfNegative val="0"/>
            <c:bubble3D val="0"/>
            <c:spPr>
              <a:solidFill>
                <a:srgbClr val="E86E1E"/>
              </a:solidFill>
              <a:ln w="3175">
                <a:solidFill>
                  <a:sysClr val="windowText" lastClr="000000"/>
                </a:solidFill>
              </a:ln>
              <a:effectLst/>
            </c:spPr>
            <c:extLst>
              <c:ext xmlns:c16="http://schemas.microsoft.com/office/drawing/2014/chart" uri="{C3380CC4-5D6E-409C-BE32-E72D297353CC}">
                <c16:uniqueId val="{00000004-F159-45DB-B3FA-52F9A18E0D99}"/>
              </c:ext>
            </c:extLst>
          </c:dPt>
          <c:dPt>
            <c:idx val="3"/>
            <c:invertIfNegative val="0"/>
            <c:bubble3D val="0"/>
            <c:spPr>
              <a:solidFill>
                <a:srgbClr val="CD1F45"/>
              </a:solidFill>
              <a:ln w="3175">
                <a:solidFill>
                  <a:sysClr val="windowText" lastClr="000000"/>
                </a:solidFill>
              </a:ln>
              <a:effectLst/>
            </c:spPr>
            <c:extLst>
              <c:ext xmlns:c16="http://schemas.microsoft.com/office/drawing/2014/chart" uri="{C3380CC4-5D6E-409C-BE32-E72D297353CC}">
                <c16:uniqueId val="{0000000A-BA04-4E6E-BA1D-465E3B215EAB}"/>
              </c:ext>
            </c:extLst>
          </c:dPt>
          <c:dLbls>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9-BA04-4E6E-BA1D-465E3B215EAB}"/>
                </c:ext>
              </c:extLst>
            </c:dLbl>
            <c:dLbl>
              <c:idx val="1"/>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1-C6C6-48FE-AECD-9E23C92E3BE1}"/>
                </c:ext>
              </c:extLst>
            </c:dLbl>
            <c:dLbl>
              <c:idx val="2"/>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4-F159-45DB-B3FA-52F9A18E0D99}"/>
                </c:ext>
              </c:extLst>
            </c:dLbl>
            <c:dLbl>
              <c:idx val="3"/>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A04-4E6E-BA1D-465E3B215EAB}"/>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6.5 (a-e)'!$C$37:$F$37</c:f>
              <c:strCache>
                <c:ptCount val="4"/>
                <c:pt idx="0">
                  <c:v>Good</c:v>
                </c:pt>
                <c:pt idx="1">
                  <c:v>Satisfactory</c:v>
                </c:pt>
                <c:pt idx="2">
                  <c:v>Weak</c:v>
                </c:pt>
                <c:pt idx="3">
                  <c:v>Unsatisfactory</c:v>
                </c:pt>
              </c:strCache>
            </c:strRef>
          </c:cat>
          <c:val>
            <c:numRef>
              <c:f>'Figure 6.5 (a-e)'!$C$40:$F$40</c:f>
              <c:numCache>
                <c:formatCode>General</c:formatCode>
                <c:ptCount val="4"/>
                <c:pt idx="0">
                  <c:v>1</c:v>
                </c:pt>
                <c:pt idx="1">
                  <c:v>4</c:v>
                </c:pt>
                <c:pt idx="2">
                  <c:v>9</c:v>
                </c:pt>
                <c:pt idx="3">
                  <c:v>0</c:v>
                </c:pt>
              </c:numCache>
            </c:numRef>
          </c:val>
          <c:extLst xmlns:c15="http://schemas.microsoft.com/office/drawing/2012/chart">
            <c:ext xmlns:c16="http://schemas.microsoft.com/office/drawing/2014/chart" uri="{C3380CC4-5D6E-409C-BE32-E72D297353CC}">
              <c16:uniqueId val="{00000003-BA04-4E6E-BA1D-465E3B215EAB}"/>
            </c:ext>
          </c:extLst>
        </c:ser>
        <c:dLbls>
          <c:dLblPos val="ctr"/>
          <c:showLegendKey val="0"/>
          <c:showVal val="1"/>
          <c:showCatName val="0"/>
          <c:showSerName val="0"/>
          <c:showPercent val="0"/>
          <c:showBubbleSize val="0"/>
        </c:dLbls>
        <c:gapWidth val="50"/>
        <c:overlap val="100"/>
        <c:axId val="1525914143"/>
        <c:axId val="1525927455"/>
        <c:extLst/>
      </c:barChart>
      <c:catAx>
        <c:axId val="1525914143"/>
        <c:scaling>
          <c:orientation val="minMax"/>
        </c:scaling>
        <c:delete val="0"/>
        <c:axPos val="b"/>
        <c:numFmt formatCode="General" sourceLinked="1"/>
        <c:majorTickMark val="out"/>
        <c:minorTickMark val="none"/>
        <c:tickLblPos val="nextTo"/>
        <c:spPr>
          <a:noFill/>
          <a:ln w="6350" cap="flat" cmpd="sng" algn="ctr">
            <a:solidFill>
              <a:sysClr val="windowText" lastClr="000000"/>
            </a:solidFill>
            <a:round/>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525927455"/>
        <c:crosses val="autoZero"/>
        <c:auto val="1"/>
        <c:lblAlgn val="ctr"/>
        <c:lblOffset val="100"/>
        <c:noMultiLvlLbl val="0"/>
      </c:catAx>
      <c:valAx>
        <c:axId val="1525927455"/>
        <c:scaling>
          <c:orientation val="minMax"/>
        </c:scaling>
        <c:delete val="0"/>
        <c:axPos val="l"/>
        <c:majorGridlines>
          <c:spPr>
            <a:ln w="6350" cap="flat" cmpd="sng" algn="ctr">
              <a:solidFill>
                <a:sysClr val="window" lastClr="FFFFFF">
                  <a:lumMod val="85000"/>
                </a:sysClr>
              </a:solidFill>
              <a:prstDash val="dash"/>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GB" b="1"/>
                  <a:t>Number of Audits</a:t>
                </a:r>
              </a:p>
              <a:p>
                <a:pPr>
                  <a:defRPr b="1"/>
                </a:pPr>
                <a:endParaRPr lang="en-GB" b="1"/>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title>
        <c:numFmt formatCode="General" sourceLinked="1"/>
        <c:majorTickMark val="out"/>
        <c:minorTickMark val="none"/>
        <c:tickLblPos val="nextTo"/>
        <c:spPr>
          <a:noFill/>
          <a:ln w="6350">
            <a:solidFill>
              <a:sysClr val="windowText" lastClr="000000"/>
            </a:solidFill>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52591414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1" i="0" u="none" strike="noStrike" kern="1200" spc="0" baseline="0">
                <a:solidFill>
                  <a:sysClr val="windowText" lastClr="000000"/>
                </a:solidFill>
                <a:latin typeface="Verdana" panose="020B0604030504040204" pitchFamily="34" charset="0"/>
                <a:ea typeface="Verdana" panose="020B0604030504040204" pitchFamily="34" charset="0"/>
                <a:cs typeface="+mn-cs"/>
              </a:defRPr>
            </a:pPr>
            <a:r>
              <a:rPr lang="en-US" sz="1000" b="1"/>
              <a:t>d) Northern Ireland</a:t>
            </a:r>
          </a:p>
        </c:rich>
      </c:tx>
      <c:overlay val="0"/>
      <c:spPr>
        <a:noFill/>
        <a:ln>
          <a:noFill/>
        </a:ln>
        <a:effectLst/>
      </c:spPr>
      <c:txPr>
        <a:bodyPr rot="0" spcFirstLastPara="1" vertOverflow="ellipsis" vert="horz" wrap="square" anchor="ctr" anchorCtr="1"/>
        <a:lstStyle/>
        <a:p>
          <a:pPr>
            <a:defRPr sz="1000" b="1" i="0" u="none" strike="noStrike" kern="1200" spc="0" baseline="0">
              <a:solidFill>
                <a:sysClr val="windowText" lastClr="000000"/>
              </a:solidFill>
              <a:latin typeface="Verdana" panose="020B0604030504040204" pitchFamily="34" charset="0"/>
              <a:ea typeface="Verdana" panose="020B0604030504040204" pitchFamily="34" charset="0"/>
              <a:cs typeface="+mn-cs"/>
            </a:defRPr>
          </a:pPr>
          <a:endParaRPr lang="en-US"/>
        </a:p>
      </c:txPr>
    </c:title>
    <c:autoTitleDeleted val="0"/>
    <c:plotArea>
      <c:layout/>
      <c:barChart>
        <c:barDir val="col"/>
        <c:grouping val="stacked"/>
        <c:varyColors val="0"/>
        <c:ser>
          <c:idx val="3"/>
          <c:order val="0"/>
          <c:tx>
            <c:strRef>
              <c:f>'Figure 6.5 (a-e)'!$B$41</c:f>
              <c:strCache>
                <c:ptCount val="1"/>
                <c:pt idx="0">
                  <c:v>Northern Ireland</c:v>
                </c:pt>
              </c:strCache>
            </c:strRef>
          </c:tx>
          <c:spPr>
            <a:solidFill>
              <a:srgbClr val="CD1F45"/>
            </a:solidFill>
            <a:ln w="3175">
              <a:solidFill>
                <a:sysClr val="windowText" lastClr="000000"/>
              </a:solidFill>
            </a:ln>
            <a:effectLst/>
          </c:spPr>
          <c:invertIfNegative val="0"/>
          <c:dPt>
            <c:idx val="1"/>
            <c:invertIfNegative val="0"/>
            <c:bubble3D val="0"/>
            <c:spPr>
              <a:solidFill>
                <a:srgbClr val="12436D"/>
              </a:solidFill>
              <a:ln w="3175">
                <a:solidFill>
                  <a:sysClr val="windowText" lastClr="000000"/>
                </a:solidFill>
              </a:ln>
              <a:effectLst/>
            </c:spPr>
            <c:extLst>
              <c:ext xmlns:c16="http://schemas.microsoft.com/office/drawing/2014/chart" uri="{C3380CC4-5D6E-409C-BE32-E72D297353CC}">
                <c16:uniqueId val="{00000004-A788-449F-BD11-CE7E4B998D06}"/>
              </c:ext>
            </c:extLst>
          </c:dPt>
          <c:dPt>
            <c:idx val="2"/>
            <c:invertIfNegative val="0"/>
            <c:bubble3D val="0"/>
            <c:spPr>
              <a:solidFill>
                <a:srgbClr val="E86E1E"/>
              </a:solidFill>
              <a:ln w="3175">
                <a:solidFill>
                  <a:sysClr val="windowText" lastClr="000000"/>
                </a:solidFill>
              </a:ln>
              <a:effectLst/>
            </c:spPr>
            <c:extLst>
              <c:ext xmlns:c16="http://schemas.microsoft.com/office/drawing/2014/chart" uri="{C3380CC4-5D6E-409C-BE32-E72D297353CC}">
                <c16:uniqueId val="{00000005-A788-449F-BD11-CE7E4B998D06}"/>
              </c:ext>
            </c:extLst>
          </c:dPt>
          <c:dLbls>
            <c:dLbl>
              <c:idx val="0"/>
              <c:layout>
                <c:manualLayout>
                  <c:x val="-4.6955758221342987E-17"/>
                  <c:y val="-4.276837322578602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788-449F-BD11-CE7E4B998D06}"/>
                </c:ext>
              </c:extLst>
            </c:dLbl>
            <c:dLbl>
              <c:idx val="1"/>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4-A788-449F-BD11-CE7E4B998D06}"/>
                </c:ext>
              </c:extLst>
            </c:dLbl>
            <c:dLbl>
              <c:idx val="2"/>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5-A788-449F-BD11-CE7E4B998D06}"/>
                </c:ext>
              </c:extLst>
            </c:dLbl>
            <c:dLbl>
              <c:idx val="3"/>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6-A788-449F-BD11-CE7E4B998D06}"/>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6.5 (a-e)'!$C$37:$F$37</c:f>
              <c:strCache>
                <c:ptCount val="4"/>
                <c:pt idx="0">
                  <c:v>Good</c:v>
                </c:pt>
                <c:pt idx="1">
                  <c:v>Satisfactory</c:v>
                </c:pt>
                <c:pt idx="2">
                  <c:v>Weak</c:v>
                </c:pt>
                <c:pt idx="3">
                  <c:v>Unsatisfactory</c:v>
                </c:pt>
              </c:strCache>
            </c:strRef>
          </c:cat>
          <c:val>
            <c:numRef>
              <c:f>'Figure 6.5 (a-e)'!$C$41:$F$41</c:f>
              <c:numCache>
                <c:formatCode>General</c:formatCode>
                <c:ptCount val="4"/>
                <c:pt idx="0">
                  <c:v>0</c:v>
                </c:pt>
                <c:pt idx="1">
                  <c:v>9</c:v>
                </c:pt>
                <c:pt idx="2">
                  <c:v>28</c:v>
                </c:pt>
                <c:pt idx="3">
                  <c:v>2</c:v>
                </c:pt>
              </c:numCache>
            </c:numRef>
          </c:val>
          <c:extLst xmlns:c15="http://schemas.microsoft.com/office/drawing/2012/chart">
            <c:ext xmlns:c16="http://schemas.microsoft.com/office/drawing/2014/chart" uri="{C3380CC4-5D6E-409C-BE32-E72D297353CC}">
              <c16:uniqueId val="{00000007-A788-449F-BD11-CE7E4B998D06}"/>
            </c:ext>
          </c:extLst>
        </c:ser>
        <c:dLbls>
          <c:dLblPos val="ctr"/>
          <c:showLegendKey val="0"/>
          <c:showVal val="1"/>
          <c:showCatName val="0"/>
          <c:showSerName val="0"/>
          <c:showPercent val="0"/>
          <c:showBubbleSize val="0"/>
        </c:dLbls>
        <c:gapWidth val="50"/>
        <c:overlap val="100"/>
        <c:axId val="1525914143"/>
        <c:axId val="1525927455"/>
        <c:extLst/>
      </c:barChart>
      <c:catAx>
        <c:axId val="1525914143"/>
        <c:scaling>
          <c:orientation val="minMax"/>
        </c:scaling>
        <c:delete val="0"/>
        <c:axPos val="b"/>
        <c:numFmt formatCode="General" sourceLinked="1"/>
        <c:majorTickMark val="out"/>
        <c:minorTickMark val="none"/>
        <c:tickLblPos val="nextTo"/>
        <c:spPr>
          <a:noFill/>
          <a:ln w="6350" cap="flat" cmpd="sng" algn="ctr">
            <a:solidFill>
              <a:sysClr val="windowText" lastClr="000000"/>
            </a:solidFill>
            <a:round/>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525927455"/>
        <c:crosses val="autoZero"/>
        <c:auto val="1"/>
        <c:lblAlgn val="ctr"/>
        <c:lblOffset val="100"/>
        <c:noMultiLvlLbl val="0"/>
      </c:catAx>
      <c:valAx>
        <c:axId val="1525927455"/>
        <c:scaling>
          <c:orientation val="minMax"/>
        </c:scaling>
        <c:delete val="0"/>
        <c:axPos val="l"/>
        <c:majorGridlines>
          <c:spPr>
            <a:ln w="6350" cap="flat" cmpd="sng" algn="ctr">
              <a:solidFill>
                <a:sysClr val="window" lastClr="FFFFFF">
                  <a:lumMod val="85000"/>
                </a:sysClr>
              </a:solidFill>
              <a:prstDash val="dash"/>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GB" b="1"/>
                  <a:t>Number of Audits</a:t>
                </a:r>
              </a:p>
              <a:p>
                <a:pPr>
                  <a:defRPr b="1"/>
                </a:pPr>
                <a:endParaRPr lang="en-GB" b="1"/>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title>
        <c:numFmt formatCode="General" sourceLinked="1"/>
        <c:majorTickMark val="out"/>
        <c:minorTickMark val="none"/>
        <c:tickLblPos val="nextTo"/>
        <c:spPr>
          <a:noFill/>
          <a:ln w="6350">
            <a:solidFill>
              <a:sysClr val="windowText" lastClr="000000"/>
            </a:solidFill>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52591414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solidFill>
                <a:latin typeface="Verdana" panose="020B0604030504040204" pitchFamily="34" charset="0"/>
                <a:ea typeface="Verdana" panose="020B0604030504040204" pitchFamily="34" charset="0"/>
                <a:cs typeface="+mn-cs"/>
              </a:defRPr>
            </a:pPr>
            <a:r>
              <a:rPr lang="en-GB" sz="1000" b="1">
                <a:solidFill>
                  <a:schemeClr val="tx1"/>
                </a:solidFill>
                <a:latin typeface="Verdana" panose="020B0604030504040204" pitchFamily="34" charset="0"/>
                <a:ea typeface="Verdana" panose="020B0604030504040204" pitchFamily="34" charset="0"/>
              </a:rPr>
              <a:t>a) England</a:t>
            </a:r>
          </a:p>
        </c:rich>
      </c:tx>
      <c:layout>
        <c:manualLayout>
          <c:xMode val="edge"/>
          <c:yMode val="edge"/>
          <c:x val="0.43581775700934577"/>
          <c:y val="0"/>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solidFill>
              <a:latin typeface="Verdana" panose="020B0604030504040204" pitchFamily="34" charset="0"/>
              <a:ea typeface="Verdana" panose="020B0604030504040204" pitchFamily="34" charset="0"/>
              <a:cs typeface="+mn-cs"/>
            </a:defRPr>
          </a:pPr>
          <a:endParaRPr lang="en-US"/>
        </a:p>
      </c:txPr>
    </c:title>
    <c:autoTitleDeleted val="0"/>
    <c:plotArea>
      <c:layout>
        <c:manualLayout>
          <c:layoutTarget val="inner"/>
          <c:xMode val="edge"/>
          <c:yMode val="edge"/>
          <c:x val="0.11458670033670033"/>
          <c:y val="5.4856703617673461E-2"/>
          <c:w val="0.84005791245791228"/>
          <c:h val="0.53501639879608986"/>
        </c:manualLayout>
      </c:layout>
      <c:barChart>
        <c:barDir val="col"/>
        <c:grouping val="clustered"/>
        <c:varyColors val="0"/>
        <c:ser>
          <c:idx val="0"/>
          <c:order val="0"/>
          <c:tx>
            <c:v>Annual ROCs issued</c:v>
          </c:tx>
          <c:spPr>
            <a:solidFill>
              <a:srgbClr val="079448"/>
            </a:solidFill>
            <a:ln w="3175">
              <a:solidFill>
                <a:schemeClr val="tx1"/>
              </a:solidFill>
            </a:ln>
            <a:effectLst/>
          </c:spPr>
          <c:invertIfNegative val="0"/>
          <c:dLbls>
            <c:dLbl>
              <c:idx val="0"/>
              <c:layout>
                <c:manualLayout>
                  <c:x val="0"/>
                  <c:y val="6.621676729591979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F1E-4C8E-9252-A359E93F1D32}"/>
                </c:ext>
              </c:extLst>
            </c:dLbl>
            <c:dLbl>
              <c:idx val="1"/>
              <c:layout>
                <c:manualLayout>
                  <c:x val="0"/>
                  <c:y val="7.988152857039648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F1E-4C8E-9252-A359E93F1D32}"/>
                </c:ext>
              </c:extLst>
            </c:dLbl>
            <c:dLbl>
              <c:idx val="2"/>
              <c:layout>
                <c:manualLayout>
                  <c:x val="0"/>
                  <c:y val="8.305746703236514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F1E-4C8E-9252-A359E93F1D32}"/>
                </c:ext>
              </c:extLst>
            </c:dLbl>
            <c:dLbl>
              <c:idx val="3"/>
              <c:layout>
                <c:manualLayout>
                  <c:x val="0"/>
                  <c:y val="9.908093761141639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F1E-4C8E-9252-A359E93F1D32}"/>
                </c:ext>
              </c:extLst>
            </c:dLbl>
            <c:numFmt formatCode="#,##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7"/>
              <c:pt idx="0">
                <c:v>SY6 (2007-08)</c:v>
              </c:pt>
              <c:pt idx="1">
                <c:v>SY7 (2008-09)</c:v>
              </c:pt>
              <c:pt idx="2">
                <c:v>SY8 (2009-10)</c:v>
              </c:pt>
              <c:pt idx="3">
                <c:v>SY9 (2010-11)</c:v>
              </c:pt>
              <c:pt idx="4">
                <c:v>SY10 (2011-12)</c:v>
              </c:pt>
              <c:pt idx="5">
                <c:v>SY11 (2012-13)</c:v>
              </c:pt>
              <c:pt idx="6">
                <c:v>SY12 (2013-14)</c:v>
              </c:pt>
              <c:pt idx="7">
                <c:v>SY13 (2014-15)</c:v>
              </c:pt>
              <c:pt idx="8">
                <c:v>SY14 (2015-16)</c:v>
              </c:pt>
              <c:pt idx="9">
                <c:v>SY15 (2016-17)</c:v>
              </c:pt>
              <c:pt idx="10">
                <c:v>SY16 (2017-18)</c:v>
              </c:pt>
              <c:pt idx="11">
                <c:v>SY17 (2018-19)</c:v>
              </c:pt>
              <c:pt idx="12">
                <c:v>SY18 (2019-20)</c:v>
              </c:pt>
              <c:pt idx="13">
                <c:v>SY19 (2020-21)</c:v>
              </c:pt>
              <c:pt idx="14">
                <c:v>SY20 (2021-22)</c:v>
              </c:pt>
              <c:pt idx="15">
                <c:v>SY21 (2022-23)</c:v>
              </c:pt>
              <c:pt idx="16">
                <c:v>SY22 (2023-24)</c:v>
              </c:pt>
            </c:strLit>
          </c:cat>
          <c:val>
            <c:numRef>
              <c:f>'Figure 3.5 (a-d)'!$C$39:$C$55</c:f>
              <c:numCache>
                <c:formatCode>#,##0</c:formatCode>
                <c:ptCount val="17"/>
                <c:pt idx="0">
                  <c:v>8573690</c:v>
                </c:pt>
                <c:pt idx="1">
                  <c:v>10174435</c:v>
                </c:pt>
                <c:pt idx="2">
                  <c:v>11091849</c:v>
                </c:pt>
                <c:pt idx="3">
                  <c:v>13487804</c:v>
                </c:pt>
                <c:pt idx="4">
                  <c:v>18602423</c:v>
                </c:pt>
                <c:pt idx="5">
                  <c:v>28567045</c:v>
                </c:pt>
                <c:pt idx="6">
                  <c:v>41509011</c:v>
                </c:pt>
                <c:pt idx="7">
                  <c:v>48996897</c:v>
                </c:pt>
                <c:pt idx="8">
                  <c:v>63595494</c:v>
                </c:pt>
                <c:pt idx="9">
                  <c:v>59162570</c:v>
                </c:pt>
                <c:pt idx="10">
                  <c:v>65336694</c:v>
                </c:pt>
                <c:pt idx="11">
                  <c:v>69094995</c:v>
                </c:pt>
                <c:pt idx="12">
                  <c:v>74550247</c:v>
                </c:pt>
                <c:pt idx="13">
                  <c:v>72558007</c:v>
                </c:pt>
                <c:pt idx="14">
                  <c:v>69156564</c:v>
                </c:pt>
                <c:pt idx="15">
                  <c:v>70313990</c:v>
                </c:pt>
                <c:pt idx="16">
                  <c:v>71365977</c:v>
                </c:pt>
              </c:numCache>
            </c:numRef>
          </c:val>
          <c:extLst>
            <c:ext xmlns:c16="http://schemas.microsoft.com/office/drawing/2014/chart" uri="{C3380CC4-5D6E-409C-BE32-E72D297353CC}">
              <c16:uniqueId val="{00000004-0F1E-4C8E-9252-A359E93F1D32}"/>
            </c:ext>
          </c:extLst>
        </c:ser>
        <c:dLbls>
          <c:showLegendKey val="0"/>
          <c:showVal val="0"/>
          <c:showCatName val="0"/>
          <c:showSerName val="0"/>
          <c:showPercent val="0"/>
          <c:showBubbleSize val="0"/>
        </c:dLbls>
        <c:gapWidth val="50"/>
        <c:axId val="991727256"/>
        <c:axId val="991722664"/>
      </c:barChart>
      <c:lineChart>
        <c:grouping val="standard"/>
        <c:varyColors val="0"/>
        <c:ser>
          <c:idx val="1"/>
          <c:order val="1"/>
          <c:tx>
            <c:v>RO generation (TWh)</c:v>
          </c:tx>
          <c:spPr>
            <a:ln w="28575" cap="rnd">
              <a:solidFill>
                <a:srgbClr val="E2C700"/>
              </a:solidFill>
              <a:round/>
            </a:ln>
            <a:effectLst/>
          </c:spPr>
          <c:marker>
            <c:symbol val="none"/>
          </c:marker>
          <c:cat>
            <c:strLit>
              <c:ptCount val="17"/>
              <c:pt idx="0">
                <c:v>SY6 (2007-08)</c:v>
              </c:pt>
              <c:pt idx="1">
                <c:v>SY7 (2008-09)</c:v>
              </c:pt>
              <c:pt idx="2">
                <c:v>SY8 (2009-10)</c:v>
              </c:pt>
              <c:pt idx="3">
                <c:v>SY9 (2010-11)</c:v>
              </c:pt>
              <c:pt idx="4">
                <c:v>SY10 (2011-12)</c:v>
              </c:pt>
              <c:pt idx="5">
                <c:v>SY11 (2012-13)</c:v>
              </c:pt>
              <c:pt idx="6">
                <c:v>SY12 (2013-14)</c:v>
              </c:pt>
              <c:pt idx="7">
                <c:v>SY13 (2014-15)</c:v>
              </c:pt>
              <c:pt idx="8">
                <c:v>SY14 (2015-16)</c:v>
              </c:pt>
              <c:pt idx="9">
                <c:v>SY15 (2016-17)</c:v>
              </c:pt>
              <c:pt idx="10">
                <c:v>SY16 (2017-18)</c:v>
              </c:pt>
              <c:pt idx="11">
                <c:v>SY17 (2018-19)</c:v>
              </c:pt>
              <c:pt idx="12">
                <c:v>SY18 (2019-20)</c:v>
              </c:pt>
              <c:pt idx="13">
                <c:v>SY19 (2020-21)</c:v>
              </c:pt>
              <c:pt idx="14">
                <c:v>SY20 (2021-22)</c:v>
              </c:pt>
              <c:pt idx="15">
                <c:v>SY21 (2022-23)</c:v>
              </c:pt>
              <c:pt idx="16">
                <c:v>SY22 (2023-24)</c:v>
              </c:pt>
            </c:strLit>
          </c:cat>
          <c:val>
            <c:numRef>
              <c:f>'Figure 3.5 (a-d)'!$D$39:$D$55</c:f>
              <c:numCache>
                <c:formatCode>#,##0</c:formatCode>
                <c:ptCount val="17"/>
                <c:pt idx="0">
                  <c:v>8573690</c:v>
                </c:pt>
                <c:pt idx="1">
                  <c:v>10174435</c:v>
                </c:pt>
                <c:pt idx="2">
                  <c:v>10682486.166664572</c:v>
                </c:pt>
                <c:pt idx="3">
                  <c:v>12771021.666664507</c:v>
                </c:pt>
                <c:pt idx="4">
                  <c:v>16201897.666663621</c:v>
                </c:pt>
                <c:pt idx="5">
                  <c:v>20651035.999994904</c:v>
                </c:pt>
                <c:pt idx="6">
                  <c:v>29913625.845935836</c:v>
                </c:pt>
                <c:pt idx="7">
                  <c:v>36135037.098036326</c:v>
                </c:pt>
                <c:pt idx="8">
                  <c:v>46373069.59704484</c:v>
                </c:pt>
                <c:pt idx="9">
                  <c:v>42770186.539130494</c:v>
                </c:pt>
                <c:pt idx="10">
                  <c:v>45180621.452565454</c:v>
                </c:pt>
                <c:pt idx="11">
                  <c:v>47994129.486987844</c:v>
                </c:pt>
                <c:pt idx="12">
                  <c:v>51220462.994444035</c:v>
                </c:pt>
                <c:pt idx="13">
                  <c:v>49869299.421114899</c:v>
                </c:pt>
                <c:pt idx="14">
                  <c:v>48218952.13264399</c:v>
                </c:pt>
                <c:pt idx="15">
                  <c:v>48798393.030156866</c:v>
                </c:pt>
                <c:pt idx="16">
                  <c:v>48756666.269077867</c:v>
                </c:pt>
              </c:numCache>
            </c:numRef>
          </c:val>
          <c:smooth val="0"/>
          <c:extLst>
            <c:ext xmlns:c16="http://schemas.microsoft.com/office/drawing/2014/chart" uri="{C3380CC4-5D6E-409C-BE32-E72D297353CC}">
              <c16:uniqueId val="{00000005-0F1E-4C8E-9252-A359E93F1D32}"/>
            </c:ext>
          </c:extLst>
        </c:ser>
        <c:dLbls>
          <c:showLegendKey val="0"/>
          <c:showVal val="0"/>
          <c:showCatName val="0"/>
          <c:showSerName val="0"/>
          <c:showPercent val="0"/>
          <c:showBubbleSize val="0"/>
        </c:dLbls>
        <c:marker val="1"/>
        <c:smooth val="0"/>
        <c:axId val="991727256"/>
        <c:axId val="991722664"/>
      </c:lineChart>
      <c:catAx>
        <c:axId val="991727256"/>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5400000" spcFirstLastPara="1" vertOverflow="ellipsis"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Verdana" panose="020B0604030504040204" pitchFamily="34" charset="0"/>
              </a:defRPr>
            </a:pPr>
            <a:endParaRPr lang="en-US"/>
          </a:p>
        </c:txPr>
        <c:crossAx val="991722664"/>
        <c:crosses val="autoZero"/>
        <c:auto val="1"/>
        <c:lblAlgn val="ctr"/>
        <c:lblOffset val="100"/>
        <c:noMultiLvlLbl val="0"/>
      </c:catAx>
      <c:valAx>
        <c:axId val="991722664"/>
        <c:scaling>
          <c:orientation val="minMax"/>
        </c:scaling>
        <c:delete val="0"/>
        <c:axPos val="l"/>
        <c:majorGridlines>
          <c:spPr>
            <a:ln w="6350" cap="flat" cmpd="sng" algn="ctr">
              <a:solidFill>
                <a:schemeClr val="accent3"/>
              </a:solidFill>
              <a:prstDash val="dash"/>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Verdana" panose="020B0604030504040204" pitchFamily="34" charset="0"/>
                  </a:defRPr>
                </a:pPr>
                <a:r>
                  <a:rPr lang="en-US" b="1">
                    <a:solidFill>
                      <a:schemeClr val="tx1">
                        <a:lumMod val="95000"/>
                        <a:lumOff val="5000"/>
                      </a:schemeClr>
                    </a:solidFill>
                    <a:latin typeface="Verdana" panose="020B0604030504040204" pitchFamily="34" charset="0"/>
                    <a:ea typeface="Verdana" panose="020B0604030504040204" pitchFamily="34" charset="0"/>
                    <a:cs typeface="Verdana" panose="020B0604030504040204" pitchFamily="34" charset="0"/>
                  </a:rPr>
                  <a:t>ROCs Issued (Millions)</a:t>
                </a:r>
              </a:p>
              <a:p>
                <a:pPr>
                  <a:defRPr b="1">
                    <a:solidFill>
                      <a:schemeClr val="tx1">
                        <a:lumMod val="95000"/>
                        <a:lumOff val="5000"/>
                      </a:schemeClr>
                    </a:solidFill>
                    <a:latin typeface="Verdana" panose="020B0604030504040204" pitchFamily="34" charset="0"/>
                    <a:ea typeface="Verdana" panose="020B0604030504040204" pitchFamily="34" charset="0"/>
                    <a:cs typeface="Verdana" panose="020B0604030504040204" pitchFamily="34" charset="0"/>
                  </a:defRPr>
                </a:pPr>
                <a:r>
                  <a:rPr lang="en-US" b="1">
                    <a:solidFill>
                      <a:schemeClr val="tx1">
                        <a:lumMod val="95000"/>
                        <a:lumOff val="5000"/>
                      </a:schemeClr>
                    </a:solidFill>
                    <a:latin typeface="Verdana" panose="020B0604030504040204" pitchFamily="34" charset="0"/>
                    <a:ea typeface="Verdana" panose="020B0604030504040204" pitchFamily="34" charset="0"/>
                    <a:cs typeface="Verdana" panose="020B0604030504040204" pitchFamily="34" charset="0"/>
                  </a:rPr>
                  <a:t>Renewable generation</a:t>
                </a:r>
                <a:r>
                  <a:rPr lang="en-US" b="1" baseline="0">
                    <a:solidFill>
                      <a:schemeClr val="tx1">
                        <a:lumMod val="95000"/>
                        <a:lumOff val="5000"/>
                      </a:schemeClr>
                    </a:solidFill>
                    <a:latin typeface="Verdana" panose="020B0604030504040204" pitchFamily="34" charset="0"/>
                    <a:ea typeface="Verdana" panose="020B0604030504040204" pitchFamily="34" charset="0"/>
                    <a:cs typeface="Verdana" panose="020B0604030504040204" pitchFamily="34" charset="0"/>
                  </a:rPr>
                  <a:t> (TWh)</a:t>
                </a:r>
                <a:r>
                  <a:rPr lang="en-US" b="1">
                    <a:solidFill>
                      <a:schemeClr val="tx1">
                        <a:lumMod val="95000"/>
                        <a:lumOff val="5000"/>
                      </a:schemeClr>
                    </a:solidFill>
                    <a:latin typeface="Verdana" panose="020B0604030504040204" pitchFamily="34" charset="0"/>
                    <a:ea typeface="Verdana" panose="020B0604030504040204" pitchFamily="34" charset="0"/>
                    <a:cs typeface="Verdana" panose="020B0604030504040204" pitchFamily="34" charset="0"/>
                  </a:rPr>
                  <a:t> </a:t>
                </a:r>
              </a:p>
            </c:rich>
          </c:tx>
          <c:layout>
            <c:manualLayout>
              <c:xMode val="edge"/>
              <c:yMode val="edge"/>
              <c:x val="5.9558714411284078E-3"/>
              <c:y val="0.134543603032160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title>
        <c:numFmt formatCode="#,##0" sourceLinked="1"/>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crossAx val="991727256"/>
        <c:crosses val="autoZero"/>
        <c:crossBetween val="between"/>
        <c:dispUnits>
          <c:builtInUnit val="millions"/>
        </c:dispUnits>
      </c:valAx>
      <c:spPr>
        <a:noFill/>
        <a:ln>
          <a:noFill/>
        </a:ln>
        <a:effectLst/>
      </c:spPr>
    </c:plotArea>
    <c:legend>
      <c:legendPos val="b"/>
      <c:layout>
        <c:manualLayout>
          <c:xMode val="edge"/>
          <c:yMode val="edge"/>
          <c:x val="0.13093960626010301"/>
          <c:y val="0.88973780068966957"/>
          <c:w val="0.86906039373989696"/>
          <c:h val="7.0868273664015838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1" i="0" u="none" strike="noStrike" kern="1200" spc="0" baseline="0">
                <a:solidFill>
                  <a:sysClr val="windowText" lastClr="000000"/>
                </a:solidFill>
                <a:latin typeface="Verdana" panose="020B0604030504040204" pitchFamily="34" charset="0"/>
                <a:ea typeface="Verdana" panose="020B0604030504040204" pitchFamily="34" charset="0"/>
                <a:cs typeface="+mn-cs"/>
              </a:defRPr>
            </a:pPr>
            <a:r>
              <a:rPr lang="en-GB" sz="1000" b="1"/>
              <a:t>e) UK Combined</a:t>
            </a:r>
          </a:p>
        </c:rich>
      </c:tx>
      <c:overlay val="0"/>
      <c:spPr>
        <a:noFill/>
        <a:ln>
          <a:noFill/>
        </a:ln>
        <a:effectLst/>
      </c:spPr>
      <c:txPr>
        <a:bodyPr rot="0" spcFirstLastPara="1" vertOverflow="ellipsis" vert="horz" wrap="square" anchor="ctr" anchorCtr="1"/>
        <a:lstStyle/>
        <a:p>
          <a:pPr>
            <a:defRPr sz="1000" b="1" i="0" u="none" strike="noStrike" kern="1200" spc="0" baseline="0">
              <a:solidFill>
                <a:sysClr val="windowText" lastClr="000000"/>
              </a:solidFill>
              <a:latin typeface="Verdana" panose="020B0604030504040204" pitchFamily="34" charset="0"/>
              <a:ea typeface="Verdana" panose="020B0604030504040204" pitchFamily="34" charset="0"/>
              <a:cs typeface="+mn-cs"/>
            </a:defRPr>
          </a:pPr>
          <a:endParaRPr lang="en-US"/>
        </a:p>
      </c:txPr>
    </c:title>
    <c:autoTitleDeleted val="0"/>
    <c:plotArea>
      <c:layout/>
      <c:barChart>
        <c:barDir val="col"/>
        <c:grouping val="stacked"/>
        <c:varyColors val="0"/>
        <c:ser>
          <c:idx val="4"/>
          <c:order val="0"/>
          <c:tx>
            <c:strRef>
              <c:f>'Figure 6.5 (a-e)'!$B$42</c:f>
              <c:strCache>
                <c:ptCount val="1"/>
                <c:pt idx="0">
                  <c:v>UK</c:v>
                </c:pt>
              </c:strCache>
            </c:strRef>
          </c:tx>
          <c:spPr>
            <a:solidFill>
              <a:schemeClr val="accent5"/>
            </a:solidFill>
            <a:ln>
              <a:noFill/>
            </a:ln>
            <a:effectLst/>
          </c:spPr>
          <c:invertIfNegative val="0"/>
          <c:dPt>
            <c:idx val="0"/>
            <c:invertIfNegative val="0"/>
            <c:bubble3D val="0"/>
            <c:spPr>
              <a:solidFill>
                <a:srgbClr val="079448"/>
              </a:solidFill>
              <a:ln w="3175">
                <a:solidFill>
                  <a:sysClr val="windowText" lastClr="000000"/>
                </a:solidFill>
              </a:ln>
              <a:effectLst/>
            </c:spPr>
            <c:extLst>
              <c:ext xmlns:c16="http://schemas.microsoft.com/office/drawing/2014/chart" uri="{C3380CC4-5D6E-409C-BE32-E72D297353CC}">
                <c16:uniqueId val="{0000000F-1C4C-414D-94B3-51B1C368E41E}"/>
              </c:ext>
            </c:extLst>
          </c:dPt>
          <c:dPt>
            <c:idx val="1"/>
            <c:invertIfNegative val="0"/>
            <c:bubble3D val="0"/>
            <c:spPr>
              <a:solidFill>
                <a:srgbClr val="12436D"/>
              </a:solidFill>
              <a:ln w="3175">
                <a:solidFill>
                  <a:sysClr val="windowText" lastClr="000000"/>
                </a:solidFill>
              </a:ln>
              <a:effectLst/>
            </c:spPr>
            <c:extLst>
              <c:ext xmlns:c16="http://schemas.microsoft.com/office/drawing/2014/chart" uri="{C3380CC4-5D6E-409C-BE32-E72D297353CC}">
                <c16:uniqueId val="{0000000E-1C4C-414D-94B3-51B1C368E41E}"/>
              </c:ext>
            </c:extLst>
          </c:dPt>
          <c:dPt>
            <c:idx val="2"/>
            <c:invertIfNegative val="0"/>
            <c:bubble3D val="0"/>
            <c:spPr>
              <a:solidFill>
                <a:srgbClr val="E86E1E"/>
              </a:solidFill>
              <a:ln w="3175">
                <a:solidFill>
                  <a:sysClr val="windowText" lastClr="000000"/>
                </a:solidFill>
              </a:ln>
              <a:effectLst/>
            </c:spPr>
            <c:extLst>
              <c:ext xmlns:c16="http://schemas.microsoft.com/office/drawing/2014/chart" uri="{C3380CC4-5D6E-409C-BE32-E72D297353CC}">
                <c16:uniqueId val="{00000010-1C4C-414D-94B3-51B1C368E41E}"/>
              </c:ext>
            </c:extLst>
          </c:dPt>
          <c:dPt>
            <c:idx val="3"/>
            <c:invertIfNegative val="0"/>
            <c:bubble3D val="0"/>
            <c:spPr>
              <a:solidFill>
                <a:srgbClr val="CD1F45"/>
              </a:solidFill>
              <a:ln w="3175">
                <a:solidFill>
                  <a:sysClr val="windowText" lastClr="000000"/>
                </a:solidFill>
              </a:ln>
              <a:effectLst/>
            </c:spPr>
            <c:extLst>
              <c:ext xmlns:c16="http://schemas.microsoft.com/office/drawing/2014/chart" uri="{C3380CC4-5D6E-409C-BE32-E72D297353CC}">
                <c16:uniqueId val="{00000011-1C4C-414D-94B3-51B1C368E41E}"/>
              </c:ext>
            </c:extLst>
          </c:dPt>
          <c:dLbls>
            <c:dLbl>
              <c:idx val="0"/>
              <c:layout>
                <c:manualLayout>
                  <c:x val="0"/>
                  <c:y val="-4.235493434985175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C4C-414D-94B3-51B1C368E41E}"/>
                </c:ext>
              </c:extLst>
            </c:dLbl>
            <c:dLbl>
              <c:idx val="1"/>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E-1C4C-414D-94B3-51B1C368E41E}"/>
                </c:ext>
              </c:extLst>
            </c:dLbl>
            <c:dLbl>
              <c:idx val="2"/>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0-1C4C-414D-94B3-51B1C368E41E}"/>
                </c:ext>
              </c:extLst>
            </c:dLbl>
            <c:dLbl>
              <c:idx val="3"/>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1-1C4C-414D-94B3-51B1C368E41E}"/>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6.5 (a-e)'!$C$37:$F$37</c:f>
              <c:strCache>
                <c:ptCount val="4"/>
                <c:pt idx="0">
                  <c:v>Good</c:v>
                </c:pt>
                <c:pt idx="1">
                  <c:v>Satisfactory</c:v>
                </c:pt>
                <c:pt idx="2">
                  <c:v>Weak</c:v>
                </c:pt>
                <c:pt idx="3">
                  <c:v>Unsatisfactory</c:v>
                </c:pt>
              </c:strCache>
            </c:strRef>
          </c:cat>
          <c:val>
            <c:numRef>
              <c:f>'Figure 6.5 (a-e)'!$C$42:$F$42</c:f>
              <c:numCache>
                <c:formatCode>General</c:formatCode>
                <c:ptCount val="4"/>
                <c:pt idx="0">
                  <c:v>5</c:v>
                </c:pt>
                <c:pt idx="1">
                  <c:v>42</c:v>
                </c:pt>
                <c:pt idx="2">
                  <c:v>149</c:v>
                </c:pt>
                <c:pt idx="3">
                  <c:v>11</c:v>
                </c:pt>
              </c:numCache>
            </c:numRef>
          </c:val>
          <c:extLst>
            <c:ext xmlns:c16="http://schemas.microsoft.com/office/drawing/2014/chart" uri="{C3380CC4-5D6E-409C-BE32-E72D297353CC}">
              <c16:uniqueId val="{0000000C-1C4C-414D-94B3-51B1C368E41E}"/>
            </c:ext>
          </c:extLst>
        </c:ser>
        <c:dLbls>
          <c:dLblPos val="ctr"/>
          <c:showLegendKey val="0"/>
          <c:showVal val="1"/>
          <c:showCatName val="0"/>
          <c:showSerName val="0"/>
          <c:showPercent val="0"/>
          <c:showBubbleSize val="0"/>
        </c:dLbls>
        <c:gapWidth val="50"/>
        <c:overlap val="100"/>
        <c:axId val="1525914143"/>
        <c:axId val="1525927455"/>
        <c:extLst/>
      </c:barChart>
      <c:catAx>
        <c:axId val="1525914143"/>
        <c:scaling>
          <c:orientation val="minMax"/>
        </c:scaling>
        <c:delete val="0"/>
        <c:axPos val="b"/>
        <c:numFmt formatCode="General" sourceLinked="1"/>
        <c:majorTickMark val="out"/>
        <c:minorTickMark val="none"/>
        <c:tickLblPos val="nextTo"/>
        <c:spPr>
          <a:noFill/>
          <a:ln w="6350" cap="flat" cmpd="sng" algn="ctr">
            <a:solidFill>
              <a:sysClr val="windowText" lastClr="000000"/>
            </a:solidFill>
            <a:round/>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525927455"/>
        <c:crosses val="autoZero"/>
        <c:auto val="1"/>
        <c:lblAlgn val="ctr"/>
        <c:lblOffset val="100"/>
        <c:noMultiLvlLbl val="0"/>
      </c:catAx>
      <c:valAx>
        <c:axId val="1525927455"/>
        <c:scaling>
          <c:orientation val="minMax"/>
        </c:scaling>
        <c:delete val="0"/>
        <c:axPos val="l"/>
        <c:majorGridlines>
          <c:spPr>
            <a:ln w="6350" cap="flat" cmpd="sng" algn="ctr">
              <a:solidFill>
                <a:sysClr val="window" lastClr="FFFFFF">
                  <a:lumMod val="85000"/>
                </a:sysClr>
              </a:solidFill>
              <a:prstDash val="dash"/>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GB" b="1"/>
                  <a:t>Number of Audits</a:t>
                </a:r>
              </a:p>
              <a:p>
                <a:pPr>
                  <a:defRPr b="1"/>
                </a:pPr>
                <a:endParaRPr lang="en-GB" b="1"/>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title>
        <c:numFmt formatCode="General" sourceLinked="1"/>
        <c:majorTickMark val="out"/>
        <c:minorTickMark val="none"/>
        <c:tickLblPos val="nextTo"/>
        <c:spPr>
          <a:noFill/>
          <a:ln w="6350">
            <a:solidFill>
              <a:sysClr val="windowText" lastClr="000000"/>
            </a:solidFill>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52591414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1" i="0" u="none" strike="noStrike" kern="1200" spc="0" baseline="0">
                <a:solidFill>
                  <a:sysClr val="windowText" lastClr="000000"/>
                </a:solidFill>
                <a:latin typeface="Verdana" panose="020B0604030504040204" pitchFamily="34" charset="0"/>
                <a:ea typeface="Verdana" panose="020B0604030504040204" pitchFamily="34" charset="0"/>
                <a:cs typeface="+mn-cs"/>
              </a:defRPr>
            </a:pPr>
            <a:r>
              <a:rPr lang="en-US" sz="1000" b="1"/>
              <a:t>a) Fuelled</a:t>
            </a:r>
          </a:p>
        </c:rich>
      </c:tx>
      <c:overlay val="0"/>
      <c:spPr>
        <a:noFill/>
        <a:ln>
          <a:noFill/>
        </a:ln>
        <a:effectLst/>
      </c:spPr>
      <c:txPr>
        <a:bodyPr rot="0" spcFirstLastPara="1" vertOverflow="ellipsis" vert="horz" wrap="square" anchor="ctr" anchorCtr="1"/>
        <a:lstStyle/>
        <a:p>
          <a:pPr>
            <a:defRPr sz="1000" b="1" i="0" u="none" strike="noStrike" kern="1200" spc="0" baseline="0">
              <a:solidFill>
                <a:sysClr val="windowText" lastClr="000000"/>
              </a:solidFill>
              <a:latin typeface="Verdana" panose="020B0604030504040204" pitchFamily="34" charset="0"/>
              <a:ea typeface="Verdana" panose="020B0604030504040204" pitchFamily="34" charset="0"/>
              <a:cs typeface="+mn-cs"/>
            </a:defRPr>
          </a:pPr>
          <a:endParaRPr lang="en-US"/>
        </a:p>
      </c:txPr>
    </c:title>
    <c:autoTitleDeleted val="0"/>
    <c:plotArea>
      <c:layout/>
      <c:barChart>
        <c:barDir val="col"/>
        <c:grouping val="stacked"/>
        <c:varyColors val="0"/>
        <c:ser>
          <c:idx val="0"/>
          <c:order val="0"/>
          <c:tx>
            <c:strRef>
              <c:f>'Figure 6.6 (a-e)'!$B$35</c:f>
              <c:strCache>
                <c:ptCount val="1"/>
                <c:pt idx="0">
                  <c:v>Fuelled</c:v>
                </c:pt>
              </c:strCache>
            </c:strRef>
          </c:tx>
          <c:spPr>
            <a:solidFill>
              <a:srgbClr val="079448"/>
            </a:solidFill>
            <a:ln w="3175">
              <a:solidFill>
                <a:sysClr val="windowText" lastClr="000000"/>
              </a:solidFill>
            </a:ln>
            <a:effectLst/>
          </c:spPr>
          <c:invertIfNegative val="0"/>
          <c:dPt>
            <c:idx val="1"/>
            <c:invertIfNegative val="0"/>
            <c:bubble3D val="0"/>
            <c:spPr>
              <a:solidFill>
                <a:srgbClr val="12436D"/>
              </a:solidFill>
              <a:ln w="3175">
                <a:solidFill>
                  <a:sysClr val="windowText" lastClr="000000"/>
                </a:solidFill>
              </a:ln>
              <a:effectLst/>
            </c:spPr>
            <c:extLst>
              <c:ext xmlns:c16="http://schemas.microsoft.com/office/drawing/2014/chart" uri="{C3380CC4-5D6E-409C-BE32-E72D297353CC}">
                <c16:uniqueId val="{00000003-22E4-4F74-B715-0250505E9054}"/>
              </c:ext>
            </c:extLst>
          </c:dPt>
          <c:dPt>
            <c:idx val="2"/>
            <c:invertIfNegative val="0"/>
            <c:bubble3D val="0"/>
            <c:spPr>
              <a:solidFill>
                <a:srgbClr val="E86E1E"/>
              </a:solidFill>
              <a:ln w="3175">
                <a:solidFill>
                  <a:sysClr val="windowText" lastClr="000000"/>
                </a:solidFill>
              </a:ln>
              <a:effectLst/>
            </c:spPr>
            <c:extLst>
              <c:ext xmlns:c16="http://schemas.microsoft.com/office/drawing/2014/chart" uri="{C3380CC4-5D6E-409C-BE32-E72D297353CC}">
                <c16:uniqueId val="{00000002-22E4-4F74-B715-0250505E9054}"/>
              </c:ext>
            </c:extLst>
          </c:dPt>
          <c:dPt>
            <c:idx val="3"/>
            <c:invertIfNegative val="0"/>
            <c:bubble3D val="0"/>
            <c:spPr>
              <a:solidFill>
                <a:srgbClr val="CD1F45"/>
              </a:solidFill>
              <a:ln w="3175">
                <a:solidFill>
                  <a:sysClr val="windowText" lastClr="000000"/>
                </a:solidFill>
              </a:ln>
              <a:effectLst/>
            </c:spPr>
            <c:extLst>
              <c:ext xmlns:c16="http://schemas.microsoft.com/office/drawing/2014/chart" uri="{C3380CC4-5D6E-409C-BE32-E72D297353CC}">
                <c16:uniqueId val="{00000001-22E4-4F74-B715-0250505E9054}"/>
              </c:ext>
            </c:extLst>
          </c:dPt>
          <c:dLbls>
            <c:dLbl>
              <c:idx val="0"/>
              <c:layout>
                <c:manualLayout>
                  <c:x val="-2.6428037871328018E-17"/>
                  <c:y val="-4.471489851126381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DFA-4ED7-8E61-9B4DF8550B7F}"/>
                </c:ext>
              </c:extLst>
            </c:dLbl>
            <c:dLbl>
              <c:idx val="1"/>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2E4-4F74-B715-0250505E9054}"/>
                </c:ext>
              </c:extLst>
            </c:dLbl>
            <c:dLbl>
              <c:idx val="2"/>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2-22E4-4F74-B715-0250505E9054}"/>
                </c:ext>
              </c:extLst>
            </c:dLbl>
            <c:dLbl>
              <c:idx val="3"/>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1-22E4-4F74-B715-0250505E9054}"/>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6.6 (a-e)'!$C$34:$F$34</c:f>
              <c:strCache>
                <c:ptCount val="4"/>
                <c:pt idx="0">
                  <c:v>Good</c:v>
                </c:pt>
                <c:pt idx="1">
                  <c:v>Satisfactory</c:v>
                </c:pt>
                <c:pt idx="2">
                  <c:v>Weak</c:v>
                </c:pt>
                <c:pt idx="3">
                  <c:v>Unsatisfactory</c:v>
                </c:pt>
              </c:strCache>
            </c:strRef>
          </c:cat>
          <c:val>
            <c:numRef>
              <c:f>'Figure 6.6 (a-e)'!$C$35:$F$35</c:f>
              <c:numCache>
                <c:formatCode>General</c:formatCode>
                <c:ptCount val="4"/>
                <c:pt idx="0">
                  <c:v>0</c:v>
                </c:pt>
                <c:pt idx="1">
                  <c:v>1</c:v>
                </c:pt>
                <c:pt idx="2">
                  <c:v>36</c:v>
                </c:pt>
                <c:pt idx="3">
                  <c:v>10</c:v>
                </c:pt>
              </c:numCache>
            </c:numRef>
          </c:val>
          <c:extLst>
            <c:ext xmlns:c16="http://schemas.microsoft.com/office/drawing/2014/chart" uri="{C3380CC4-5D6E-409C-BE32-E72D297353CC}">
              <c16:uniqueId val="{00000000-DDFA-4ED7-8E61-9B4DF8550B7F}"/>
            </c:ext>
          </c:extLst>
        </c:ser>
        <c:dLbls>
          <c:dLblPos val="ctr"/>
          <c:showLegendKey val="0"/>
          <c:showVal val="1"/>
          <c:showCatName val="0"/>
          <c:showSerName val="0"/>
          <c:showPercent val="0"/>
          <c:showBubbleSize val="0"/>
        </c:dLbls>
        <c:gapWidth val="50"/>
        <c:overlap val="100"/>
        <c:axId val="1678408671"/>
        <c:axId val="1678411167"/>
        <c:extLst/>
      </c:barChart>
      <c:catAx>
        <c:axId val="1678408671"/>
        <c:scaling>
          <c:orientation val="minMax"/>
        </c:scaling>
        <c:delete val="0"/>
        <c:axPos val="b"/>
        <c:numFmt formatCode="General" sourceLinked="1"/>
        <c:majorTickMark val="out"/>
        <c:minorTickMark val="none"/>
        <c:tickLblPos val="nextTo"/>
        <c:spPr>
          <a:noFill/>
          <a:ln w="6350" cap="flat" cmpd="sng" algn="ctr">
            <a:solidFill>
              <a:sysClr val="windowText" lastClr="000000"/>
            </a:solidFill>
            <a:round/>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678411167"/>
        <c:crosses val="autoZero"/>
        <c:auto val="1"/>
        <c:lblAlgn val="ctr"/>
        <c:lblOffset val="100"/>
        <c:noMultiLvlLbl val="0"/>
      </c:catAx>
      <c:valAx>
        <c:axId val="1678411167"/>
        <c:scaling>
          <c:orientation val="minMax"/>
        </c:scaling>
        <c:delete val="0"/>
        <c:axPos val="l"/>
        <c:majorGridlines>
          <c:spPr>
            <a:ln w="6350" cap="flat" cmpd="sng" algn="ctr">
              <a:solidFill>
                <a:sysClr val="window" lastClr="FFFFFF">
                  <a:lumMod val="85000"/>
                </a:sysClr>
              </a:solidFill>
              <a:prstDash val="dash"/>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GB" b="1"/>
                  <a:t>Number of Audits</a:t>
                </a:r>
              </a:p>
            </c:rich>
          </c:tx>
          <c:layout>
            <c:manualLayout>
              <c:xMode val="edge"/>
              <c:yMode val="edge"/>
              <c:x val="2.008100629314032E-2"/>
              <c:y val="0.26908189373053809"/>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title>
        <c:numFmt formatCode="General" sourceLinked="1"/>
        <c:majorTickMark val="out"/>
        <c:minorTickMark val="none"/>
        <c:tickLblPos val="nextTo"/>
        <c:spPr>
          <a:noFill/>
          <a:ln w="6350">
            <a:solidFill>
              <a:sysClr val="windowText" lastClr="000000"/>
            </a:solidFill>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67840867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1" i="0" u="none" strike="noStrike" kern="1200" spc="0" baseline="0">
                <a:solidFill>
                  <a:sysClr val="windowText" lastClr="000000"/>
                </a:solidFill>
                <a:latin typeface="Verdana" panose="020B0604030504040204" pitchFamily="34" charset="0"/>
                <a:ea typeface="Verdana" panose="020B0604030504040204" pitchFamily="34" charset="0"/>
                <a:cs typeface="+mn-cs"/>
              </a:defRPr>
            </a:pPr>
            <a:r>
              <a:rPr lang="en-US" sz="1000" b="1"/>
              <a:t>b) Hydro</a:t>
            </a:r>
          </a:p>
        </c:rich>
      </c:tx>
      <c:overlay val="0"/>
      <c:spPr>
        <a:noFill/>
        <a:ln>
          <a:noFill/>
        </a:ln>
        <a:effectLst/>
      </c:spPr>
      <c:txPr>
        <a:bodyPr rot="0" spcFirstLastPara="1" vertOverflow="ellipsis" vert="horz" wrap="square" anchor="ctr" anchorCtr="1"/>
        <a:lstStyle/>
        <a:p>
          <a:pPr>
            <a:defRPr sz="1000" b="1" i="0" u="none" strike="noStrike" kern="1200" spc="0" baseline="0">
              <a:solidFill>
                <a:sysClr val="windowText" lastClr="000000"/>
              </a:solidFill>
              <a:latin typeface="Verdana" panose="020B0604030504040204" pitchFamily="34" charset="0"/>
              <a:ea typeface="Verdana" panose="020B0604030504040204" pitchFamily="34" charset="0"/>
              <a:cs typeface="+mn-cs"/>
            </a:defRPr>
          </a:pPr>
          <a:endParaRPr lang="en-US"/>
        </a:p>
      </c:txPr>
    </c:title>
    <c:autoTitleDeleted val="0"/>
    <c:plotArea>
      <c:layout/>
      <c:barChart>
        <c:barDir val="col"/>
        <c:grouping val="stacked"/>
        <c:varyColors val="0"/>
        <c:ser>
          <c:idx val="1"/>
          <c:order val="0"/>
          <c:tx>
            <c:strRef>
              <c:f>'Figure 6.6 (a-e)'!$B$36</c:f>
              <c:strCache>
                <c:ptCount val="1"/>
                <c:pt idx="0">
                  <c:v>Hydro</c:v>
                </c:pt>
              </c:strCache>
            </c:strRef>
          </c:tx>
          <c:spPr>
            <a:solidFill>
              <a:srgbClr val="2363AF"/>
            </a:solidFill>
            <a:ln w="3175">
              <a:solidFill>
                <a:sysClr val="windowText" lastClr="000000"/>
              </a:solidFill>
            </a:ln>
            <a:effectLst/>
          </c:spPr>
          <c:invertIfNegative val="0"/>
          <c:dPt>
            <c:idx val="1"/>
            <c:invertIfNegative val="0"/>
            <c:bubble3D val="0"/>
            <c:spPr>
              <a:solidFill>
                <a:srgbClr val="12436D"/>
              </a:solidFill>
              <a:ln w="3175">
                <a:solidFill>
                  <a:sysClr val="windowText" lastClr="000000"/>
                </a:solidFill>
              </a:ln>
              <a:effectLst/>
            </c:spPr>
            <c:extLst>
              <c:ext xmlns:c16="http://schemas.microsoft.com/office/drawing/2014/chart" uri="{C3380CC4-5D6E-409C-BE32-E72D297353CC}">
                <c16:uniqueId val="{0000000B-6B18-4100-83AF-A4D42BD7B6FF}"/>
              </c:ext>
            </c:extLst>
          </c:dPt>
          <c:dPt>
            <c:idx val="2"/>
            <c:invertIfNegative val="0"/>
            <c:bubble3D val="0"/>
            <c:spPr>
              <a:solidFill>
                <a:srgbClr val="E86E1E"/>
              </a:solidFill>
              <a:ln w="3175">
                <a:solidFill>
                  <a:sysClr val="windowText" lastClr="000000"/>
                </a:solidFill>
              </a:ln>
              <a:effectLst/>
            </c:spPr>
            <c:extLst>
              <c:ext xmlns:c16="http://schemas.microsoft.com/office/drawing/2014/chart" uri="{C3380CC4-5D6E-409C-BE32-E72D297353CC}">
                <c16:uniqueId val="{00000001-7BF2-438A-8C11-26F96E073E2A}"/>
              </c:ext>
            </c:extLst>
          </c:dPt>
          <c:dPt>
            <c:idx val="3"/>
            <c:invertIfNegative val="0"/>
            <c:bubble3D val="0"/>
            <c:spPr>
              <a:solidFill>
                <a:srgbClr val="CD1F45"/>
              </a:solidFill>
              <a:ln w="3175">
                <a:solidFill>
                  <a:sysClr val="windowText" lastClr="000000"/>
                </a:solidFill>
              </a:ln>
              <a:effectLst/>
            </c:spPr>
            <c:extLst>
              <c:ext xmlns:c16="http://schemas.microsoft.com/office/drawing/2014/chart" uri="{C3380CC4-5D6E-409C-BE32-E72D297353CC}">
                <c16:uniqueId val="{0000000A-6B18-4100-83AF-A4D42BD7B6FF}"/>
              </c:ext>
            </c:extLst>
          </c:dPt>
          <c:dLbls>
            <c:dLbl>
              <c:idx val="0"/>
              <c:layout>
                <c:manualLayout>
                  <c:x val="-2.7954569196566751E-17"/>
                  <c:y val="-3.882425185934156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B18-4100-83AF-A4D42BD7B6FF}"/>
                </c:ext>
              </c:extLst>
            </c:dLbl>
            <c:dLbl>
              <c:idx val="1"/>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B-6B18-4100-83AF-A4D42BD7B6FF}"/>
                </c:ext>
              </c:extLst>
            </c:dLbl>
            <c:dLbl>
              <c:idx val="2"/>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1-7BF2-438A-8C11-26F96E073E2A}"/>
                </c:ext>
              </c:extLst>
            </c:dLbl>
            <c:dLbl>
              <c:idx val="3"/>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B18-4100-83AF-A4D42BD7B6FF}"/>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6.6 (a-e)'!$C$34:$F$34</c:f>
              <c:strCache>
                <c:ptCount val="4"/>
                <c:pt idx="0">
                  <c:v>Good</c:v>
                </c:pt>
                <c:pt idx="1">
                  <c:v>Satisfactory</c:v>
                </c:pt>
                <c:pt idx="2">
                  <c:v>Weak</c:v>
                </c:pt>
                <c:pt idx="3">
                  <c:v>Unsatisfactory</c:v>
                </c:pt>
              </c:strCache>
            </c:strRef>
          </c:cat>
          <c:val>
            <c:numRef>
              <c:f>'Figure 6.6 (a-e)'!$C$36:$F$36</c:f>
              <c:numCache>
                <c:formatCode>General</c:formatCode>
                <c:ptCount val="4"/>
                <c:pt idx="0">
                  <c:v>0</c:v>
                </c:pt>
                <c:pt idx="1">
                  <c:v>2</c:v>
                </c:pt>
                <c:pt idx="2">
                  <c:v>5</c:v>
                </c:pt>
                <c:pt idx="3">
                  <c:v>0</c:v>
                </c:pt>
              </c:numCache>
            </c:numRef>
          </c:val>
          <c:extLst xmlns:c15="http://schemas.microsoft.com/office/drawing/2012/chart">
            <c:ext xmlns:c16="http://schemas.microsoft.com/office/drawing/2014/chart" uri="{C3380CC4-5D6E-409C-BE32-E72D297353CC}">
              <c16:uniqueId val="{00000002-6B18-4100-83AF-A4D42BD7B6FF}"/>
            </c:ext>
          </c:extLst>
        </c:ser>
        <c:dLbls>
          <c:dLblPos val="ctr"/>
          <c:showLegendKey val="0"/>
          <c:showVal val="1"/>
          <c:showCatName val="0"/>
          <c:showSerName val="0"/>
          <c:showPercent val="0"/>
          <c:showBubbleSize val="0"/>
        </c:dLbls>
        <c:gapWidth val="50"/>
        <c:overlap val="100"/>
        <c:axId val="1678408671"/>
        <c:axId val="1678411167"/>
        <c:extLst/>
      </c:barChart>
      <c:catAx>
        <c:axId val="1678408671"/>
        <c:scaling>
          <c:orientation val="minMax"/>
        </c:scaling>
        <c:delete val="0"/>
        <c:axPos val="b"/>
        <c:numFmt formatCode="General" sourceLinked="1"/>
        <c:majorTickMark val="out"/>
        <c:minorTickMark val="none"/>
        <c:tickLblPos val="nextTo"/>
        <c:spPr>
          <a:noFill/>
          <a:ln w="6350" cap="flat" cmpd="sng" algn="ctr">
            <a:solidFill>
              <a:sysClr val="windowText" lastClr="000000"/>
            </a:solidFill>
            <a:round/>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678411167"/>
        <c:crosses val="autoZero"/>
        <c:auto val="1"/>
        <c:lblAlgn val="ctr"/>
        <c:lblOffset val="100"/>
        <c:noMultiLvlLbl val="0"/>
      </c:catAx>
      <c:valAx>
        <c:axId val="1678411167"/>
        <c:scaling>
          <c:orientation val="minMax"/>
        </c:scaling>
        <c:delete val="0"/>
        <c:axPos val="l"/>
        <c:majorGridlines>
          <c:spPr>
            <a:ln w="6350" cap="flat" cmpd="sng" algn="ctr">
              <a:solidFill>
                <a:sysClr val="window" lastClr="FFFFFF">
                  <a:lumMod val="85000"/>
                </a:sysClr>
              </a:solidFill>
              <a:prstDash val="dash"/>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GB" b="1"/>
                  <a:t>Number of Audits</a:t>
                </a:r>
              </a:p>
            </c:rich>
          </c:tx>
          <c:layout>
            <c:manualLayout>
              <c:xMode val="edge"/>
              <c:yMode val="edge"/>
              <c:x val="2.008100629314032E-2"/>
              <c:y val="0.2791574604811678"/>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title>
        <c:numFmt formatCode="General" sourceLinked="1"/>
        <c:majorTickMark val="out"/>
        <c:minorTickMark val="none"/>
        <c:tickLblPos val="nextTo"/>
        <c:spPr>
          <a:noFill/>
          <a:ln w="6350">
            <a:solidFill>
              <a:sysClr val="windowText" lastClr="000000"/>
            </a:solidFill>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67840867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1" i="0" u="none" strike="noStrike" kern="1200" spc="0" baseline="0">
                <a:solidFill>
                  <a:sysClr val="windowText" lastClr="000000"/>
                </a:solidFill>
                <a:latin typeface="Verdana" panose="020B0604030504040204" pitchFamily="34" charset="0"/>
                <a:ea typeface="Verdana" panose="020B0604030504040204" pitchFamily="34" charset="0"/>
                <a:cs typeface="+mn-cs"/>
              </a:defRPr>
            </a:pPr>
            <a:r>
              <a:rPr lang="en-US" sz="1000" b="1"/>
              <a:t>c) Landfill &amp; Sewage</a:t>
            </a:r>
            <a:r>
              <a:rPr lang="en-US" sz="1000" b="1" baseline="0"/>
              <a:t> </a:t>
            </a:r>
            <a:r>
              <a:rPr lang="en-US" sz="1000" b="1"/>
              <a:t>gas</a:t>
            </a:r>
          </a:p>
        </c:rich>
      </c:tx>
      <c:overlay val="0"/>
      <c:spPr>
        <a:noFill/>
        <a:ln>
          <a:noFill/>
        </a:ln>
        <a:effectLst/>
      </c:spPr>
      <c:txPr>
        <a:bodyPr rot="0" spcFirstLastPara="1" vertOverflow="ellipsis" vert="horz" wrap="square" anchor="ctr" anchorCtr="1"/>
        <a:lstStyle/>
        <a:p>
          <a:pPr>
            <a:defRPr sz="1000" b="1" i="0" u="none" strike="noStrike" kern="1200" spc="0" baseline="0">
              <a:solidFill>
                <a:sysClr val="windowText" lastClr="000000"/>
              </a:solidFill>
              <a:latin typeface="Verdana" panose="020B0604030504040204" pitchFamily="34" charset="0"/>
              <a:ea typeface="Verdana" panose="020B0604030504040204" pitchFamily="34" charset="0"/>
              <a:cs typeface="+mn-cs"/>
            </a:defRPr>
          </a:pPr>
          <a:endParaRPr lang="en-US"/>
        </a:p>
      </c:txPr>
    </c:title>
    <c:autoTitleDeleted val="0"/>
    <c:plotArea>
      <c:layout/>
      <c:barChart>
        <c:barDir val="col"/>
        <c:grouping val="stacked"/>
        <c:varyColors val="0"/>
        <c:ser>
          <c:idx val="2"/>
          <c:order val="0"/>
          <c:tx>
            <c:strRef>
              <c:f>'Figure 6.6 (a-e)'!$B$37</c:f>
              <c:strCache>
                <c:ptCount val="1"/>
                <c:pt idx="0">
                  <c:v>Landfill &amp; sewage gas</c:v>
                </c:pt>
              </c:strCache>
            </c:strRef>
          </c:tx>
          <c:spPr>
            <a:solidFill>
              <a:srgbClr val="9E712A"/>
            </a:solidFill>
            <a:ln w="3175">
              <a:solidFill>
                <a:sysClr val="windowText" lastClr="000000"/>
              </a:solidFill>
            </a:ln>
            <a:effectLst/>
          </c:spPr>
          <c:invertIfNegative val="0"/>
          <c:dPt>
            <c:idx val="0"/>
            <c:invertIfNegative val="0"/>
            <c:bubble3D val="0"/>
            <c:spPr>
              <a:solidFill>
                <a:srgbClr val="079448"/>
              </a:solidFill>
              <a:ln w="3175">
                <a:solidFill>
                  <a:sysClr val="windowText" lastClr="000000"/>
                </a:solidFill>
              </a:ln>
              <a:effectLst/>
            </c:spPr>
            <c:extLst>
              <c:ext xmlns:c16="http://schemas.microsoft.com/office/drawing/2014/chart" uri="{C3380CC4-5D6E-409C-BE32-E72D297353CC}">
                <c16:uniqueId val="{00000009-4DB6-4714-A877-65D5ACC630B9}"/>
              </c:ext>
            </c:extLst>
          </c:dPt>
          <c:dPt>
            <c:idx val="1"/>
            <c:invertIfNegative val="0"/>
            <c:bubble3D val="0"/>
            <c:spPr>
              <a:solidFill>
                <a:srgbClr val="12436D"/>
              </a:solidFill>
              <a:ln w="3175">
                <a:solidFill>
                  <a:sysClr val="windowText" lastClr="000000"/>
                </a:solidFill>
              </a:ln>
              <a:effectLst/>
            </c:spPr>
            <c:extLst>
              <c:ext xmlns:c16="http://schemas.microsoft.com/office/drawing/2014/chart" uri="{C3380CC4-5D6E-409C-BE32-E72D297353CC}">
                <c16:uniqueId val="{0000000A-4DB6-4714-A877-65D5ACC630B9}"/>
              </c:ext>
            </c:extLst>
          </c:dPt>
          <c:dPt>
            <c:idx val="2"/>
            <c:invertIfNegative val="0"/>
            <c:bubble3D val="0"/>
            <c:spPr>
              <a:solidFill>
                <a:srgbClr val="E86E1E"/>
              </a:solidFill>
              <a:ln w="3175">
                <a:solidFill>
                  <a:sysClr val="windowText" lastClr="000000"/>
                </a:solidFill>
              </a:ln>
              <a:effectLst/>
            </c:spPr>
            <c:extLst>
              <c:ext xmlns:c16="http://schemas.microsoft.com/office/drawing/2014/chart" uri="{C3380CC4-5D6E-409C-BE32-E72D297353CC}">
                <c16:uniqueId val="{00000004-9CEC-47FB-BD78-390D3D44ADF4}"/>
              </c:ext>
            </c:extLst>
          </c:dPt>
          <c:dPt>
            <c:idx val="3"/>
            <c:invertIfNegative val="0"/>
            <c:bubble3D val="0"/>
            <c:spPr>
              <a:solidFill>
                <a:srgbClr val="CD1F45"/>
              </a:solidFill>
              <a:ln w="3175">
                <a:solidFill>
                  <a:sysClr val="windowText" lastClr="000000"/>
                </a:solidFill>
              </a:ln>
              <a:effectLst/>
            </c:spPr>
            <c:extLst>
              <c:ext xmlns:c16="http://schemas.microsoft.com/office/drawing/2014/chart" uri="{C3380CC4-5D6E-409C-BE32-E72D297353CC}">
                <c16:uniqueId val="{00000001-75E8-4502-B72A-CD2B24F3EF72}"/>
              </c:ext>
            </c:extLst>
          </c:dPt>
          <c:dLbls>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9-4DB6-4714-A877-65D5ACC630B9}"/>
                </c:ext>
              </c:extLst>
            </c:dLbl>
            <c:dLbl>
              <c:idx val="1"/>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A-4DB6-4714-A877-65D5ACC630B9}"/>
                </c:ext>
              </c:extLst>
            </c:dLbl>
            <c:dLbl>
              <c:idx val="2"/>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4-9CEC-47FB-BD78-390D3D44ADF4}"/>
                </c:ext>
              </c:extLst>
            </c:dLbl>
            <c:dLbl>
              <c:idx val="3"/>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5E8-4502-B72A-CD2B24F3EF72}"/>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6.6 (a-e)'!$C$34:$F$34</c:f>
              <c:strCache>
                <c:ptCount val="4"/>
                <c:pt idx="0">
                  <c:v>Good</c:v>
                </c:pt>
                <c:pt idx="1">
                  <c:v>Satisfactory</c:v>
                </c:pt>
                <c:pt idx="2">
                  <c:v>Weak</c:v>
                </c:pt>
                <c:pt idx="3">
                  <c:v>Unsatisfactory</c:v>
                </c:pt>
              </c:strCache>
            </c:strRef>
          </c:cat>
          <c:val>
            <c:numRef>
              <c:f>'Figure 6.6 (a-e)'!$C$37:$F$37</c:f>
              <c:numCache>
                <c:formatCode>General</c:formatCode>
                <c:ptCount val="4"/>
                <c:pt idx="0">
                  <c:v>5</c:v>
                </c:pt>
                <c:pt idx="1">
                  <c:v>13</c:v>
                </c:pt>
                <c:pt idx="2">
                  <c:v>26</c:v>
                </c:pt>
                <c:pt idx="3">
                  <c:v>0</c:v>
                </c:pt>
              </c:numCache>
            </c:numRef>
          </c:val>
          <c:extLst xmlns:c15="http://schemas.microsoft.com/office/drawing/2012/chart">
            <c:ext xmlns:c16="http://schemas.microsoft.com/office/drawing/2014/chart" uri="{C3380CC4-5D6E-409C-BE32-E72D297353CC}">
              <c16:uniqueId val="{00000003-4DB6-4714-A877-65D5ACC630B9}"/>
            </c:ext>
          </c:extLst>
        </c:ser>
        <c:dLbls>
          <c:dLblPos val="ctr"/>
          <c:showLegendKey val="0"/>
          <c:showVal val="1"/>
          <c:showCatName val="0"/>
          <c:showSerName val="0"/>
          <c:showPercent val="0"/>
          <c:showBubbleSize val="0"/>
        </c:dLbls>
        <c:gapWidth val="50"/>
        <c:overlap val="100"/>
        <c:axId val="1678408671"/>
        <c:axId val="1678411167"/>
        <c:extLst/>
      </c:barChart>
      <c:catAx>
        <c:axId val="1678408671"/>
        <c:scaling>
          <c:orientation val="minMax"/>
        </c:scaling>
        <c:delete val="0"/>
        <c:axPos val="b"/>
        <c:numFmt formatCode="General" sourceLinked="1"/>
        <c:majorTickMark val="out"/>
        <c:minorTickMark val="none"/>
        <c:tickLblPos val="nextTo"/>
        <c:spPr>
          <a:noFill/>
          <a:ln w="6350" cap="flat" cmpd="sng" algn="ctr">
            <a:solidFill>
              <a:sysClr val="windowText" lastClr="000000"/>
            </a:solidFill>
            <a:round/>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678411167"/>
        <c:crosses val="autoZero"/>
        <c:auto val="1"/>
        <c:lblAlgn val="ctr"/>
        <c:lblOffset val="100"/>
        <c:noMultiLvlLbl val="0"/>
      </c:catAx>
      <c:valAx>
        <c:axId val="1678411167"/>
        <c:scaling>
          <c:orientation val="minMax"/>
        </c:scaling>
        <c:delete val="0"/>
        <c:axPos val="l"/>
        <c:majorGridlines>
          <c:spPr>
            <a:ln w="6350" cap="flat" cmpd="sng" algn="ctr">
              <a:solidFill>
                <a:sysClr val="window" lastClr="FFFFFF">
                  <a:lumMod val="85000"/>
                </a:sysClr>
              </a:solidFill>
              <a:prstDash val="dash"/>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GB" b="1"/>
                  <a:t>Number of Audits</a:t>
                </a:r>
              </a:p>
            </c:rich>
          </c:tx>
          <c:layout>
            <c:manualLayout>
              <c:xMode val="edge"/>
              <c:yMode val="edge"/>
              <c:x val="2.0076047333385812E-2"/>
              <c:y val="0.31945972748368667"/>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title>
        <c:numFmt formatCode="General" sourceLinked="1"/>
        <c:majorTickMark val="out"/>
        <c:minorTickMark val="none"/>
        <c:tickLblPos val="nextTo"/>
        <c:spPr>
          <a:noFill/>
          <a:ln w="6350">
            <a:solidFill>
              <a:sysClr val="windowText" lastClr="000000"/>
            </a:solidFill>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67840867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1" i="0" u="none" strike="noStrike" kern="1200" spc="0" baseline="0">
                <a:solidFill>
                  <a:sysClr val="windowText" lastClr="000000"/>
                </a:solidFill>
                <a:latin typeface="Verdana" panose="020B0604030504040204" pitchFamily="34" charset="0"/>
                <a:ea typeface="Verdana" panose="020B0604030504040204" pitchFamily="34" charset="0"/>
                <a:cs typeface="+mn-cs"/>
              </a:defRPr>
            </a:pPr>
            <a:r>
              <a:rPr lang="en-US" sz="1000" b="1"/>
              <a:t>d) Onshore wind</a:t>
            </a:r>
          </a:p>
        </c:rich>
      </c:tx>
      <c:overlay val="0"/>
      <c:spPr>
        <a:noFill/>
        <a:ln>
          <a:noFill/>
        </a:ln>
        <a:effectLst/>
      </c:spPr>
      <c:txPr>
        <a:bodyPr rot="0" spcFirstLastPara="1" vertOverflow="ellipsis" vert="horz" wrap="square" anchor="ctr" anchorCtr="1"/>
        <a:lstStyle/>
        <a:p>
          <a:pPr>
            <a:defRPr sz="1000" b="1" i="0" u="none" strike="noStrike" kern="1200" spc="0" baseline="0">
              <a:solidFill>
                <a:sysClr val="windowText" lastClr="000000"/>
              </a:solidFill>
              <a:latin typeface="Verdana" panose="020B0604030504040204" pitchFamily="34" charset="0"/>
              <a:ea typeface="Verdana" panose="020B0604030504040204" pitchFamily="34" charset="0"/>
              <a:cs typeface="+mn-cs"/>
            </a:defRPr>
          </a:pPr>
          <a:endParaRPr lang="en-US"/>
        </a:p>
      </c:txPr>
    </c:title>
    <c:autoTitleDeleted val="0"/>
    <c:plotArea>
      <c:layout>
        <c:manualLayout>
          <c:layoutTarget val="inner"/>
          <c:xMode val="edge"/>
          <c:yMode val="edge"/>
          <c:x val="0.12139590217343527"/>
          <c:y val="0.13735157368767167"/>
          <c:w val="0.84486530323617093"/>
          <c:h val="0.75733181424277995"/>
        </c:manualLayout>
      </c:layout>
      <c:barChart>
        <c:barDir val="col"/>
        <c:grouping val="stacked"/>
        <c:varyColors val="0"/>
        <c:ser>
          <c:idx val="3"/>
          <c:order val="0"/>
          <c:tx>
            <c:strRef>
              <c:f>'Figure 6.6 (a-e)'!$B$38</c:f>
              <c:strCache>
                <c:ptCount val="1"/>
                <c:pt idx="0">
                  <c:v>Onshore wind</c:v>
                </c:pt>
              </c:strCache>
            </c:strRef>
          </c:tx>
          <c:spPr>
            <a:solidFill>
              <a:srgbClr val="9E712A"/>
            </a:solidFill>
            <a:ln w="3175">
              <a:solidFill>
                <a:sysClr val="windowText" lastClr="000000"/>
              </a:solidFill>
            </a:ln>
            <a:effectLst/>
          </c:spPr>
          <c:invertIfNegative val="0"/>
          <c:dPt>
            <c:idx val="1"/>
            <c:invertIfNegative val="0"/>
            <c:bubble3D val="0"/>
            <c:spPr>
              <a:solidFill>
                <a:srgbClr val="12436D"/>
              </a:solidFill>
              <a:ln w="3175">
                <a:solidFill>
                  <a:sysClr val="windowText" lastClr="000000"/>
                </a:solidFill>
              </a:ln>
              <a:effectLst/>
            </c:spPr>
            <c:extLst>
              <c:ext xmlns:c16="http://schemas.microsoft.com/office/drawing/2014/chart" uri="{C3380CC4-5D6E-409C-BE32-E72D297353CC}">
                <c16:uniqueId val="{00000000-A476-4E53-8D90-8010C839550F}"/>
              </c:ext>
            </c:extLst>
          </c:dPt>
          <c:dPt>
            <c:idx val="2"/>
            <c:invertIfNegative val="0"/>
            <c:bubble3D val="0"/>
            <c:spPr>
              <a:solidFill>
                <a:srgbClr val="E86E1E"/>
              </a:solidFill>
              <a:ln w="3175">
                <a:solidFill>
                  <a:sysClr val="windowText" lastClr="000000"/>
                </a:solidFill>
              </a:ln>
              <a:effectLst/>
            </c:spPr>
            <c:extLst>
              <c:ext xmlns:c16="http://schemas.microsoft.com/office/drawing/2014/chart" uri="{C3380CC4-5D6E-409C-BE32-E72D297353CC}">
                <c16:uniqueId val="{0000000A-0FDE-401C-8595-F0B6611582DB}"/>
              </c:ext>
            </c:extLst>
          </c:dPt>
          <c:dLbls>
            <c:dLbl>
              <c:idx val="0"/>
              <c:layout>
                <c:manualLayout>
                  <c:x val="-2.8115337367884919E-17"/>
                  <c:y val="-3.902720841758498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FDE-401C-8595-F0B6611582DB}"/>
                </c:ext>
              </c:extLst>
            </c:dLbl>
            <c:dLbl>
              <c:idx val="1"/>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A476-4E53-8D90-8010C839550F}"/>
                </c:ext>
              </c:extLst>
            </c:dLbl>
            <c:dLbl>
              <c:idx val="2"/>
              <c:tx>
                <c:rich>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fld id="{0F1AC745-3480-4B08-B584-CAC11DA06117}" type="VALUE">
                      <a:rPr lang="en-US">
                        <a:solidFill>
                          <a:schemeClr val="tx1"/>
                        </a:solidFill>
                      </a:rPr>
                      <a:pPr>
                        <a:defRPr b="1">
                          <a:solidFill>
                            <a:schemeClr val="tx1"/>
                          </a:solidFill>
                        </a:defRPr>
                      </a:pPr>
                      <a:t>[VALUE]</a:t>
                    </a:fld>
                    <a:endParaRPr lang="en-GB"/>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GB"/>
                </a:p>
              </c:txPr>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A-0FDE-401C-8595-F0B6611582DB}"/>
                </c:ext>
              </c:extLst>
            </c:dLbl>
            <c:dLbl>
              <c:idx val="3"/>
              <c:layout>
                <c:manualLayout>
                  <c:x val="-1.1246134947153967E-16"/>
                  <c:y val="-3.902720841758498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FDE-401C-8595-F0B6611582DB}"/>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6.6 (a-e)'!$C$34:$F$34</c:f>
              <c:strCache>
                <c:ptCount val="4"/>
                <c:pt idx="0">
                  <c:v>Good</c:v>
                </c:pt>
                <c:pt idx="1">
                  <c:v>Satisfactory</c:v>
                </c:pt>
                <c:pt idx="2">
                  <c:v>Weak</c:v>
                </c:pt>
                <c:pt idx="3">
                  <c:v>Unsatisfactory</c:v>
                </c:pt>
              </c:strCache>
            </c:strRef>
          </c:cat>
          <c:val>
            <c:numRef>
              <c:f>'Figure 6.6 (a-e)'!$C$38:$F$38</c:f>
              <c:numCache>
                <c:formatCode>General</c:formatCode>
                <c:ptCount val="4"/>
                <c:pt idx="0">
                  <c:v>0</c:v>
                </c:pt>
                <c:pt idx="1">
                  <c:v>14</c:v>
                </c:pt>
                <c:pt idx="2">
                  <c:v>31</c:v>
                </c:pt>
                <c:pt idx="3">
                  <c:v>0</c:v>
                </c:pt>
              </c:numCache>
            </c:numRef>
          </c:val>
          <c:extLst xmlns:c15="http://schemas.microsoft.com/office/drawing/2012/chart">
            <c:ext xmlns:c16="http://schemas.microsoft.com/office/drawing/2014/chart" uri="{C3380CC4-5D6E-409C-BE32-E72D297353CC}">
              <c16:uniqueId val="{00000004-0FDE-401C-8595-F0B6611582DB}"/>
            </c:ext>
          </c:extLst>
        </c:ser>
        <c:dLbls>
          <c:dLblPos val="ctr"/>
          <c:showLegendKey val="0"/>
          <c:showVal val="1"/>
          <c:showCatName val="0"/>
          <c:showSerName val="0"/>
          <c:showPercent val="0"/>
          <c:showBubbleSize val="0"/>
        </c:dLbls>
        <c:gapWidth val="50"/>
        <c:overlap val="100"/>
        <c:axId val="1678408671"/>
        <c:axId val="1678411167"/>
        <c:extLst/>
      </c:barChart>
      <c:catAx>
        <c:axId val="1678408671"/>
        <c:scaling>
          <c:orientation val="minMax"/>
        </c:scaling>
        <c:delete val="0"/>
        <c:axPos val="b"/>
        <c:numFmt formatCode="General" sourceLinked="1"/>
        <c:majorTickMark val="out"/>
        <c:minorTickMark val="none"/>
        <c:tickLblPos val="nextTo"/>
        <c:spPr>
          <a:noFill/>
          <a:ln w="6350" cap="flat" cmpd="sng" algn="ctr">
            <a:solidFill>
              <a:sysClr val="windowText" lastClr="000000"/>
            </a:solidFill>
            <a:round/>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678411167"/>
        <c:crosses val="autoZero"/>
        <c:auto val="1"/>
        <c:lblAlgn val="ctr"/>
        <c:lblOffset val="100"/>
        <c:noMultiLvlLbl val="0"/>
      </c:catAx>
      <c:valAx>
        <c:axId val="1678411167"/>
        <c:scaling>
          <c:orientation val="minMax"/>
        </c:scaling>
        <c:delete val="0"/>
        <c:axPos val="l"/>
        <c:majorGridlines>
          <c:spPr>
            <a:ln w="6350" cap="flat" cmpd="sng" algn="ctr">
              <a:solidFill>
                <a:sysClr val="window" lastClr="FFFFFF">
                  <a:lumMod val="85000"/>
                </a:sysClr>
              </a:solidFill>
              <a:prstDash val="dash"/>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GB" b="1"/>
                  <a:t>Number of Audits</a:t>
                </a:r>
              </a:p>
            </c:rich>
          </c:tx>
          <c:layout>
            <c:manualLayout>
              <c:xMode val="edge"/>
              <c:yMode val="edge"/>
              <c:x val="8.377888946900152E-3"/>
              <c:y val="0.304346420291797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title>
        <c:numFmt formatCode="General" sourceLinked="1"/>
        <c:majorTickMark val="out"/>
        <c:minorTickMark val="none"/>
        <c:tickLblPos val="nextTo"/>
        <c:spPr>
          <a:noFill/>
          <a:ln w="6350">
            <a:solidFill>
              <a:sysClr val="windowText" lastClr="000000"/>
            </a:solidFill>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678408671"/>
        <c:crosses val="autoZero"/>
        <c:crossBetween val="between"/>
        <c:majorUnit val="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000" b="1" i="0" u="none" strike="noStrike" kern="1200" spc="0" baseline="0">
                <a:solidFill>
                  <a:sysClr val="windowText" lastClr="000000"/>
                </a:solidFill>
                <a:latin typeface="Verdana" panose="020B0604030504040204" pitchFamily="34" charset="0"/>
                <a:ea typeface="Verdana" panose="020B0604030504040204" pitchFamily="34" charset="0"/>
                <a:cs typeface="+mn-cs"/>
              </a:defRPr>
            </a:pPr>
            <a:r>
              <a:rPr lang="en-US" sz="1000" b="1"/>
              <a:t>e) Solar PV</a:t>
            </a:r>
          </a:p>
        </c:rich>
      </c:tx>
      <c:overlay val="0"/>
      <c:spPr>
        <a:noFill/>
        <a:ln>
          <a:noFill/>
        </a:ln>
        <a:effectLst/>
      </c:spPr>
      <c:txPr>
        <a:bodyPr rot="0" spcFirstLastPara="1" vertOverflow="ellipsis" vert="horz" wrap="square" anchor="ctr" anchorCtr="1"/>
        <a:lstStyle/>
        <a:p>
          <a:pPr>
            <a:defRPr sz="1000" b="1" i="0" u="none" strike="noStrike" kern="1200" spc="0" baseline="0">
              <a:solidFill>
                <a:sysClr val="windowText" lastClr="000000"/>
              </a:solidFill>
              <a:latin typeface="Verdana" panose="020B0604030504040204" pitchFamily="34" charset="0"/>
              <a:ea typeface="Verdana" panose="020B0604030504040204" pitchFamily="34" charset="0"/>
              <a:cs typeface="+mn-cs"/>
            </a:defRPr>
          </a:pPr>
          <a:endParaRPr lang="en-US"/>
        </a:p>
      </c:txPr>
    </c:title>
    <c:autoTitleDeleted val="0"/>
    <c:plotArea>
      <c:layout/>
      <c:barChart>
        <c:barDir val="col"/>
        <c:grouping val="stacked"/>
        <c:varyColors val="0"/>
        <c:ser>
          <c:idx val="4"/>
          <c:order val="0"/>
          <c:tx>
            <c:strRef>
              <c:f>'Figure 6.6 (a-e)'!$B$39</c:f>
              <c:strCache>
                <c:ptCount val="1"/>
                <c:pt idx="0">
                  <c:v>Solar PV</c:v>
                </c:pt>
              </c:strCache>
            </c:strRef>
          </c:tx>
          <c:spPr>
            <a:solidFill>
              <a:schemeClr val="accent5"/>
            </a:solidFill>
            <a:ln w="3175">
              <a:solidFill>
                <a:sysClr val="windowText" lastClr="000000"/>
              </a:solidFill>
            </a:ln>
            <a:effectLst/>
          </c:spPr>
          <c:invertIfNegative val="0"/>
          <c:dPt>
            <c:idx val="0"/>
            <c:invertIfNegative val="0"/>
            <c:bubble3D val="0"/>
            <c:spPr>
              <a:solidFill>
                <a:srgbClr val="079448"/>
              </a:solidFill>
              <a:ln w="3175">
                <a:solidFill>
                  <a:sysClr val="windowText" lastClr="000000"/>
                </a:solidFill>
              </a:ln>
              <a:effectLst/>
            </c:spPr>
            <c:extLst>
              <c:ext xmlns:c16="http://schemas.microsoft.com/office/drawing/2014/chart" uri="{C3380CC4-5D6E-409C-BE32-E72D297353CC}">
                <c16:uniqueId val="{00000009-85DD-48DE-A9FB-9ADADFD81ED0}"/>
              </c:ext>
            </c:extLst>
          </c:dPt>
          <c:dPt>
            <c:idx val="1"/>
            <c:invertIfNegative val="0"/>
            <c:bubble3D val="0"/>
            <c:spPr>
              <a:solidFill>
                <a:srgbClr val="12436D"/>
              </a:solidFill>
              <a:ln w="3175">
                <a:solidFill>
                  <a:sysClr val="windowText" lastClr="000000"/>
                </a:solidFill>
              </a:ln>
              <a:effectLst/>
            </c:spPr>
            <c:extLst>
              <c:ext xmlns:c16="http://schemas.microsoft.com/office/drawing/2014/chart" uri="{C3380CC4-5D6E-409C-BE32-E72D297353CC}">
                <c16:uniqueId val="{00000002-9DA8-4E3E-B286-4F8171FE68D2}"/>
              </c:ext>
            </c:extLst>
          </c:dPt>
          <c:dPt>
            <c:idx val="2"/>
            <c:invertIfNegative val="0"/>
            <c:bubble3D val="0"/>
            <c:spPr>
              <a:solidFill>
                <a:srgbClr val="E86E1E"/>
              </a:solidFill>
              <a:ln w="3175">
                <a:solidFill>
                  <a:sysClr val="windowText" lastClr="000000"/>
                </a:solidFill>
              </a:ln>
              <a:effectLst/>
            </c:spPr>
            <c:extLst>
              <c:ext xmlns:c16="http://schemas.microsoft.com/office/drawing/2014/chart" uri="{C3380CC4-5D6E-409C-BE32-E72D297353CC}">
                <c16:uniqueId val="{00000001-9DA8-4E3E-B286-4F8171FE68D2}"/>
              </c:ext>
            </c:extLst>
          </c:dPt>
          <c:dPt>
            <c:idx val="3"/>
            <c:invertIfNegative val="0"/>
            <c:bubble3D val="0"/>
            <c:spPr>
              <a:solidFill>
                <a:srgbClr val="CD1F45"/>
              </a:solidFill>
              <a:ln w="3175">
                <a:solidFill>
                  <a:sysClr val="windowText" lastClr="000000"/>
                </a:solidFill>
              </a:ln>
              <a:effectLst/>
            </c:spPr>
            <c:extLst>
              <c:ext xmlns:c16="http://schemas.microsoft.com/office/drawing/2014/chart" uri="{C3380CC4-5D6E-409C-BE32-E72D297353CC}">
                <c16:uniqueId val="{0000000A-85DD-48DE-A9FB-9ADADFD81ED0}"/>
              </c:ext>
            </c:extLst>
          </c:dPt>
          <c:dLbls>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5DD-48DE-A9FB-9ADADFD81ED0}"/>
                </c:ext>
              </c:extLst>
            </c:dLbl>
            <c:dLbl>
              <c:idx val="2"/>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1-9DA8-4E3E-B286-4F8171FE68D2}"/>
                </c:ext>
              </c:extLst>
            </c:dLbl>
            <c:dLbl>
              <c:idx val="3"/>
              <c:layout>
                <c:manualLayout>
                  <c:x val="0"/>
                  <c:y val="-3.2125605697759844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5DD-48DE-A9FB-9ADADFD81ED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6.6 (a-e)'!$C$34:$F$34</c:f>
              <c:strCache>
                <c:ptCount val="4"/>
                <c:pt idx="0">
                  <c:v>Good</c:v>
                </c:pt>
                <c:pt idx="1">
                  <c:v>Satisfactory</c:v>
                </c:pt>
                <c:pt idx="2">
                  <c:v>Weak</c:v>
                </c:pt>
                <c:pt idx="3">
                  <c:v>Unsatisfactory</c:v>
                </c:pt>
              </c:strCache>
            </c:strRef>
          </c:cat>
          <c:val>
            <c:numRef>
              <c:f>'Figure 6.6 (a-e)'!$C$39:$F$39</c:f>
              <c:numCache>
                <c:formatCode>General</c:formatCode>
                <c:ptCount val="4"/>
                <c:pt idx="0">
                  <c:v>0</c:v>
                </c:pt>
                <c:pt idx="1">
                  <c:v>12</c:v>
                </c:pt>
                <c:pt idx="2">
                  <c:v>51</c:v>
                </c:pt>
                <c:pt idx="3">
                  <c:v>1</c:v>
                </c:pt>
              </c:numCache>
            </c:numRef>
          </c:val>
          <c:extLst>
            <c:ext xmlns:c16="http://schemas.microsoft.com/office/drawing/2014/chart" uri="{C3380CC4-5D6E-409C-BE32-E72D297353CC}">
              <c16:uniqueId val="{00000005-85DD-48DE-A9FB-9ADADFD81ED0}"/>
            </c:ext>
          </c:extLst>
        </c:ser>
        <c:dLbls>
          <c:dLblPos val="ctr"/>
          <c:showLegendKey val="0"/>
          <c:showVal val="1"/>
          <c:showCatName val="0"/>
          <c:showSerName val="0"/>
          <c:showPercent val="0"/>
          <c:showBubbleSize val="0"/>
        </c:dLbls>
        <c:gapWidth val="50"/>
        <c:overlap val="100"/>
        <c:axId val="1678408671"/>
        <c:axId val="1678411167"/>
        <c:extLst/>
      </c:barChart>
      <c:catAx>
        <c:axId val="1678408671"/>
        <c:scaling>
          <c:orientation val="minMax"/>
        </c:scaling>
        <c:delete val="0"/>
        <c:axPos val="b"/>
        <c:numFmt formatCode="General" sourceLinked="1"/>
        <c:majorTickMark val="out"/>
        <c:minorTickMark val="none"/>
        <c:tickLblPos val="nextTo"/>
        <c:spPr>
          <a:noFill/>
          <a:ln w="6350" cap="flat" cmpd="sng" algn="ctr">
            <a:solidFill>
              <a:sysClr val="windowText" lastClr="000000"/>
            </a:solidFill>
            <a:round/>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678411167"/>
        <c:crosses val="autoZero"/>
        <c:auto val="1"/>
        <c:lblAlgn val="ctr"/>
        <c:lblOffset val="100"/>
        <c:noMultiLvlLbl val="0"/>
      </c:catAx>
      <c:valAx>
        <c:axId val="1678411167"/>
        <c:scaling>
          <c:orientation val="minMax"/>
        </c:scaling>
        <c:delete val="0"/>
        <c:axPos val="l"/>
        <c:majorGridlines>
          <c:spPr>
            <a:ln w="6350" cap="flat" cmpd="sng" algn="ctr">
              <a:solidFill>
                <a:sysClr val="window" lastClr="FFFFFF">
                  <a:lumMod val="85000"/>
                </a:sysClr>
              </a:solidFill>
              <a:prstDash val="dash"/>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GB" b="1"/>
                  <a:t>Number of Audits</a:t>
                </a:r>
              </a:p>
            </c:rich>
          </c:tx>
          <c:layout>
            <c:manualLayout>
              <c:xMode val="edge"/>
              <c:yMode val="edge"/>
              <c:x val="2.2626483141126443E-2"/>
              <c:y val="0.28419524385648265"/>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title>
        <c:numFmt formatCode="General" sourceLinked="1"/>
        <c:majorTickMark val="out"/>
        <c:minorTickMark val="none"/>
        <c:tickLblPos val="nextTo"/>
        <c:spPr>
          <a:noFill/>
          <a:ln w="6350">
            <a:solidFill>
              <a:sysClr val="windowText" lastClr="000000"/>
            </a:solidFill>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67840867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rgbClr val="12436D"/>
            </a:solidFill>
            <a:ln w="3175">
              <a:solidFill>
                <a:sysClr val="windowText" lastClr="00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6.7'!$B$36:$B$40</c:f>
              <c:strCache>
                <c:ptCount val="5"/>
                <c:pt idx="0">
                  <c:v>Address/contact details incorrect</c:v>
                </c:pt>
                <c:pt idx="1">
                  <c:v>Station capacity issues</c:v>
                </c:pt>
                <c:pt idx="2">
                  <c:v>Insufficient evidence for the commissioning date</c:v>
                </c:pt>
                <c:pt idx="3">
                  <c:v>Issues with station descriptions</c:v>
                </c:pt>
                <c:pt idx="4">
                  <c:v>Metering issues</c:v>
                </c:pt>
              </c:strCache>
            </c:strRef>
          </c:cat>
          <c:val>
            <c:numRef>
              <c:f>'Figure 6.7'!$C$36:$C$40</c:f>
              <c:numCache>
                <c:formatCode>0.0%</c:formatCode>
                <c:ptCount val="5"/>
                <c:pt idx="0">
                  <c:v>9.2026378896882491E-2</c:v>
                </c:pt>
                <c:pt idx="1">
                  <c:v>0.13159472422062349</c:v>
                </c:pt>
                <c:pt idx="2">
                  <c:v>0.16007194244604317</c:v>
                </c:pt>
                <c:pt idx="3">
                  <c:v>0.17595923261390886</c:v>
                </c:pt>
                <c:pt idx="4">
                  <c:v>0.31504796163069543</c:v>
                </c:pt>
              </c:numCache>
            </c:numRef>
          </c:val>
          <c:extLst>
            <c:ext xmlns:c16="http://schemas.microsoft.com/office/drawing/2014/chart" uri="{C3380CC4-5D6E-409C-BE32-E72D297353CC}">
              <c16:uniqueId val="{00000000-A93A-4DC1-8F2A-0C76DCE9A217}"/>
            </c:ext>
          </c:extLst>
        </c:ser>
        <c:dLbls>
          <c:showLegendKey val="0"/>
          <c:showVal val="0"/>
          <c:showCatName val="0"/>
          <c:showSerName val="0"/>
          <c:showPercent val="0"/>
          <c:showBubbleSize val="0"/>
        </c:dLbls>
        <c:gapWidth val="70"/>
        <c:axId val="1904100175"/>
        <c:axId val="1904098927"/>
      </c:barChart>
      <c:catAx>
        <c:axId val="1904100175"/>
        <c:scaling>
          <c:orientation val="minMax"/>
        </c:scaling>
        <c:delete val="0"/>
        <c:axPos val="l"/>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904098927"/>
        <c:crosses val="autoZero"/>
        <c:auto val="1"/>
        <c:lblAlgn val="ctr"/>
        <c:lblOffset val="100"/>
        <c:noMultiLvlLbl val="0"/>
      </c:catAx>
      <c:valAx>
        <c:axId val="1904098927"/>
        <c:scaling>
          <c:orientation val="minMax"/>
        </c:scaling>
        <c:delete val="0"/>
        <c:axPos val="b"/>
        <c:majorGridlines>
          <c:spPr>
            <a:ln w="9525" cap="flat" cmpd="sng" algn="ctr">
              <a:solidFill>
                <a:schemeClr val="bg1">
                  <a:lumMod val="85000"/>
                </a:schemeClr>
              </a:solidFill>
              <a:prstDash val="dash"/>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90410017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solidFill>
                <a:latin typeface="Verdana" panose="020B0604030504040204" pitchFamily="34" charset="0"/>
                <a:ea typeface="Verdana" panose="020B0604030504040204" pitchFamily="34" charset="0"/>
                <a:cs typeface="+mn-cs"/>
              </a:defRPr>
            </a:pPr>
            <a:r>
              <a:rPr lang="en-GB" sz="1000" b="1">
                <a:solidFill>
                  <a:schemeClr val="tx1"/>
                </a:solidFill>
                <a:latin typeface="Verdana" panose="020B0604030504040204" pitchFamily="34" charset="0"/>
                <a:ea typeface="Verdana" panose="020B0604030504040204" pitchFamily="34" charset="0"/>
              </a:rPr>
              <a:t>a)</a:t>
            </a:r>
            <a:r>
              <a:rPr lang="en-GB" sz="1000" b="1" baseline="0">
                <a:solidFill>
                  <a:schemeClr val="tx1"/>
                </a:solidFill>
                <a:latin typeface="Verdana" panose="020B0604030504040204" pitchFamily="34" charset="0"/>
                <a:ea typeface="Verdana" panose="020B0604030504040204" pitchFamily="34" charset="0"/>
              </a:rPr>
              <a:t> Targeted</a:t>
            </a:r>
            <a:endParaRPr lang="en-GB" sz="1000" b="1">
              <a:solidFill>
                <a:schemeClr val="tx1"/>
              </a:solidFill>
              <a:latin typeface="Verdana" panose="020B0604030504040204" pitchFamily="34" charset="0"/>
              <a:ea typeface="Verdana" panose="020B0604030504040204" pitchFamily="34" charset="0"/>
            </a:endParaRP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solidFill>
              <a:latin typeface="Verdana" panose="020B0604030504040204" pitchFamily="34" charset="0"/>
              <a:ea typeface="Verdana" panose="020B0604030504040204" pitchFamily="34" charset="0"/>
              <a:cs typeface="+mn-cs"/>
            </a:defRPr>
          </a:pPr>
          <a:endParaRPr lang="en-GB"/>
        </a:p>
      </c:txPr>
    </c:title>
    <c:autoTitleDeleted val="0"/>
    <c:plotArea>
      <c:layout/>
      <c:barChart>
        <c:barDir val="col"/>
        <c:grouping val="clustered"/>
        <c:varyColors val="0"/>
        <c:ser>
          <c:idx val="0"/>
          <c:order val="0"/>
          <c:spPr>
            <a:solidFill>
              <a:schemeClr val="accent1"/>
            </a:solidFill>
            <a:ln w="3175">
              <a:solidFill>
                <a:schemeClr val="tx1"/>
              </a:solidFill>
            </a:ln>
            <a:effectLst/>
          </c:spPr>
          <c:invertIfNegative val="0"/>
          <c:dPt>
            <c:idx val="1"/>
            <c:invertIfNegative val="0"/>
            <c:bubble3D val="0"/>
            <c:spPr>
              <a:solidFill>
                <a:srgbClr val="12436D"/>
              </a:solidFill>
              <a:ln w="3175">
                <a:solidFill>
                  <a:schemeClr val="tx1"/>
                </a:solidFill>
              </a:ln>
              <a:effectLst/>
            </c:spPr>
            <c:extLst>
              <c:ext xmlns:c16="http://schemas.microsoft.com/office/drawing/2014/chart" uri="{C3380CC4-5D6E-409C-BE32-E72D297353CC}">
                <c16:uniqueId val="{00000001-44F1-4D57-AC95-D8177CA0D397}"/>
              </c:ext>
            </c:extLst>
          </c:dPt>
          <c:dPt>
            <c:idx val="2"/>
            <c:invertIfNegative val="0"/>
            <c:bubble3D val="0"/>
            <c:spPr>
              <a:solidFill>
                <a:srgbClr val="E86E1E"/>
              </a:solidFill>
              <a:ln w="3175">
                <a:solidFill>
                  <a:schemeClr val="tx1"/>
                </a:solidFill>
              </a:ln>
              <a:effectLst/>
            </c:spPr>
            <c:extLst>
              <c:ext xmlns:c16="http://schemas.microsoft.com/office/drawing/2014/chart" uri="{C3380CC4-5D6E-409C-BE32-E72D297353CC}">
                <c16:uniqueId val="{00000002-44F1-4D57-AC95-D8177CA0D397}"/>
              </c:ext>
            </c:extLst>
          </c:dPt>
          <c:dLbls>
            <c:dLbl>
              <c:idx val="1"/>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1-44F1-4D57-AC95-D8177CA0D397}"/>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6.8 (a-b)'!$C$35:$F$35</c:f>
              <c:strCache>
                <c:ptCount val="4"/>
                <c:pt idx="0">
                  <c:v>Good</c:v>
                </c:pt>
                <c:pt idx="1">
                  <c:v>Satisfactory</c:v>
                </c:pt>
                <c:pt idx="2">
                  <c:v>Weak</c:v>
                </c:pt>
                <c:pt idx="3">
                  <c:v>Unsatisfactory</c:v>
                </c:pt>
              </c:strCache>
            </c:strRef>
          </c:cat>
          <c:val>
            <c:numRef>
              <c:f>'Figure 6.8 (a-b)'!$C$36:$F$36</c:f>
              <c:numCache>
                <c:formatCode>General</c:formatCode>
                <c:ptCount val="4"/>
                <c:pt idx="0">
                  <c:v>0</c:v>
                </c:pt>
                <c:pt idx="1">
                  <c:v>2</c:v>
                </c:pt>
                <c:pt idx="2">
                  <c:v>3</c:v>
                </c:pt>
                <c:pt idx="3">
                  <c:v>0</c:v>
                </c:pt>
              </c:numCache>
            </c:numRef>
          </c:val>
          <c:extLst>
            <c:ext xmlns:c16="http://schemas.microsoft.com/office/drawing/2014/chart" uri="{C3380CC4-5D6E-409C-BE32-E72D297353CC}">
              <c16:uniqueId val="{00000000-44F1-4D57-AC95-D8177CA0D397}"/>
            </c:ext>
          </c:extLst>
        </c:ser>
        <c:dLbls>
          <c:dLblPos val="ctr"/>
          <c:showLegendKey val="0"/>
          <c:showVal val="1"/>
          <c:showCatName val="0"/>
          <c:showSerName val="0"/>
          <c:showPercent val="0"/>
          <c:showBubbleSize val="0"/>
        </c:dLbls>
        <c:gapWidth val="50"/>
        <c:overlap val="-27"/>
        <c:axId val="1686821871"/>
        <c:axId val="1686819951"/>
      </c:barChart>
      <c:catAx>
        <c:axId val="1686821871"/>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2700000" spcFirstLastPara="1" vertOverflow="ellipsis"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1686819951"/>
        <c:crosses val="autoZero"/>
        <c:auto val="1"/>
        <c:lblAlgn val="ctr"/>
        <c:lblOffset val="100"/>
        <c:noMultiLvlLbl val="0"/>
      </c:catAx>
      <c:valAx>
        <c:axId val="1686819951"/>
        <c:scaling>
          <c:orientation val="minMax"/>
        </c:scaling>
        <c:delete val="0"/>
        <c:axPos val="l"/>
        <c:majorGridlines>
          <c:spPr>
            <a:ln w="9525" cap="flat" cmpd="sng" algn="ctr">
              <a:solidFill>
                <a:schemeClr val="tx1">
                  <a:lumMod val="15000"/>
                  <a:lumOff val="85000"/>
                </a:schemeClr>
              </a:solidFill>
              <a:prstDash val="dash"/>
              <a:round/>
            </a:ln>
            <a:effectLst/>
          </c:spPr>
        </c:majorGridlines>
        <c:title>
          <c:tx>
            <c:rich>
              <a:bodyPr rot="-5400000" spcFirstLastPara="1" vertOverflow="ellipsis" vert="horz" wrap="square" anchor="ctr" anchorCtr="1"/>
              <a:lstStyle/>
              <a:p>
                <a:pPr>
                  <a:defRPr sz="1000" b="1" i="0" u="none" strike="noStrike" kern="1200" baseline="0">
                    <a:solidFill>
                      <a:schemeClr val="tx1"/>
                    </a:solidFill>
                    <a:latin typeface="Verdana" panose="020B0604030504040204" pitchFamily="34" charset="0"/>
                    <a:ea typeface="Verdana" panose="020B0604030504040204" pitchFamily="34" charset="0"/>
                    <a:cs typeface="+mn-cs"/>
                  </a:defRPr>
                </a:pPr>
                <a:r>
                  <a:rPr lang="en-GB" b="1">
                    <a:solidFill>
                      <a:schemeClr val="tx1"/>
                    </a:solidFill>
                    <a:latin typeface="Verdana" panose="020B0604030504040204" pitchFamily="34" charset="0"/>
                    <a:ea typeface="Verdana" panose="020B0604030504040204" pitchFamily="34" charset="0"/>
                  </a:rPr>
                  <a:t>Number</a:t>
                </a:r>
                <a:r>
                  <a:rPr lang="en-GB" b="1" baseline="0">
                    <a:solidFill>
                      <a:schemeClr val="tx1"/>
                    </a:solidFill>
                    <a:latin typeface="Verdana" panose="020B0604030504040204" pitchFamily="34" charset="0"/>
                    <a:ea typeface="Verdana" panose="020B0604030504040204" pitchFamily="34" charset="0"/>
                  </a:rPr>
                  <a:t> of Audits</a:t>
                </a:r>
                <a:endParaRPr lang="en-GB" b="1">
                  <a:solidFill>
                    <a:schemeClr val="tx1"/>
                  </a:solidFill>
                  <a:latin typeface="Verdana" panose="020B0604030504040204" pitchFamily="34" charset="0"/>
                  <a:ea typeface="Verdana" panose="020B0604030504040204" pitchFamily="34" charset="0"/>
                </a:endParaRPr>
              </a:p>
            </c:rich>
          </c:tx>
          <c:layout>
            <c:manualLayout>
              <c:xMode val="edge"/>
              <c:yMode val="edge"/>
              <c:x val="1.944438668585468E-2"/>
              <c:y val="0.29553268632118657"/>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GB"/>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1686821871"/>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solidFill>
                <a:latin typeface="Verdana" panose="020B0604030504040204" pitchFamily="34" charset="0"/>
                <a:ea typeface="Verdana" panose="020B0604030504040204" pitchFamily="34" charset="0"/>
                <a:cs typeface="+mn-cs"/>
              </a:defRPr>
            </a:pPr>
            <a:r>
              <a:rPr lang="en-GB" sz="1000" b="1">
                <a:solidFill>
                  <a:schemeClr val="tx1"/>
                </a:solidFill>
                <a:latin typeface="Verdana" panose="020B0604030504040204" pitchFamily="34" charset="0"/>
                <a:ea typeface="Verdana" panose="020B0604030504040204" pitchFamily="34" charset="0"/>
              </a:rPr>
              <a:t>b)</a:t>
            </a:r>
            <a:r>
              <a:rPr lang="en-GB" sz="1000" b="1" baseline="0">
                <a:solidFill>
                  <a:schemeClr val="tx1"/>
                </a:solidFill>
                <a:latin typeface="Verdana" panose="020B0604030504040204" pitchFamily="34" charset="0"/>
                <a:ea typeface="Verdana" panose="020B0604030504040204" pitchFamily="34" charset="0"/>
              </a:rPr>
              <a:t> Statistical</a:t>
            </a:r>
            <a:endParaRPr lang="en-GB" sz="1000" b="1">
              <a:solidFill>
                <a:schemeClr val="tx1"/>
              </a:solidFill>
              <a:latin typeface="Verdana" panose="020B0604030504040204" pitchFamily="34" charset="0"/>
              <a:ea typeface="Verdana" panose="020B0604030504040204" pitchFamily="34" charset="0"/>
            </a:endParaRP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solidFill>
              <a:latin typeface="Verdana" panose="020B0604030504040204" pitchFamily="34" charset="0"/>
              <a:ea typeface="Verdana" panose="020B0604030504040204" pitchFamily="34" charset="0"/>
              <a:cs typeface="+mn-cs"/>
            </a:defRPr>
          </a:pPr>
          <a:endParaRPr lang="en-GB"/>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079448"/>
              </a:solidFill>
              <a:ln w="3175">
                <a:solidFill>
                  <a:schemeClr val="tx1"/>
                </a:solidFill>
              </a:ln>
              <a:effectLst/>
            </c:spPr>
            <c:extLst>
              <c:ext xmlns:c16="http://schemas.microsoft.com/office/drawing/2014/chart" uri="{C3380CC4-5D6E-409C-BE32-E72D297353CC}">
                <c16:uniqueId val="{00000001-4401-463D-BECE-09C29F52A982}"/>
              </c:ext>
            </c:extLst>
          </c:dPt>
          <c:dPt>
            <c:idx val="1"/>
            <c:invertIfNegative val="0"/>
            <c:bubble3D val="0"/>
            <c:spPr>
              <a:solidFill>
                <a:srgbClr val="12436D"/>
              </a:solidFill>
              <a:ln w="3175">
                <a:solidFill>
                  <a:schemeClr val="tx1"/>
                </a:solidFill>
              </a:ln>
              <a:effectLst/>
            </c:spPr>
            <c:extLst>
              <c:ext xmlns:c16="http://schemas.microsoft.com/office/drawing/2014/chart" uri="{C3380CC4-5D6E-409C-BE32-E72D297353CC}">
                <c16:uniqueId val="{00000002-4401-463D-BECE-09C29F52A982}"/>
              </c:ext>
            </c:extLst>
          </c:dPt>
          <c:dPt>
            <c:idx val="2"/>
            <c:invertIfNegative val="0"/>
            <c:bubble3D val="0"/>
            <c:spPr>
              <a:solidFill>
                <a:srgbClr val="E86E1E"/>
              </a:solidFill>
              <a:ln w="3175">
                <a:solidFill>
                  <a:schemeClr val="tx1"/>
                </a:solidFill>
              </a:ln>
              <a:effectLst/>
            </c:spPr>
            <c:extLst>
              <c:ext xmlns:c16="http://schemas.microsoft.com/office/drawing/2014/chart" uri="{C3380CC4-5D6E-409C-BE32-E72D297353CC}">
                <c16:uniqueId val="{00000003-4401-463D-BECE-09C29F52A982}"/>
              </c:ext>
            </c:extLst>
          </c:dPt>
          <c:dLbls>
            <c:dLbl>
              <c:idx val="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1-4401-463D-BECE-09C29F52A982}"/>
                </c:ext>
              </c:extLst>
            </c:dLbl>
            <c:dLbl>
              <c:idx val="1"/>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2-4401-463D-BECE-09C29F52A982}"/>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6.8 (a-b)'!$C$35:$F$35</c:f>
              <c:strCache>
                <c:ptCount val="4"/>
                <c:pt idx="0">
                  <c:v>Good</c:v>
                </c:pt>
                <c:pt idx="1">
                  <c:v>Satisfactory</c:v>
                </c:pt>
                <c:pt idx="2">
                  <c:v>Weak</c:v>
                </c:pt>
                <c:pt idx="3">
                  <c:v>Unsatisfactory</c:v>
                </c:pt>
              </c:strCache>
            </c:strRef>
          </c:cat>
          <c:val>
            <c:numRef>
              <c:f>'Figure 6.8 (a-b)'!$C$37:$F$37</c:f>
              <c:numCache>
                <c:formatCode>0</c:formatCode>
                <c:ptCount val="4"/>
                <c:pt idx="0">
                  <c:v>10</c:v>
                </c:pt>
                <c:pt idx="1">
                  <c:v>33</c:v>
                </c:pt>
                <c:pt idx="2">
                  <c:v>32</c:v>
                </c:pt>
                <c:pt idx="3">
                  <c:v>0</c:v>
                </c:pt>
              </c:numCache>
            </c:numRef>
          </c:val>
          <c:extLst>
            <c:ext xmlns:c16="http://schemas.microsoft.com/office/drawing/2014/chart" uri="{C3380CC4-5D6E-409C-BE32-E72D297353CC}">
              <c16:uniqueId val="{00000000-4401-463D-BECE-09C29F52A982}"/>
            </c:ext>
          </c:extLst>
        </c:ser>
        <c:dLbls>
          <c:showLegendKey val="0"/>
          <c:showVal val="0"/>
          <c:showCatName val="0"/>
          <c:showSerName val="0"/>
          <c:showPercent val="0"/>
          <c:showBubbleSize val="0"/>
        </c:dLbls>
        <c:gapWidth val="50"/>
        <c:overlap val="-27"/>
        <c:axId val="2130339519"/>
        <c:axId val="2130341439"/>
      </c:barChart>
      <c:catAx>
        <c:axId val="2130339519"/>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2700000" spcFirstLastPara="1" vertOverflow="ellipsis"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2130341439"/>
        <c:crosses val="autoZero"/>
        <c:auto val="1"/>
        <c:lblAlgn val="ctr"/>
        <c:lblOffset val="100"/>
        <c:noMultiLvlLbl val="0"/>
      </c:catAx>
      <c:valAx>
        <c:axId val="2130341439"/>
        <c:scaling>
          <c:orientation val="minMax"/>
        </c:scaling>
        <c:delete val="0"/>
        <c:axPos val="l"/>
        <c:majorGridlines>
          <c:spPr>
            <a:ln w="9525" cap="flat" cmpd="sng" algn="ctr">
              <a:solidFill>
                <a:schemeClr val="tx1">
                  <a:lumMod val="15000"/>
                  <a:lumOff val="85000"/>
                </a:schemeClr>
              </a:solidFill>
              <a:prstDash val="dash"/>
              <a:round/>
            </a:ln>
            <a:effectLst/>
          </c:spPr>
        </c:majorGridlines>
        <c:title>
          <c:tx>
            <c:rich>
              <a:bodyPr rot="-5400000" spcFirstLastPara="1" vertOverflow="ellipsis" vert="horz" wrap="square" anchor="ctr" anchorCtr="1"/>
              <a:lstStyle/>
              <a:p>
                <a:pPr>
                  <a:defRPr sz="1000" b="1" i="0" u="none" strike="noStrike" kern="1200" baseline="0">
                    <a:solidFill>
                      <a:schemeClr val="tx1"/>
                    </a:solidFill>
                    <a:latin typeface="Verdana" panose="020B0604030504040204" pitchFamily="34" charset="0"/>
                    <a:ea typeface="Verdana" panose="020B0604030504040204" pitchFamily="34" charset="0"/>
                    <a:cs typeface="+mn-cs"/>
                  </a:defRPr>
                </a:pPr>
                <a:r>
                  <a:rPr lang="en-GB" sz="1000" b="1">
                    <a:solidFill>
                      <a:schemeClr val="tx1"/>
                    </a:solidFill>
                    <a:latin typeface="Verdana" panose="020B0604030504040204" pitchFamily="34" charset="0"/>
                    <a:ea typeface="Verdana" panose="020B0604030504040204" pitchFamily="34" charset="0"/>
                  </a:rPr>
                  <a:t>Number</a:t>
                </a:r>
                <a:r>
                  <a:rPr lang="en-GB" sz="1000" b="1" baseline="0">
                    <a:solidFill>
                      <a:schemeClr val="tx1"/>
                    </a:solidFill>
                    <a:latin typeface="Verdana" panose="020B0604030504040204" pitchFamily="34" charset="0"/>
                    <a:ea typeface="Verdana" panose="020B0604030504040204" pitchFamily="34" charset="0"/>
                  </a:rPr>
                  <a:t> of Audits</a:t>
                </a:r>
                <a:endParaRPr lang="en-GB" sz="1000" b="1">
                  <a:solidFill>
                    <a:schemeClr val="tx1"/>
                  </a:solidFill>
                  <a:latin typeface="Verdana" panose="020B0604030504040204" pitchFamily="34" charset="0"/>
                  <a:ea typeface="Verdana" panose="020B0604030504040204" pitchFamily="34" charset="0"/>
                </a:endParaRPr>
              </a:p>
            </c:rich>
          </c:tx>
          <c:layout>
            <c:manualLayout>
              <c:xMode val="edge"/>
              <c:yMode val="edge"/>
              <c:x val="1.6666666666666666E-2"/>
              <c:y val="0.27552644674062576"/>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GB"/>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21303395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rgbClr val="12436D"/>
            </a:solidFill>
            <a:ln w="3175">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6.9'!$B$35:$B$39</c:f>
              <c:strCache>
                <c:ptCount val="5"/>
                <c:pt idx="0">
                  <c:v>Address/contact details incorrect</c:v>
                </c:pt>
                <c:pt idx="1">
                  <c:v>Insufficient evidence for commissioning date</c:v>
                </c:pt>
                <c:pt idx="2">
                  <c:v>Issues with station descriptions</c:v>
                </c:pt>
                <c:pt idx="3">
                  <c:v>Station capacity issues</c:v>
                </c:pt>
                <c:pt idx="4">
                  <c:v>Site inaccessible</c:v>
                </c:pt>
              </c:strCache>
            </c:strRef>
          </c:cat>
          <c:val>
            <c:numRef>
              <c:f>'Figure 6.9'!$C$35:$C$39</c:f>
              <c:numCache>
                <c:formatCode>0.0%</c:formatCode>
                <c:ptCount val="5"/>
                <c:pt idx="0">
                  <c:v>9.7133757961783446E-2</c:v>
                </c:pt>
                <c:pt idx="1">
                  <c:v>0.14171974522292993</c:v>
                </c:pt>
                <c:pt idx="2">
                  <c:v>0.17038216560509553</c:v>
                </c:pt>
                <c:pt idx="3">
                  <c:v>0.18312101910828024</c:v>
                </c:pt>
                <c:pt idx="4">
                  <c:v>0.21656050955414013</c:v>
                </c:pt>
              </c:numCache>
            </c:numRef>
          </c:val>
          <c:extLst>
            <c:ext xmlns:c16="http://schemas.microsoft.com/office/drawing/2014/chart" uri="{C3380CC4-5D6E-409C-BE32-E72D297353CC}">
              <c16:uniqueId val="{00000004-B41C-483C-9379-8B72448E1EE7}"/>
            </c:ext>
          </c:extLst>
        </c:ser>
        <c:dLbls>
          <c:showLegendKey val="0"/>
          <c:showVal val="0"/>
          <c:showCatName val="0"/>
          <c:showSerName val="0"/>
          <c:showPercent val="0"/>
          <c:showBubbleSize val="0"/>
        </c:dLbls>
        <c:gapWidth val="70"/>
        <c:axId val="1904100175"/>
        <c:axId val="1904098927"/>
      </c:barChart>
      <c:catAx>
        <c:axId val="1904100175"/>
        <c:scaling>
          <c:orientation val="minMax"/>
        </c:scaling>
        <c:delete val="0"/>
        <c:axPos val="l"/>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904098927"/>
        <c:crosses val="autoZero"/>
        <c:auto val="1"/>
        <c:lblAlgn val="ctr"/>
        <c:lblOffset val="100"/>
        <c:noMultiLvlLbl val="0"/>
      </c:catAx>
      <c:valAx>
        <c:axId val="1904098927"/>
        <c:scaling>
          <c:orientation val="minMax"/>
        </c:scaling>
        <c:delete val="0"/>
        <c:axPos val="b"/>
        <c:majorGridlines>
          <c:spPr>
            <a:ln w="9525" cap="flat" cmpd="sng" algn="ctr">
              <a:solidFill>
                <a:schemeClr val="bg1">
                  <a:lumMod val="85000"/>
                </a:schemeClr>
              </a:solidFill>
              <a:prstDash val="dash"/>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90410017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000" b="1">
                <a:solidFill>
                  <a:schemeClr val="tx1"/>
                </a:solidFill>
                <a:latin typeface="Verdana" panose="020B0604030504040204" pitchFamily="34" charset="0"/>
                <a:ea typeface="Verdana" panose="020B0604030504040204" pitchFamily="34" charset="0"/>
              </a:rPr>
              <a:t>b) Scotland</a:t>
            </a:r>
          </a:p>
        </c:rich>
      </c:tx>
      <c:layout>
        <c:manualLayout>
          <c:xMode val="edge"/>
          <c:yMode val="edge"/>
          <c:x val="0.4329993319973281"/>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458670033670033"/>
          <c:y val="5.4856703617673461E-2"/>
          <c:w val="0.84005791245791228"/>
          <c:h val="0.53501639879608986"/>
        </c:manualLayout>
      </c:layout>
      <c:barChart>
        <c:barDir val="col"/>
        <c:grouping val="clustered"/>
        <c:varyColors val="0"/>
        <c:ser>
          <c:idx val="0"/>
          <c:order val="0"/>
          <c:tx>
            <c:v>Annual ROCs issued</c:v>
          </c:tx>
          <c:spPr>
            <a:solidFill>
              <a:srgbClr val="12436D"/>
            </a:solidFill>
            <a:ln w="3175">
              <a:solidFill>
                <a:schemeClr val="tx1"/>
              </a:solidFill>
            </a:ln>
            <a:effectLst/>
          </c:spPr>
          <c:invertIfNegative val="0"/>
          <c:dLbls>
            <c:numFmt formatCode="#,##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7"/>
              <c:pt idx="0">
                <c:v>SY6 (2007-08)</c:v>
              </c:pt>
              <c:pt idx="1">
                <c:v>SY7 (2008-09)</c:v>
              </c:pt>
              <c:pt idx="2">
                <c:v>SY8 (2009-10)</c:v>
              </c:pt>
              <c:pt idx="3">
                <c:v>SY9 (2010-11)</c:v>
              </c:pt>
              <c:pt idx="4">
                <c:v>SY10 (2011-12)</c:v>
              </c:pt>
              <c:pt idx="5">
                <c:v>SY11 (2012-13)</c:v>
              </c:pt>
              <c:pt idx="6">
                <c:v>SY12 (2013-14)</c:v>
              </c:pt>
              <c:pt idx="7">
                <c:v>SY13 (2014-15)</c:v>
              </c:pt>
              <c:pt idx="8">
                <c:v>SY14 (2015-16)</c:v>
              </c:pt>
              <c:pt idx="9">
                <c:v>SY15 (2016-17)</c:v>
              </c:pt>
              <c:pt idx="10">
                <c:v>SY16 (2017-18)</c:v>
              </c:pt>
              <c:pt idx="11">
                <c:v>SY17 (2018-19)</c:v>
              </c:pt>
              <c:pt idx="12">
                <c:v>SY18 (2019-20)</c:v>
              </c:pt>
              <c:pt idx="13">
                <c:v>SY19 (2020-21)</c:v>
              </c:pt>
              <c:pt idx="14">
                <c:v>SY20 (2021-22)</c:v>
              </c:pt>
              <c:pt idx="15">
                <c:v>SY21 (2022-23)</c:v>
              </c:pt>
              <c:pt idx="16">
                <c:v>SY22 (2023-24)</c:v>
              </c:pt>
            </c:strLit>
          </c:cat>
          <c:val>
            <c:numRef>
              <c:f>'Figure 3.5 (a-d)'!$E$39:$E$55</c:f>
              <c:numCache>
                <c:formatCode>#,##0</c:formatCode>
                <c:ptCount val="17"/>
                <c:pt idx="0">
                  <c:v>5806454</c:v>
                </c:pt>
                <c:pt idx="1">
                  <c:v>6824674</c:v>
                </c:pt>
                <c:pt idx="2">
                  <c:v>7739201</c:v>
                </c:pt>
                <c:pt idx="3">
                  <c:v>8868936</c:v>
                </c:pt>
                <c:pt idx="4">
                  <c:v>12772905</c:v>
                </c:pt>
                <c:pt idx="5">
                  <c:v>12384987</c:v>
                </c:pt>
                <c:pt idx="6">
                  <c:v>17046916</c:v>
                </c:pt>
                <c:pt idx="7">
                  <c:v>16466006</c:v>
                </c:pt>
                <c:pt idx="8">
                  <c:v>17437039</c:v>
                </c:pt>
                <c:pt idx="9">
                  <c:v>17029872</c:v>
                </c:pt>
                <c:pt idx="10">
                  <c:v>21838223</c:v>
                </c:pt>
                <c:pt idx="11">
                  <c:v>23530224</c:v>
                </c:pt>
                <c:pt idx="12">
                  <c:v>25208643</c:v>
                </c:pt>
                <c:pt idx="13">
                  <c:v>22573854</c:v>
                </c:pt>
                <c:pt idx="14">
                  <c:v>22630225</c:v>
                </c:pt>
                <c:pt idx="15">
                  <c:v>24201295</c:v>
                </c:pt>
                <c:pt idx="16">
                  <c:v>22493712</c:v>
                </c:pt>
              </c:numCache>
            </c:numRef>
          </c:val>
          <c:extLst>
            <c:ext xmlns:c16="http://schemas.microsoft.com/office/drawing/2014/chart" uri="{C3380CC4-5D6E-409C-BE32-E72D297353CC}">
              <c16:uniqueId val="{00000000-CF81-47AE-8530-560E234B886E}"/>
            </c:ext>
          </c:extLst>
        </c:ser>
        <c:dLbls>
          <c:showLegendKey val="0"/>
          <c:showVal val="0"/>
          <c:showCatName val="0"/>
          <c:showSerName val="0"/>
          <c:showPercent val="0"/>
          <c:showBubbleSize val="0"/>
        </c:dLbls>
        <c:gapWidth val="50"/>
        <c:axId val="991727256"/>
        <c:axId val="991722664"/>
      </c:barChart>
      <c:lineChart>
        <c:grouping val="standard"/>
        <c:varyColors val="0"/>
        <c:ser>
          <c:idx val="1"/>
          <c:order val="1"/>
          <c:tx>
            <c:v>RO generation (TWh)</c:v>
          </c:tx>
          <c:spPr>
            <a:ln w="28575" cap="rnd">
              <a:solidFill>
                <a:srgbClr val="E2C700"/>
              </a:solidFill>
              <a:round/>
            </a:ln>
            <a:effectLst/>
          </c:spPr>
          <c:marker>
            <c:symbol val="none"/>
          </c:marker>
          <c:cat>
            <c:strLit>
              <c:ptCount val="17"/>
              <c:pt idx="0">
                <c:v>SY6 (2007-08)</c:v>
              </c:pt>
              <c:pt idx="1">
                <c:v>SY7 (2008-09)</c:v>
              </c:pt>
              <c:pt idx="2">
                <c:v>SY8 (2009-10)</c:v>
              </c:pt>
              <c:pt idx="3">
                <c:v>SY9 (2010-11)</c:v>
              </c:pt>
              <c:pt idx="4">
                <c:v>SY10 (2011-12)</c:v>
              </c:pt>
              <c:pt idx="5">
                <c:v>SY11 (2012-13)</c:v>
              </c:pt>
              <c:pt idx="6">
                <c:v>SY12 (2013-14)</c:v>
              </c:pt>
              <c:pt idx="7">
                <c:v>SY13 (2014-15)</c:v>
              </c:pt>
              <c:pt idx="8">
                <c:v>SY14 (2015-16)</c:v>
              </c:pt>
              <c:pt idx="9">
                <c:v>SY15 (2016-17)</c:v>
              </c:pt>
              <c:pt idx="10">
                <c:v>SY16 (2017-18)</c:v>
              </c:pt>
              <c:pt idx="11">
                <c:v>SY17 (2018-19)</c:v>
              </c:pt>
              <c:pt idx="12">
                <c:v>SY18 (2019-20)</c:v>
              </c:pt>
              <c:pt idx="13">
                <c:v>SY19 (2020-21)</c:v>
              </c:pt>
              <c:pt idx="14">
                <c:v>SY20 (2021-22)</c:v>
              </c:pt>
              <c:pt idx="15">
                <c:v>SY21 (2022-23)</c:v>
              </c:pt>
              <c:pt idx="16">
                <c:v>SY22 (2023-24)</c:v>
              </c:pt>
            </c:strLit>
          </c:cat>
          <c:val>
            <c:numRef>
              <c:f>'Figure 3.5 (a-d)'!$F$39:$F$55</c:f>
              <c:numCache>
                <c:formatCode>#,##0</c:formatCode>
                <c:ptCount val="17"/>
                <c:pt idx="0">
                  <c:v>5806454</c:v>
                </c:pt>
                <c:pt idx="1">
                  <c:v>6824674</c:v>
                </c:pt>
                <c:pt idx="2">
                  <c:v>7411599.999999607</c:v>
                </c:pt>
                <c:pt idx="3">
                  <c:v>8147376.4999994114</c:v>
                </c:pt>
                <c:pt idx="4">
                  <c:v>11782176.566666234</c:v>
                </c:pt>
                <c:pt idx="5">
                  <c:v>11345756.866666306</c:v>
                </c:pt>
                <c:pt idx="6">
                  <c:v>15862427.811110698</c:v>
                </c:pt>
                <c:pt idx="7">
                  <c:v>15180407.818300255</c:v>
                </c:pt>
                <c:pt idx="8">
                  <c:v>16217777.792833783</c:v>
                </c:pt>
                <c:pt idx="9">
                  <c:v>15820647.512336714</c:v>
                </c:pt>
                <c:pt idx="10">
                  <c:v>20812027.400269832</c:v>
                </c:pt>
                <c:pt idx="11">
                  <c:v>21988599.377923775</c:v>
                </c:pt>
                <c:pt idx="12">
                  <c:v>23430962.191708211</c:v>
                </c:pt>
                <c:pt idx="13">
                  <c:v>20832126.818860222</c:v>
                </c:pt>
                <c:pt idx="14">
                  <c:v>20779013.189246524</c:v>
                </c:pt>
                <c:pt idx="15">
                  <c:v>22185854.409443866</c:v>
                </c:pt>
                <c:pt idx="16">
                  <c:v>20336676.556222361</c:v>
                </c:pt>
              </c:numCache>
            </c:numRef>
          </c:val>
          <c:smooth val="0"/>
          <c:extLst>
            <c:ext xmlns:c16="http://schemas.microsoft.com/office/drawing/2014/chart" uri="{C3380CC4-5D6E-409C-BE32-E72D297353CC}">
              <c16:uniqueId val="{00000001-CF81-47AE-8530-560E234B886E}"/>
            </c:ext>
          </c:extLst>
        </c:ser>
        <c:dLbls>
          <c:showLegendKey val="0"/>
          <c:showVal val="0"/>
          <c:showCatName val="0"/>
          <c:showSerName val="0"/>
          <c:showPercent val="0"/>
          <c:showBubbleSize val="0"/>
        </c:dLbls>
        <c:marker val="1"/>
        <c:smooth val="0"/>
        <c:axId val="991727256"/>
        <c:axId val="991722664"/>
      </c:lineChart>
      <c:catAx>
        <c:axId val="991727256"/>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5400000" spcFirstLastPara="1" vertOverflow="ellipsis"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crossAx val="991722664"/>
        <c:crosses val="autoZero"/>
        <c:auto val="1"/>
        <c:lblAlgn val="ctr"/>
        <c:lblOffset val="100"/>
        <c:noMultiLvlLbl val="0"/>
      </c:catAx>
      <c:valAx>
        <c:axId val="991722664"/>
        <c:scaling>
          <c:orientation val="minMax"/>
        </c:scaling>
        <c:delete val="0"/>
        <c:axPos val="l"/>
        <c:majorGridlines>
          <c:spPr>
            <a:ln w="6350" cap="flat" cmpd="sng" algn="ctr">
              <a:solidFill>
                <a:schemeClr val="accent3"/>
              </a:solidFill>
              <a:prstDash val="dash"/>
              <a:round/>
            </a:ln>
            <a:effectLst/>
          </c:spPr>
        </c:majorGridlines>
        <c:title>
          <c:tx>
            <c:rich>
              <a:bodyPr rot="-5400000" spcFirstLastPara="1" vertOverflow="ellipsis" vert="horz" wrap="square" anchor="ctr" anchorCtr="1"/>
              <a:lstStyle/>
              <a:p>
                <a:pPr>
                  <a:defRPr sz="1000" b="1" i="0" u="none" strike="noStrike" kern="1200" baseline="0">
                    <a:solidFill>
                      <a:schemeClr val="tx1"/>
                    </a:solidFill>
                    <a:latin typeface="Verdana" panose="020B0604030504040204" pitchFamily="34" charset="0"/>
                    <a:ea typeface="Verdana" panose="020B0604030504040204" pitchFamily="34" charset="0"/>
                    <a:cs typeface="Verdana" panose="020B0604030504040204" pitchFamily="34" charset="0"/>
                  </a:defRPr>
                </a:pPr>
                <a:r>
                  <a:rPr lang="en-US" b="1">
                    <a:solidFill>
                      <a:schemeClr val="tx1"/>
                    </a:solidFill>
                    <a:latin typeface="Verdana" panose="020B0604030504040204" pitchFamily="34" charset="0"/>
                    <a:ea typeface="Verdana" panose="020B0604030504040204" pitchFamily="34" charset="0"/>
                    <a:cs typeface="Verdana" panose="020B0604030504040204" pitchFamily="34" charset="0"/>
                  </a:rPr>
                  <a:t>ROCs Issued (Millions)</a:t>
                </a:r>
              </a:p>
              <a:p>
                <a:pPr>
                  <a:defRPr b="1">
                    <a:solidFill>
                      <a:schemeClr val="tx1"/>
                    </a:solidFill>
                    <a:latin typeface="Verdana" panose="020B0604030504040204" pitchFamily="34" charset="0"/>
                    <a:ea typeface="Verdana" panose="020B0604030504040204" pitchFamily="34" charset="0"/>
                    <a:cs typeface="Verdana" panose="020B0604030504040204" pitchFamily="34" charset="0"/>
                  </a:defRPr>
                </a:pPr>
                <a:r>
                  <a:rPr lang="en-US" b="1">
                    <a:solidFill>
                      <a:schemeClr val="tx1"/>
                    </a:solidFill>
                    <a:latin typeface="Verdana" panose="020B0604030504040204" pitchFamily="34" charset="0"/>
                    <a:ea typeface="Verdana" panose="020B0604030504040204" pitchFamily="34" charset="0"/>
                    <a:cs typeface="Verdana" panose="020B0604030504040204" pitchFamily="34" charset="0"/>
                  </a:rPr>
                  <a:t>Renewable generation (TWh) </a:t>
                </a:r>
              </a:p>
            </c:rich>
          </c:tx>
          <c:layout>
            <c:manualLayout>
              <c:xMode val="edge"/>
              <c:yMode val="edge"/>
              <c:x val="3.7402889769039393E-3"/>
              <c:y val="0.13454356206361384"/>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solidFill>
                  <a:latin typeface="Verdana" panose="020B0604030504040204" pitchFamily="34" charset="0"/>
                  <a:ea typeface="Verdana" panose="020B0604030504040204" pitchFamily="34" charset="0"/>
                  <a:cs typeface="Verdana" panose="020B0604030504040204" pitchFamily="34" charset="0"/>
                </a:defRPr>
              </a:pPr>
              <a:endParaRPr lang="en-US"/>
            </a:p>
          </c:txPr>
        </c:title>
        <c:numFmt formatCode="#,##0" sourceLinked="1"/>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crossAx val="991727256"/>
        <c:crosses val="autoZero"/>
        <c:crossBetween val="between"/>
        <c:dispUnits>
          <c:builtInUnit val="millions"/>
        </c:dispUnits>
      </c:valAx>
      <c:spPr>
        <a:noFill/>
        <a:ln>
          <a:noFill/>
        </a:ln>
        <a:effectLst/>
      </c:spPr>
    </c:plotArea>
    <c:legend>
      <c:legendPos val="b"/>
      <c:layout>
        <c:manualLayout>
          <c:xMode val="edge"/>
          <c:yMode val="edge"/>
          <c:x val="0.13093960626010301"/>
          <c:y val="0.88973780068966957"/>
          <c:w val="0.86906039373989696"/>
          <c:h val="7.0868273664015838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6.10'!$C$36:$C$41</c:f>
              <c:strCache>
                <c:ptCount val="1"/>
                <c:pt idx="0">
                  <c:v>10.2% 10.2% 16.3% 16.3% 20.4% 26.5%</c:v>
                </c:pt>
              </c:strCache>
            </c:strRef>
          </c:tx>
          <c:spPr>
            <a:solidFill>
              <a:srgbClr val="12436D"/>
            </a:solidFill>
            <a:ln w="3175">
              <a:solidFill>
                <a:schemeClr val="tx1"/>
              </a:solidFill>
            </a:ln>
            <a:effectLst/>
          </c:spPr>
          <c:invertIfNegative val="0"/>
          <c:dLbls>
            <c:dLbl>
              <c:idx val="0"/>
              <c:tx>
                <c:rich>
                  <a:bodyPr rot="0" spcFirstLastPara="1" vertOverflow="ellipsis" vert="horz"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fld id="{2B1028F1-46D2-4AE2-B0EA-9DEBFF64A6E7}" type="VALUE">
                      <a:rPr lang="en-US">
                        <a:solidFill>
                          <a:schemeClr val="bg1"/>
                        </a:solidFill>
                      </a:rPr>
                      <a:pPr>
                        <a:defRPr sz="800" b="1">
                          <a:solidFill>
                            <a:schemeClr val="tx1"/>
                          </a:solidFill>
                        </a:defRPr>
                      </a:pPr>
                      <a:t>[VALUE]</a:t>
                    </a:fld>
                    <a:endParaRPr lang="en-GB"/>
                  </a:p>
                </c:rich>
              </c:tx>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GB"/>
                </a:p>
              </c:txPr>
              <c:dLblPos val="in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B6C4-434E-A72B-DC05F9A7FA86}"/>
                </c:ext>
              </c:extLst>
            </c:dLbl>
            <c:dLbl>
              <c:idx val="1"/>
              <c:tx>
                <c:rich>
                  <a:bodyPr rot="0" spcFirstLastPara="1" vertOverflow="ellipsis" vert="horz"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fld id="{3815E4B2-5E51-4E8B-9DA1-A87DA5B148CB}" type="VALUE">
                      <a:rPr lang="en-US">
                        <a:solidFill>
                          <a:schemeClr val="bg1"/>
                        </a:solidFill>
                      </a:rPr>
                      <a:pPr>
                        <a:defRPr sz="800" b="1">
                          <a:solidFill>
                            <a:schemeClr val="tx1"/>
                          </a:solidFill>
                        </a:defRPr>
                      </a:pPr>
                      <a:t>[VALUE]</a:t>
                    </a:fld>
                    <a:endParaRPr lang="en-GB"/>
                  </a:p>
                </c:rich>
              </c:tx>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GB"/>
                </a:p>
              </c:txPr>
              <c:dLblPos val="in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B6C4-434E-A72B-DC05F9A7FA86}"/>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6.10'!$B$36:$B$41</c:f>
              <c:strCache>
                <c:ptCount val="6"/>
                <c:pt idx="0">
                  <c:v>Address/contact details incorrect</c:v>
                </c:pt>
                <c:pt idx="1">
                  <c:v>MCS certificate mismatch</c:v>
                </c:pt>
                <c:pt idx="2">
                  <c:v>Issues with station descriptions</c:v>
                </c:pt>
                <c:pt idx="3">
                  <c:v>Metering issues</c:v>
                </c:pt>
                <c:pt idx="4">
                  <c:v>Site inaccessible</c:v>
                </c:pt>
                <c:pt idx="5">
                  <c:v>Station capacity issues</c:v>
                </c:pt>
              </c:strCache>
            </c:strRef>
          </c:cat>
          <c:val>
            <c:numLit>
              <c:formatCode>General</c:formatCode>
              <c:ptCount val="6"/>
              <c:pt idx="0">
                <c:v>0.10204081632653061</c:v>
              </c:pt>
              <c:pt idx="1">
                <c:v>0.10204081632653061</c:v>
              </c:pt>
              <c:pt idx="2">
                <c:v>0.16326530612244897</c:v>
              </c:pt>
              <c:pt idx="3">
                <c:v>0.16326530612244897</c:v>
              </c:pt>
              <c:pt idx="4">
                <c:v>0.20408163265306123</c:v>
              </c:pt>
              <c:pt idx="5">
                <c:v>0.26530612244897961</c:v>
              </c:pt>
            </c:numLit>
          </c:val>
          <c:extLst>
            <c:ext xmlns:c16="http://schemas.microsoft.com/office/drawing/2014/chart" uri="{C3380CC4-5D6E-409C-BE32-E72D297353CC}">
              <c16:uniqueId val="{00000002-B6C4-434E-A72B-DC05F9A7FA86}"/>
            </c:ext>
          </c:extLst>
        </c:ser>
        <c:dLbls>
          <c:showLegendKey val="0"/>
          <c:showVal val="0"/>
          <c:showCatName val="0"/>
          <c:showSerName val="0"/>
          <c:showPercent val="0"/>
          <c:showBubbleSize val="0"/>
        </c:dLbls>
        <c:gapWidth val="70"/>
        <c:axId val="1904100175"/>
        <c:axId val="1904098927"/>
      </c:barChart>
      <c:catAx>
        <c:axId val="1904100175"/>
        <c:scaling>
          <c:orientation val="minMax"/>
        </c:scaling>
        <c:delete val="0"/>
        <c:axPos val="l"/>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904098927"/>
        <c:crosses val="autoZero"/>
        <c:auto val="1"/>
        <c:lblAlgn val="ctr"/>
        <c:lblOffset val="100"/>
        <c:noMultiLvlLbl val="0"/>
      </c:catAx>
      <c:valAx>
        <c:axId val="1904098927"/>
        <c:scaling>
          <c:orientation val="minMax"/>
        </c:scaling>
        <c:delete val="0"/>
        <c:axPos val="b"/>
        <c:majorGridlines>
          <c:spPr>
            <a:ln w="9525" cap="flat" cmpd="sng" algn="ctr">
              <a:solidFill>
                <a:schemeClr val="bg1">
                  <a:lumMod val="85000"/>
                </a:schemeClr>
              </a:solidFill>
              <a:prstDash val="dash"/>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90410017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6.11'!$B$34</c:f>
              <c:strCache>
                <c:ptCount val="1"/>
                <c:pt idx="0">
                  <c:v>Detected error</c:v>
                </c:pt>
              </c:strCache>
            </c:strRef>
          </c:tx>
          <c:spPr>
            <a:solidFill>
              <a:srgbClr val="12436D"/>
            </a:solidFill>
            <a:ln w="3175">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6.11'!$C$33:$F$33</c:f>
              <c:strCache>
                <c:ptCount val="4"/>
                <c:pt idx="0">
                  <c:v>SY19</c:v>
                </c:pt>
                <c:pt idx="1">
                  <c:v>SY20</c:v>
                </c:pt>
                <c:pt idx="2">
                  <c:v>SY21</c:v>
                </c:pt>
                <c:pt idx="3">
                  <c:v>SY22</c:v>
                </c:pt>
              </c:strCache>
            </c:strRef>
          </c:cat>
          <c:val>
            <c:numRef>
              <c:f>'Figure 6.11'!$C$34:$F$34</c:f>
              <c:numCache>
                <c:formatCode>"£"#,##0.00</c:formatCode>
                <c:ptCount val="4"/>
                <c:pt idx="0">
                  <c:v>30586153</c:v>
                </c:pt>
                <c:pt idx="1">
                  <c:v>522207</c:v>
                </c:pt>
                <c:pt idx="2">
                  <c:v>10518103.668575445</c:v>
                </c:pt>
                <c:pt idx="3">
                  <c:v>4184084.9299999992</c:v>
                </c:pt>
              </c:numCache>
            </c:numRef>
          </c:val>
          <c:extLst>
            <c:ext xmlns:c16="http://schemas.microsoft.com/office/drawing/2014/chart" uri="{C3380CC4-5D6E-409C-BE32-E72D297353CC}">
              <c16:uniqueId val="{00000000-99A9-4FC4-897A-C6F2A1700D2A}"/>
            </c:ext>
          </c:extLst>
        </c:ser>
        <c:ser>
          <c:idx val="1"/>
          <c:order val="1"/>
          <c:tx>
            <c:strRef>
              <c:f>'Figure 6.11'!$B$35</c:f>
              <c:strCache>
                <c:ptCount val="1"/>
                <c:pt idx="0">
                  <c:v>Prevented error</c:v>
                </c:pt>
              </c:strCache>
            </c:strRef>
          </c:tx>
          <c:spPr>
            <a:solidFill>
              <a:srgbClr val="E86E1E"/>
            </a:solidFill>
            <a:ln w="3175">
              <a:solidFill>
                <a:schemeClr val="tx1"/>
              </a:solidFill>
            </a:ln>
            <a:effectLst/>
          </c:spPr>
          <c:invertIfNegative val="0"/>
          <c:dLbls>
            <c:numFmt formatCode="&quot;£&quot;#,##0.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6.11'!$C$33:$F$33</c:f>
              <c:strCache>
                <c:ptCount val="4"/>
                <c:pt idx="0">
                  <c:v>SY19</c:v>
                </c:pt>
                <c:pt idx="1">
                  <c:v>SY20</c:v>
                </c:pt>
                <c:pt idx="2">
                  <c:v>SY21</c:v>
                </c:pt>
                <c:pt idx="3">
                  <c:v>SY22</c:v>
                </c:pt>
              </c:strCache>
            </c:strRef>
          </c:cat>
          <c:val>
            <c:numRef>
              <c:f>'Figure 6.11'!$C$35:$F$35</c:f>
              <c:numCache>
                <c:formatCode>"£"#,##0.00</c:formatCode>
                <c:ptCount val="4"/>
                <c:pt idx="0">
                  <c:v>5107436.0599999996</c:v>
                </c:pt>
                <c:pt idx="1">
                  <c:v>403493.4</c:v>
                </c:pt>
                <c:pt idx="2">
                  <c:v>3164330</c:v>
                </c:pt>
                <c:pt idx="3">
                  <c:v>10384718.609999999</c:v>
                </c:pt>
              </c:numCache>
            </c:numRef>
          </c:val>
          <c:extLst>
            <c:ext xmlns:c16="http://schemas.microsoft.com/office/drawing/2014/chart" uri="{C3380CC4-5D6E-409C-BE32-E72D297353CC}">
              <c16:uniqueId val="{00000001-99A9-4FC4-897A-C6F2A1700D2A}"/>
            </c:ext>
          </c:extLst>
        </c:ser>
        <c:dLbls>
          <c:showLegendKey val="0"/>
          <c:showVal val="0"/>
          <c:showCatName val="0"/>
          <c:showSerName val="0"/>
          <c:showPercent val="0"/>
          <c:showBubbleSize val="0"/>
        </c:dLbls>
        <c:gapWidth val="50"/>
        <c:axId val="495312904"/>
        <c:axId val="495314952"/>
      </c:barChart>
      <c:catAx>
        <c:axId val="495312904"/>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495314952"/>
        <c:crosses val="autoZero"/>
        <c:auto val="1"/>
        <c:lblAlgn val="ctr"/>
        <c:lblOffset val="100"/>
        <c:noMultiLvlLbl val="0"/>
      </c:catAx>
      <c:valAx>
        <c:axId val="495314952"/>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quot;£&quot;#,##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crossAx val="495312904"/>
        <c:crosses val="autoZero"/>
        <c:crossBetween val="between"/>
        <c:dispUnits>
          <c:builtInUnit val="millions"/>
          <c:dispUnitsLbl>
            <c:layout>
              <c:manualLayout>
                <c:xMode val="edge"/>
                <c:yMode val="edge"/>
                <c:x val="1.2418504784644548E-2"/>
                <c:y val="0.32726956521739131"/>
              </c:manualLayout>
            </c:layout>
            <c:tx>
              <c:rich>
                <a:bodyPr rot="-5400000" spcFirstLastPara="1" vertOverflow="ellipsis" vert="horz" wrap="square" anchor="ctr" anchorCtr="1"/>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r>
                    <a:rPr lang="en-GB" sz="900" b="1">
                      <a:solidFill>
                        <a:schemeClr val="tx1"/>
                      </a:solidFill>
                      <a:latin typeface="Verdana" panose="020B0604030504040204" pitchFamily="34" charset="0"/>
                      <a:ea typeface="Verdana" panose="020B0604030504040204" pitchFamily="34" charset="0"/>
                    </a:rPr>
                    <a:t>Error (£) Millions</a:t>
                  </a:r>
                </a:p>
              </c:rich>
            </c:tx>
            <c:spPr>
              <a:noFill/>
              <a:ln>
                <a:noFill/>
              </a:ln>
              <a:effectLst/>
            </c:spPr>
            <c:txPr>
              <a:bodyPr rot="-5400000" spcFirstLastPara="1" vertOverflow="ellipsis" vert="horz" wrap="square" anchor="ctr" anchorCtr="1"/>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ispUnitsLbl>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2"/>
          <c:tx>
            <c:v>Capacity change (MW)</c:v>
          </c:tx>
          <c:spPr>
            <a:solidFill>
              <a:srgbClr val="12436D"/>
            </a:solidFill>
            <a:ln w="3175">
              <a:solidFill>
                <a:schemeClr val="tx1"/>
              </a:solidFill>
            </a:ln>
            <a:effectLst/>
          </c:spPr>
          <c:invertIfNegative val="0"/>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E2C-4C5F-9B6F-6973E4E00D14}"/>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4"/>
              <c:pt idx="0">
                <c:v>England</c:v>
              </c:pt>
              <c:pt idx="1">
                <c:v>Scotland</c:v>
              </c:pt>
              <c:pt idx="2">
                <c:v>Wales</c:v>
              </c:pt>
              <c:pt idx="3">
                <c:v>Northern Ireland</c:v>
              </c:pt>
            </c:strLit>
          </c:cat>
          <c:val>
            <c:numRef>
              <c:f>'Figure 7.1'!$C$36:$C$39</c:f>
              <c:numCache>
                <c:formatCode>0.0</c:formatCode>
                <c:ptCount val="4"/>
                <c:pt idx="0">
                  <c:v>-18.420586500014906</c:v>
                </c:pt>
                <c:pt idx="1">
                  <c:v>-4.3638299999947776</c:v>
                </c:pt>
                <c:pt idx="2">
                  <c:v>-1.9924599999994825</c:v>
                </c:pt>
                <c:pt idx="3">
                  <c:v>-0.19101999888653154</c:v>
                </c:pt>
              </c:numCache>
            </c:numRef>
          </c:val>
          <c:extLst>
            <c:ext xmlns:c16="http://schemas.microsoft.com/office/drawing/2014/chart" uri="{C3380CC4-5D6E-409C-BE32-E72D297353CC}">
              <c16:uniqueId val="{00000001-5E2C-4C5F-9B6F-6973E4E00D14}"/>
            </c:ext>
          </c:extLst>
        </c:ser>
        <c:ser>
          <c:idx val="2"/>
          <c:order val="3"/>
          <c:tx>
            <c:v>Filler</c:v>
          </c:tx>
          <c:spPr>
            <a:solidFill>
              <a:schemeClr val="accent3"/>
            </a:solidFill>
            <a:ln>
              <a:noFill/>
            </a:ln>
            <a:effectLst/>
          </c:spPr>
          <c:invertIfNegative val="0"/>
          <c:cat>
            <c:strLit>
              <c:ptCount val="4"/>
              <c:pt idx="0">
                <c:v>England</c:v>
              </c:pt>
              <c:pt idx="1">
                <c:v>Scotland</c:v>
              </c:pt>
              <c:pt idx="2">
                <c:v>Wales</c:v>
              </c:pt>
              <c:pt idx="3">
                <c:v>Northern Ireland</c:v>
              </c:pt>
            </c:strLit>
          </c:cat>
          <c:val>
            <c:numLit>
              <c:formatCode>General</c:formatCode>
              <c:ptCount val="4"/>
            </c:numLit>
          </c:val>
          <c:extLst>
            <c:ext xmlns:c16="http://schemas.microsoft.com/office/drawing/2014/chart" uri="{C3380CC4-5D6E-409C-BE32-E72D297353CC}">
              <c16:uniqueId val="{00000002-5E2C-4C5F-9B6F-6973E4E00D14}"/>
            </c:ext>
          </c:extLst>
        </c:ser>
        <c:dLbls>
          <c:showLegendKey val="0"/>
          <c:showVal val="0"/>
          <c:showCatName val="0"/>
          <c:showSerName val="0"/>
          <c:showPercent val="0"/>
          <c:showBubbleSize val="0"/>
        </c:dLbls>
        <c:gapWidth val="50"/>
        <c:axId val="673202488"/>
        <c:axId val="673206096"/>
      </c:barChart>
      <c:barChart>
        <c:barDir val="col"/>
        <c:grouping val="clustered"/>
        <c:varyColors val="0"/>
        <c:ser>
          <c:idx val="3"/>
          <c:order val="0"/>
          <c:tx>
            <c:v>Filler</c:v>
          </c:tx>
          <c:spPr>
            <a:solidFill>
              <a:schemeClr val="accent4"/>
            </a:solidFill>
            <a:ln>
              <a:noFill/>
            </a:ln>
            <a:effectLst/>
          </c:spPr>
          <c:invertIfNegative val="0"/>
          <c:cat>
            <c:strLit>
              <c:ptCount val="4"/>
              <c:pt idx="0">
                <c:v>England</c:v>
              </c:pt>
              <c:pt idx="1">
                <c:v>Scotland</c:v>
              </c:pt>
              <c:pt idx="2">
                <c:v>Wales</c:v>
              </c:pt>
              <c:pt idx="3">
                <c:v>Northern Ireland</c:v>
              </c:pt>
            </c:strLit>
          </c:cat>
          <c:val>
            <c:numLit>
              <c:formatCode>General</c:formatCode>
              <c:ptCount val="4"/>
            </c:numLit>
          </c:val>
          <c:extLst>
            <c:ext xmlns:c16="http://schemas.microsoft.com/office/drawing/2014/chart" uri="{C3380CC4-5D6E-409C-BE32-E72D297353CC}">
              <c16:uniqueId val="{00000003-5E2C-4C5F-9B6F-6973E4E00D14}"/>
            </c:ext>
          </c:extLst>
        </c:ser>
        <c:ser>
          <c:idx val="1"/>
          <c:order val="1"/>
          <c:tx>
            <c:v>Stations change</c:v>
          </c:tx>
          <c:spPr>
            <a:solidFill>
              <a:srgbClr val="F46A25"/>
            </a:solidFill>
            <a:ln w="3175">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4"/>
              <c:pt idx="0">
                <c:v>England</c:v>
              </c:pt>
              <c:pt idx="1">
                <c:v>Scotland</c:v>
              </c:pt>
              <c:pt idx="2">
                <c:v>Wales</c:v>
              </c:pt>
              <c:pt idx="3">
                <c:v>Northern Ireland</c:v>
              </c:pt>
            </c:strLit>
          </c:cat>
          <c:val>
            <c:numRef>
              <c:f>'Figure 7.1'!$D$36:$D$39</c:f>
              <c:numCache>
                <c:formatCode>General</c:formatCode>
                <c:ptCount val="4"/>
                <c:pt idx="0">
                  <c:v>3</c:v>
                </c:pt>
                <c:pt idx="1">
                  <c:v>0</c:v>
                </c:pt>
                <c:pt idx="2">
                  <c:v>1</c:v>
                </c:pt>
                <c:pt idx="3">
                  <c:v>0</c:v>
                </c:pt>
              </c:numCache>
            </c:numRef>
          </c:val>
          <c:extLst>
            <c:ext xmlns:c16="http://schemas.microsoft.com/office/drawing/2014/chart" uri="{C3380CC4-5D6E-409C-BE32-E72D297353CC}">
              <c16:uniqueId val="{00000004-5E2C-4C5F-9B6F-6973E4E00D14}"/>
            </c:ext>
          </c:extLst>
        </c:ser>
        <c:dLbls>
          <c:showLegendKey val="0"/>
          <c:showVal val="0"/>
          <c:showCatName val="0"/>
          <c:showSerName val="0"/>
          <c:showPercent val="0"/>
          <c:showBubbleSize val="0"/>
        </c:dLbls>
        <c:gapWidth val="108"/>
        <c:axId val="330596536"/>
        <c:axId val="330604736"/>
      </c:barChart>
      <c:catAx>
        <c:axId val="673202488"/>
        <c:scaling>
          <c:orientation val="minMax"/>
        </c:scaling>
        <c:delete val="0"/>
        <c:axPos val="b"/>
        <c:numFmt formatCode="General" sourceLinked="1"/>
        <c:majorTickMark val="cross"/>
        <c:minorTickMark val="none"/>
        <c:tickLblPos val="low"/>
        <c:spPr>
          <a:noFill/>
          <a:ln w="6350" cap="flat" cmpd="sng" algn="ctr">
            <a:solidFill>
              <a:schemeClr val="tx1"/>
            </a:solidFill>
            <a:round/>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crossAx val="673206096"/>
        <c:crosses val="autoZero"/>
        <c:auto val="1"/>
        <c:lblAlgn val="ctr"/>
        <c:lblOffset val="100"/>
        <c:noMultiLvlLbl val="0"/>
      </c:catAx>
      <c:valAx>
        <c:axId val="673206096"/>
        <c:scaling>
          <c:orientation val="minMax"/>
          <c:max val="40"/>
          <c:min val="-30"/>
        </c:scaling>
        <c:delete val="0"/>
        <c:axPos val="l"/>
        <c:majorGridlines>
          <c:spPr>
            <a:ln w="6350" cap="flat" cmpd="sng" algn="ctr">
              <a:solidFill>
                <a:schemeClr val="tx1"/>
              </a:solidFill>
              <a:prstDash val="dash"/>
              <a:round/>
            </a:ln>
            <a:effectLst/>
          </c:spPr>
        </c:majorGridlines>
        <c:title>
          <c:tx>
            <c:rich>
              <a:bodyPr rot="-5400000" spcFirstLastPara="1" vertOverflow="ellipsis" vert="horz" wrap="square" anchor="ctr" anchorCtr="1"/>
              <a:lstStyle/>
              <a:p>
                <a:pPr>
                  <a:defRPr sz="1000" b="1" i="0" u="none" strike="noStrike" kern="1200" baseline="0">
                    <a:solidFill>
                      <a:schemeClr val="tx1"/>
                    </a:solidFill>
                    <a:latin typeface="Verdana" panose="020B0604030504040204" pitchFamily="34" charset="0"/>
                    <a:ea typeface="Verdana" panose="020B0604030504040204" pitchFamily="34" charset="0"/>
                    <a:cs typeface="Verdana" panose="020B0604030504040204" pitchFamily="34" charset="0"/>
                  </a:defRPr>
                </a:pPr>
                <a:r>
                  <a:rPr lang="en-GB" sz="1000" b="1">
                    <a:solidFill>
                      <a:schemeClr val="tx1"/>
                    </a:solidFill>
                    <a:latin typeface="Verdana" panose="020B0604030504040204" pitchFamily="34" charset="0"/>
                    <a:ea typeface="Verdana" panose="020B0604030504040204" pitchFamily="34" charset="0"/>
                    <a:cs typeface="Verdana" panose="020B0604030504040204" pitchFamily="34" charset="0"/>
                  </a:rPr>
                  <a:t>Capacity change (MW)</a:t>
                </a:r>
              </a:p>
            </c:rich>
          </c:tx>
          <c:layout>
            <c:manualLayout>
              <c:xMode val="edge"/>
              <c:yMode val="edge"/>
              <c:x val="1.6269536254163466E-2"/>
              <c:y val="2.4785943737657121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solidFill>
                  <a:latin typeface="Verdana" panose="020B0604030504040204" pitchFamily="34" charset="0"/>
                  <a:ea typeface="Verdana" panose="020B0604030504040204" pitchFamily="34" charset="0"/>
                  <a:cs typeface="Verdana" panose="020B0604030504040204" pitchFamily="34" charset="0"/>
                </a:defRPr>
              </a:pPr>
              <a:endParaRPr lang="en-US"/>
            </a:p>
          </c:txPr>
        </c:title>
        <c:numFmt formatCode="#,##0" sourceLinked="0"/>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crossAx val="673202488"/>
        <c:crosses val="autoZero"/>
        <c:crossBetween val="between"/>
        <c:majorUnit val="10"/>
      </c:valAx>
      <c:valAx>
        <c:axId val="330604736"/>
        <c:scaling>
          <c:orientation val="minMax"/>
          <c:max val="8"/>
          <c:min val="-6"/>
        </c:scaling>
        <c:delete val="0"/>
        <c:axPos val="r"/>
        <c:title>
          <c:tx>
            <c:rich>
              <a:bodyPr rot="-5400000" spcFirstLastPara="1" vertOverflow="ellipsis" vert="horz" wrap="square" anchor="ctr" anchorCtr="1"/>
              <a:lstStyle/>
              <a:p>
                <a:pPr>
                  <a:defRPr sz="1000" b="1" i="0" u="none" strike="noStrike" kern="1200" baseline="0">
                    <a:solidFill>
                      <a:schemeClr val="tx1"/>
                    </a:solidFill>
                    <a:latin typeface="Verdana" panose="020B0604030504040204" pitchFamily="34" charset="0"/>
                    <a:ea typeface="Verdana" panose="020B0604030504040204" pitchFamily="34" charset="0"/>
                    <a:cs typeface="Verdana" panose="020B0604030504040204" pitchFamily="34" charset="0"/>
                  </a:defRPr>
                </a:pPr>
                <a:r>
                  <a:rPr lang="en-GB" b="1">
                    <a:solidFill>
                      <a:schemeClr val="tx1"/>
                    </a:solidFill>
                    <a:latin typeface="Verdana" panose="020B0604030504040204" pitchFamily="34" charset="0"/>
                    <a:ea typeface="Verdana" panose="020B0604030504040204" pitchFamily="34" charset="0"/>
                    <a:cs typeface="Verdana" panose="020B0604030504040204" pitchFamily="34" charset="0"/>
                  </a:rPr>
                  <a:t>Stations change</a:t>
                </a:r>
              </a:p>
            </c:rich>
          </c:tx>
          <c:layout>
            <c:manualLayout>
              <c:xMode val="edge"/>
              <c:yMode val="edge"/>
              <c:x val="0.95883695234435051"/>
              <c:y val="3.342684963087902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solidFill>
                  <a:latin typeface="Verdana" panose="020B0604030504040204" pitchFamily="34" charset="0"/>
                  <a:ea typeface="Verdana" panose="020B0604030504040204" pitchFamily="34" charset="0"/>
                  <a:cs typeface="Verdana" panose="020B0604030504040204" pitchFamily="34" charset="0"/>
                </a:defRPr>
              </a:pPr>
              <a:endParaRPr lang="en-US"/>
            </a:p>
          </c:txPr>
        </c:title>
        <c:numFmt formatCode="#,##0" sourceLinked="0"/>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crossAx val="330596536"/>
        <c:crosses val="max"/>
        <c:crossBetween val="between"/>
        <c:majorUnit val="2"/>
      </c:valAx>
      <c:catAx>
        <c:axId val="330596536"/>
        <c:scaling>
          <c:orientation val="minMax"/>
        </c:scaling>
        <c:delete val="1"/>
        <c:axPos val="b"/>
        <c:numFmt formatCode="General" sourceLinked="1"/>
        <c:majorTickMark val="out"/>
        <c:minorTickMark val="none"/>
        <c:tickLblPos val="nextTo"/>
        <c:crossAx val="330604736"/>
        <c:crosses val="autoZero"/>
        <c:auto val="1"/>
        <c:lblAlgn val="ctr"/>
        <c:lblOffset val="100"/>
        <c:noMultiLvlLbl val="0"/>
      </c:catAx>
      <c:spPr>
        <a:noFill/>
        <a:ln>
          <a:noFill/>
        </a:ln>
        <a:effectLst/>
      </c:spPr>
    </c:plotArea>
    <c:legend>
      <c:legendPos val="b"/>
      <c:legendEntry>
        <c:idx val="0"/>
        <c:txPr>
          <a:bodyPr rot="0" spcFirstLastPara="1" vertOverflow="ellipsis" vert="horz" wrap="square" anchor="ctr" anchorCtr="1"/>
          <a:lstStyle/>
          <a:p>
            <a:pPr>
              <a:defRPr sz="10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legendEntry>
      <c:legendEntry>
        <c:idx val="1"/>
        <c:delete val="1"/>
      </c:legendEntry>
      <c:legendEntry>
        <c:idx val="2"/>
        <c:delete val="1"/>
      </c:legendEntry>
      <c:legendEntry>
        <c:idx val="3"/>
        <c:txPr>
          <a:bodyPr rot="0" spcFirstLastPara="1" vertOverflow="ellipsis" vert="horz" wrap="square" anchor="ctr" anchorCtr="1"/>
          <a:lstStyle/>
          <a:p>
            <a:pPr>
              <a:defRPr sz="10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legendEntry>
      <c:layout>
        <c:manualLayout>
          <c:xMode val="edge"/>
          <c:yMode val="edge"/>
          <c:x val="0.16980010503340309"/>
          <c:y val="0.92235322037920719"/>
          <c:w val="0.58063006083911572"/>
          <c:h val="7.7646779620792833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2"/>
          <c:tx>
            <c:v>Capacity change (MW)</c:v>
          </c:tx>
          <c:spPr>
            <a:solidFill>
              <a:srgbClr val="12436D"/>
            </a:solidFill>
            <a:ln w="3175">
              <a:solidFill>
                <a:srgbClr val="45286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8"/>
              <c:pt idx="0">
                <c:v>Fuelled</c:v>
              </c:pt>
              <c:pt idx="1">
                <c:v>Hydro</c:v>
              </c:pt>
              <c:pt idx="2">
                <c:v>Landfill gas</c:v>
              </c:pt>
              <c:pt idx="3">
                <c:v>Offshore wind</c:v>
              </c:pt>
              <c:pt idx="4">
                <c:v>Onshore wind</c:v>
              </c:pt>
              <c:pt idx="5">
                <c:v>Sewage gas</c:v>
              </c:pt>
              <c:pt idx="6">
                <c:v>Solar PV</c:v>
              </c:pt>
              <c:pt idx="7">
                <c:v>Tidal stream</c:v>
              </c:pt>
            </c:strLit>
          </c:cat>
          <c:val>
            <c:numRef>
              <c:f>'Figure 7.2'!$C$38:$C$45</c:f>
              <c:numCache>
                <c:formatCode>0.0</c:formatCode>
                <c:ptCount val="8"/>
                <c:pt idx="0">
                  <c:v>2.0173535000212723</c:v>
                </c:pt>
                <c:pt idx="1">
                  <c:v>0.16385999999965861</c:v>
                </c:pt>
                <c:pt idx="2">
                  <c:v>-24.202570000000605</c:v>
                </c:pt>
                <c:pt idx="3">
                  <c:v>0</c:v>
                </c:pt>
                <c:pt idx="4">
                  <c:v>5.5060300001005089</c:v>
                </c:pt>
                <c:pt idx="5">
                  <c:v>-0.15500000000000114</c:v>
                </c:pt>
                <c:pt idx="6">
                  <c:v>-8.2975699995358809</c:v>
                </c:pt>
                <c:pt idx="7">
                  <c:v>0</c:v>
                </c:pt>
              </c:numCache>
            </c:numRef>
          </c:val>
          <c:extLst>
            <c:ext xmlns:c16="http://schemas.microsoft.com/office/drawing/2014/chart" uri="{C3380CC4-5D6E-409C-BE32-E72D297353CC}">
              <c16:uniqueId val="{00000000-3849-4373-8237-25E148F81BBA}"/>
            </c:ext>
          </c:extLst>
        </c:ser>
        <c:ser>
          <c:idx val="2"/>
          <c:order val="3"/>
          <c:tx>
            <c:v>Filler</c:v>
          </c:tx>
          <c:spPr>
            <a:solidFill>
              <a:schemeClr val="accent3"/>
            </a:solidFill>
            <a:ln>
              <a:noFill/>
            </a:ln>
            <a:effectLst/>
          </c:spPr>
          <c:invertIfNegative val="0"/>
          <c:cat>
            <c:strLit>
              <c:ptCount val="8"/>
              <c:pt idx="0">
                <c:v>Fuelled</c:v>
              </c:pt>
              <c:pt idx="1">
                <c:v>Hydro</c:v>
              </c:pt>
              <c:pt idx="2">
                <c:v>Landfill gas</c:v>
              </c:pt>
              <c:pt idx="3">
                <c:v>Offshore wind</c:v>
              </c:pt>
              <c:pt idx="4">
                <c:v>Onshore wind</c:v>
              </c:pt>
              <c:pt idx="5">
                <c:v>Sewage gas</c:v>
              </c:pt>
              <c:pt idx="6">
                <c:v>Solar PV</c:v>
              </c:pt>
              <c:pt idx="7">
                <c:v>Tidal stream</c:v>
              </c:pt>
            </c:strLit>
          </c:cat>
          <c:val>
            <c:numLit>
              <c:formatCode>General</c:formatCode>
              <c:ptCount val="8"/>
            </c:numLit>
          </c:val>
          <c:extLst>
            <c:ext xmlns:c16="http://schemas.microsoft.com/office/drawing/2014/chart" uri="{C3380CC4-5D6E-409C-BE32-E72D297353CC}">
              <c16:uniqueId val="{00000001-3849-4373-8237-25E148F81BBA}"/>
            </c:ext>
          </c:extLst>
        </c:ser>
        <c:dLbls>
          <c:showLegendKey val="0"/>
          <c:showVal val="0"/>
          <c:showCatName val="0"/>
          <c:showSerName val="0"/>
          <c:showPercent val="0"/>
          <c:showBubbleSize val="0"/>
        </c:dLbls>
        <c:gapWidth val="50"/>
        <c:axId val="673202488"/>
        <c:axId val="673206096"/>
      </c:barChart>
      <c:barChart>
        <c:barDir val="col"/>
        <c:grouping val="clustered"/>
        <c:varyColors val="0"/>
        <c:ser>
          <c:idx val="3"/>
          <c:order val="0"/>
          <c:tx>
            <c:v>Filler</c:v>
          </c:tx>
          <c:spPr>
            <a:solidFill>
              <a:schemeClr val="accent4"/>
            </a:solidFill>
            <a:ln>
              <a:noFill/>
            </a:ln>
            <a:effectLst/>
          </c:spPr>
          <c:invertIfNegative val="0"/>
          <c:cat>
            <c:strLit>
              <c:ptCount val="8"/>
              <c:pt idx="0">
                <c:v>Fuelled</c:v>
              </c:pt>
              <c:pt idx="1">
                <c:v>Hydro</c:v>
              </c:pt>
              <c:pt idx="2">
                <c:v>Landfill gas</c:v>
              </c:pt>
              <c:pt idx="3">
                <c:v>Offshore wind</c:v>
              </c:pt>
              <c:pt idx="4">
                <c:v>Onshore wind</c:v>
              </c:pt>
              <c:pt idx="5">
                <c:v>Sewage gas</c:v>
              </c:pt>
              <c:pt idx="6">
                <c:v>Solar PV</c:v>
              </c:pt>
              <c:pt idx="7">
                <c:v>Tidal stream</c:v>
              </c:pt>
            </c:strLit>
          </c:cat>
          <c:val>
            <c:numLit>
              <c:formatCode>General</c:formatCode>
              <c:ptCount val="8"/>
            </c:numLit>
          </c:val>
          <c:extLst>
            <c:ext xmlns:c16="http://schemas.microsoft.com/office/drawing/2014/chart" uri="{C3380CC4-5D6E-409C-BE32-E72D297353CC}">
              <c16:uniqueId val="{00000002-3849-4373-8237-25E148F81BBA}"/>
            </c:ext>
          </c:extLst>
        </c:ser>
        <c:ser>
          <c:idx val="1"/>
          <c:order val="1"/>
          <c:tx>
            <c:v>Stations change</c:v>
          </c:tx>
          <c:spPr>
            <a:solidFill>
              <a:srgbClr val="F46A25"/>
            </a:solidFill>
            <a:ln w="3175">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8"/>
              <c:pt idx="0">
                <c:v>Fuelled</c:v>
              </c:pt>
              <c:pt idx="1">
                <c:v>Hydro</c:v>
              </c:pt>
              <c:pt idx="2">
                <c:v>Landfill gas</c:v>
              </c:pt>
              <c:pt idx="3">
                <c:v>Offshore wind</c:v>
              </c:pt>
              <c:pt idx="4">
                <c:v>Onshore wind</c:v>
              </c:pt>
              <c:pt idx="5">
                <c:v>Sewage gas</c:v>
              </c:pt>
              <c:pt idx="6">
                <c:v>Solar PV</c:v>
              </c:pt>
              <c:pt idx="7">
                <c:v>Tidal stream</c:v>
              </c:pt>
            </c:strLit>
          </c:cat>
          <c:val>
            <c:numRef>
              <c:f>'Figure 7.2'!$D$38:$D$45</c:f>
              <c:numCache>
                <c:formatCode>General</c:formatCode>
                <c:ptCount val="8"/>
                <c:pt idx="0">
                  <c:v>1</c:v>
                </c:pt>
                <c:pt idx="1">
                  <c:v>0</c:v>
                </c:pt>
                <c:pt idx="2">
                  <c:v>4</c:v>
                </c:pt>
                <c:pt idx="3">
                  <c:v>0</c:v>
                </c:pt>
                <c:pt idx="4">
                  <c:v>0</c:v>
                </c:pt>
                <c:pt idx="5">
                  <c:v>0</c:v>
                </c:pt>
                <c:pt idx="6">
                  <c:v>-1</c:v>
                </c:pt>
                <c:pt idx="7">
                  <c:v>0</c:v>
                </c:pt>
              </c:numCache>
            </c:numRef>
          </c:val>
          <c:extLst>
            <c:ext xmlns:c16="http://schemas.microsoft.com/office/drawing/2014/chart" uri="{C3380CC4-5D6E-409C-BE32-E72D297353CC}">
              <c16:uniqueId val="{00000003-3849-4373-8237-25E148F81BBA}"/>
            </c:ext>
          </c:extLst>
        </c:ser>
        <c:dLbls>
          <c:showLegendKey val="0"/>
          <c:showVal val="0"/>
          <c:showCatName val="0"/>
          <c:showSerName val="0"/>
          <c:showPercent val="0"/>
          <c:showBubbleSize val="0"/>
        </c:dLbls>
        <c:gapWidth val="50"/>
        <c:axId val="330596536"/>
        <c:axId val="330604736"/>
      </c:barChart>
      <c:catAx>
        <c:axId val="673202488"/>
        <c:scaling>
          <c:orientation val="minMax"/>
        </c:scaling>
        <c:delete val="0"/>
        <c:axPos val="b"/>
        <c:numFmt formatCode="General" sourceLinked="1"/>
        <c:majorTickMark val="cross"/>
        <c:minorTickMark val="none"/>
        <c:tickLblPos val="low"/>
        <c:spPr>
          <a:noFill/>
          <a:ln w="6350" cap="flat" cmpd="sng" algn="ctr">
            <a:solidFill>
              <a:schemeClr val="tx1"/>
            </a:solidFill>
            <a:round/>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crossAx val="673206096"/>
        <c:crosses val="autoZero"/>
        <c:auto val="1"/>
        <c:lblAlgn val="ctr"/>
        <c:lblOffset val="100"/>
        <c:noMultiLvlLbl val="0"/>
      </c:catAx>
      <c:valAx>
        <c:axId val="673206096"/>
        <c:scaling>
          <c:orientation val="minMax"/>
          <c:max val="60"/>
          <c:min val="-30"/>
        </c:scaling>
        <c:delete val="0"/>
        <c:axPos val="l"/>
        <c:majorGridlines>
          <c:spPr>
            <a:ln w="6350" cap="flat" cmpd="sng" algn="ctr">
              <a:solidFill>
                <a:schemeClr val="tx1"/>
              </a:solidFill>
              <a:prstDash val="dash"/>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Verdana" panose="020B0604030504040204" pitchFamily="34" charset="0"/>
                  </a:defRPr>
                </a:pPr>
                <a:r>
                  <a:rPr lang="en-GB" sz="1000" b="1">
                    <a:solidFill>
                      <a:schemeClr val="tx1">
                        <a:lumMod val="95000"/>
                        <a:lumOff val="5000"/>
                      </a:schemeClr>
                    </a:solidFill>
                    <a:latin typeface="Verdana" panose="020B0604030504040204" pitchFamily="34" charset="0"/>
                    <a:ea typeface="Verdana" panose="020B0604030504040204" pitchFamily="34" charset="0"/>
                    <a:cs typeface="Verdana" panose="020B0604030504040204" pitchFamily="34" charset="0"/>
                  </a:rPr>
                  <a:t>Capacity change (MW)</a:t>
                </a:r>
              </a:p>
            </c:rich>
          </c:tx>
          <c:layout>
            <c:manualLayout>
              <c:xMode val="edge"/>
              <c:yMode val="edge"/>
              <c:x val="1.8312538801994672E-2"/>
              <c:y val="3.7548394414178433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title>
        <c:numFmt formatCode="#,##0" sourceLinked="0"/>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Verdana" panose="020B0604030504040204" pitchFamily="34" charset="0"/>
              </a:defRPr>
            </a:pPr>
            <a:endParaRPr lang="en-US"/>
          </a:p>
        </c:txPr>
        <c:crossAx val="673202488"/>
        <c:crosses val="autoZero"/>
        <c:crossBetween val="between"/>
      </c:valAx>
      <c:valAx>
        <c:axId val="330604736"/>
        <c:scaling>
          <c:orientation val="minMax"/>
          <c:max val="12"/>
          <c:min val="-6"/>
        </c:scaling>
        <c:delete val="0"/>
        <c:axPos val="r"/>
        <c:title>
          <c:tx>
            <c:rich>
              <a:bodyPr rot="-5400000" spcFirstLastPara="1" vertOverflow="ellipsis" vert="horz" wrap="square" anchor="ctr" anchorCtr="1"/>
              <a:lstStyle/>
              <a:p>
                <a:pPr>
                  <a:defRPr sz="10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Verdana" panose="020B0604030504040204" pitchFamily="34" charset="0"/>
                  </a:defRPr>
                </a:pPr>
                <a:r>
                  <a:rPr lang="en-GB" b="1">
                    <a:solidFill>
                      <a:schemeClr val="tx1">
                        <a:lumMod val="95000"/>
                        <a:lumOff val="5000"/>
                      </a:schemeClr>
                    </a:solidFill>
                    <a:latin typeface="Verdana" panose="020B0604030504040204" pitchFamily="34" charset="0"/>
                    <a:ea typeface="Verdana" panose="020B0604030504040204" pitchFamily="34" charset="0"/>
                    <a:cs typeface="Verdana" panose="020B0604030504040204" pitchFamily="34" charset="0"/>
                  </a:rPr>
                  <a:t>Stations change</a:t>
                </a:r>
              </a:p>
            </c:rich>
          </c:tx>
          <c:layout>
            <c:manualLayout>
              <c:xMode val="edge"/>
              <c:yMode val="edge"/>
              <c:x val="0.95476947109126231"/>
              <c:y val="3.3322659197714759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title>
        <c:numFmt formatCode="#,##0" sourceLinked="0"/>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800" b="1" i="0" u="none" strike="noStrike" kern="1200" baseline="0">
                <a:solidFill>
                  <a:schemeClr val="tx1"/>
                </a:solidFill>
                <a:latin typeface="Verdana" panose="020B0604030504040204" pitchFamily="34" charset="0"/>
                <a:ea typeface="Verdana" panose="020B0604030504040204" pitchFamily="34" charset="0"/>
                <a:cs typeface="Verdana" panose="020B0604030504040204" pitchFamily="34" charset="0"/>
              </a:defRPr>
            </a:pPr>
            <a:endParaRPr lang="en-US"/>
          </a:p>
        </c:txPr>
        <c:crossAx val="330596536"/>
        <c:crosses val="max"/>
        <c:crossBetween val="between"/>
        <c:majorUnit val="2"/>
      </c:valAx>
      <c:catAx>
        <c:axId val="330596536"/>
        <c:scaling>
          <c:orientation val="minMax"/>
        </c:scaling>
        <c:delete val="1"/>
        <c:axPos val="b"/>
        <c:numFmt formatCode="General" sourceLinked="1"/>
        <c:majorTickMark val="out"/>
        <c:minorTickMark val="none"/>
        <c:tickLblPos val="nextTo"/>
        <c:crossAx val="330604736"/>
        <c:crosses val="autoZero"/>
        <c:auto val="1"/>
        <c:lblAlgn val="ctr"/>
        <c:lblOffset val="100"/>
        <c:noMultiLvlLbl val="0"/>
      </c:catAx>
      <c:spPr>
        <a:noFill/>
        <a:ln>
          <a:noFill/>
        </a:ln>
        <a:effectLst/>
      </c:spPr>
    </c:plotArea>
    <c:legend>
      <c:legendPos val="b"/>
      <c:legendEntry>
        <c:idx val="1"/>
        <c:delete val="1"/>
      </c:legendEntry>
      <c:legendEntry>
        <c:idx val="2"/>
        <c:delete val="1"/>
      </c:legendEntry>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solidFill>
                <a:latin typeface="Verdana" panose="020B0604030504040204" pitchFamily="34" charset="0"/>
                <a:ea typeface="Verdana" panose="020B0604030504040204" pitchFamily="34" charset="0"/>
                <a:cs typeface="+mn-cs"/>
              </a:defRPr>
            </a:pPr>
            <a:r>
              <a:rPr lang="en-GB" sz="1000" b="1">
                <a:solidFill>
                  <a:schemeClr val="tx1"/>
                </a:solidFill>
                <a:latin typeface="Verdana" panose="020B0604030504040204" pitchFamily="34" charset="0"/>
                <a:ea typeface="Verdana" panose="020B0604030504040204" pitchFamily="34" charset="0"/>
              </a:rPr>
              <a:t>c) Wales</a:t>
            </a:r>
          </a:p>
        </c:rich>
      </c:tx>
      <c:layout>
        <c:manualLayout>
          <c:xMode val="edge"/>
          <c:yMode val="edge"/>
          <c:x val="0.45208648308528582"/>
          <c:y val="0"/>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solidFill>
              <a:latin typeface="Verdana" panose="020B0604030504040204" pitchFamily="34" charset="0"/>
              <a:ea typeface="Verdana" panose="020B0604030504040204" pitchFamily="34" charset="0"/>
              <a:cs typeface="+mn-cs"/>
            </a:defRPr>
          </a:pPr>
          <a:endParaRPr lang="en-US"/>
        </a:p>
      </c:txPr>
    </c:title>
    <c:autoTitleDeleted val="0"/>
    <c:plotArea>
      <c:layout>
        <c:manualLayout>
          <c:layoutTarget val="inner"/>
          <c:xMode val="edge"/>
          <c:yMode val="edge"/>
          <c:x val="0.11458670033670033"/>
          <c:y val="5.4856703617673461E-2"/>
          <c:w val="0.84005791245791228"/>
          <c:h val="0.53501639879608986"/>
        </c:manualLayout>
      </c:layout>
      <c:barChart>
        <c:barDir val="col"/>
        <c:grouping val="clustered"/>
        <c:varyColors val="0"/>
        <c:ser>
          <c:idx val="0"/>
          <c:order val="0"/>
          <c:tx>
            <c:v>Annual ROCs issued</c:v>
          </c:tx>
          <c:spPr>
            <a:solidFill>
              <a:srgbClr val="CD1F45"/>
            </a:solidFill>
            <a:ln w="3175">
              <a:solidFill>
                <a:schemeClr val="tx1"/>
              </a:solidFill>
            </a:ln>
            <a:effectLst/>
          </c:spPr>
          <c:invertIfNegative val="0"/>
          <c:dLbls>
            <c:numFmt formatCode="#,##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7"/>
              <c:pt idx="0">
                <c:v>SY6 (2007-08)</c:v>
              </c:pt>
              <c:pt idx="1">
                <c:v>SY7 (2008-09)</c:v>
              </c:pt>
              <c:pt idx="2">
                <c:v>SY8 (2009-10)</c:v>
              </c:pt>
              <c:pt idx="3">
                <c:v>SY9 (2010-11)</c:v>
              </c:pt>
              <c:pt idx="4">
                <c:v>SY10 (2011-12)</c:v>
              </c:pt>
              <c:pt idx="5">
                <c:v>SY11 (2012-13)</c:v>
              </c:pt>
              <c:pt idx="6">
                <c:v>SY12 (2013-14)</c:v>
              </c:pt>
              <c:pt idx="7">
                <c:v>SY13 (2014-15)</c:v>
              </c:pt>
              <c:pt idx="8">
                <c:v>SY14 (2015-16)</c:v>
              </c:pt>
              <c:pt idx="9">
                <c:v>SY15 (2016-17)</c:v>
              </c:pt>
              <c:pt idx="10">
                <c:v>SY16 (2017-18)</c:v>
              </c:pt>
              <c:pt idx="11">
                <c:v>SY17 (2018-19)</c:v>
              </c:pt>
              <c:pt idx="12">
                <c:v>SY18 (2019-20)</c:v>
              </c:pt>
              <c:pt idx="13">
                <c:v>SY19 (2020-21)</c:v>
              </c:pt>
              <c:pt idx="14">
                <c:v>SY20 (2021-22)</c:v>
              </c:pt>
              <c:pt idx="15">
                <c:v>SY21 (2022-23)</c:v>
              </c:pt>
              <c:pt idx="16">
                <c:v>SY22 (2023-24)</c:v>
              </c:pt>
            </c:strLit>
          </c:cat>
          <c:val>
            <c:numRef>
              <c:f>'Figure 3.5 (a-d)'!$G$39:$G$55</c:f>
              <c:numCache>
                <c:formatCode>#,##0</c:formatCode>
                <c:ptCount val="17"/>
                <c:pt idx="0">
                  <c:v>1353224</c:v>
                </c:pt>
                <c:pt idx="1">
                  <c:v>1429788</c:v>
                </c:pt>
                <c:pt idx="2">
                  <c:v>1730347</c:v>
                </c:pt>
                <c:pt idx="3">
                  <c:v>1817838</c:v>
                </c:pt>
                <c:pt idx="4">
                  <c:v>2352685</c:v>
                </c:pt>
                <c:pt idx="5">
                  <c:v>2203328</c:v>
                </c:pt>
                <c:pt idx="6">
                  <c:v>2596267</c:v>
                </c:pt>
                <c:pt idx="7">
                  <c:v>3847685</c:v>
                </c:pt>
                <c:pt idx="8">
                  <c:v>6506156</c:v>
                </c:pt>
                <c:pt idx="9">
                  <c:v>6432021</c:v>
                </c:pt>
                <c:pt idx="10">
                  <c:v>8373083</c:v>
                </c:pt>
                <c:pt idx="11">
                  <c:v>7606217</c:v>
                </c:pt>
                <c:pt idx="12">
                  <c:v>8799234</c:v>
                </c:pt>
                <c:pt idx="13">
                  <c:v>8140214</c:v>
                </c:pt>
                <c:pt idx="14">
                  <c:v>7505177</c:v>
                </c:pt>
                <c:pt idx="15">
                  <c:v>7692068</c:v>
                </c:pt>
                <c:pt idx="16">
                  <c:v>7817502</c:v>
                </c:pt>
              </c:numCache>
            </c:numRef>
          </c:val>
          <c:extLst>
            <c:ext xmlns:c16="http://schemas.microsoft.com/office/drawing/2014/chart" uri="{C3380CC4-5D6E-409C-BE32-E72D297353CC}">
              <c16:uniqueId val="{00000000-D8D2-44AE-B8C7-746BBAC01E7D}"/>
            </c:ext>
          </c:extLst>
        </c:ser>
        <c:dLbls>
          <c:showLegendKey val="0"/>
          <c:showVal val="0"/>
          <c:showCatName val="0"/>
          <c:showSerName val="0"/>
          <c:showPercent val="0"/>
          <c:showBubbleSize val="0"/>
        </c:dLbls>
        <c:gapWidth val="50"/>
        <c:axId val="991727256"/>
        <c:axId val="991722664"/>
      </c:barChart>
      <c:lineChart>
        <c:grouping val="standard"/>
        <c:varyColors val="0"/>
        <c:ser>
          <c:idx val="1"/>
          <c:order val="1"/>
          <c:tx>
            <c:v>RO generation (TWh)</c:v>
          </c:tx>
          <c:spPr>
            <a:ln w="28575" cap="rnd">
              <a:solidFill>
                <a:srgbClr val="E2C700"/>
              </a:solidFill>
              <a:round/>
            </a:ln>
            <a:effectLst/>
          </c:spPr>
          <c:marker>
            <c:symbol val="none"/>
          </c:marker>
          <c:cat>
            <c:strLit>
              <c:ptCount val="17"/>
              <c:pt idx="0">
                <c:v>SY6 (2007-08)</c:v>
              </c:pt>
              <c:pt idx="1">
                <c:v>SY7 (2008-09)</c:v>
              </c:pt>
              <c:pt idx="2">
                <c:v>SY8 (2009-10)</c:v>
              </c:pt>
              <c:pt idx="3">
                <c:v>SY9 (2010-11)</c:v>
              </c:pt>
              <c:pt idx="4">
                <c:v>SY10 (2011-12)</c:v>
              </c:pt>
              <c:pt idx="5">
                <c:v>SY11 (2012-13)</c:v>
              </c:pt>
              <c:pt idx="6">
                <c:v>SY12 (2013-14)</c:v>
              </c:pt>
              <c:pt idx="7">
                <c:v>SY13 (2014-15)</c:v>
              </c:pt>
              <c:pt idx="8">
                <c:v>SY14 (2015-16)</c:v>
              </c:pt>
              <c:pt idx="9">
                <c:v>SY15 (2016-17)</c:v>
              </c:pt>
              <c:pt idx="10">
                <c:v>SY16 (2017-18)</c:v>
              </c:pt>
              <c:pt idx="11">
                <c:v>SY17 (2018-19)</c:v>
              </c:pt>
              <c:pt idx="12">
                <c:v>SY18 (2019-20)</c:v>
              </c:pt>
              <c:pt idx="13">
                <c:v>SY19 (2020-21)</c:v>
              </c:pt>
              <c:pt idx="14">
                <c:v>SY20 (2021-22)</c:v>
              </c:pt>
              <c:pt idx="15">
                <c:v>SY21 (2022-23)</c:v>
              </c:pt>
              <c:pt idx="16">
                <c:v>SY22 (2023-24)</c:v>
              </c:pt>
            </c:strLit>
          </c:cat>
          <c:val>
            <c:numRef>
              <c:f>'Figure 3.5 (a-d)'!$H$39:$H$55</c:f>
              <c:numCache>
                <c:formatCode>#,##0</c:formatCode>
                <c:ptCount val="17"/>
                <c:pt idx="0">
                  <c:v>1353224</c:v>
                </c:pt>
                <c:pt idx="1">
                  <c:v>1429788</c:v>
                </c:pt>
                <c:pt idx="2">
                  <c:v>1573264.1666665596</c:v>
                </c:pt>
                <c:pt idx="3">
                  <c:v>1590992.4999997842</c:v>
                </c:pt>
                <c:pt idx="4">
                  <c:v>2077687.1666663557</c:v>
                </c:pt>
                <c:pt idx="5">
                  <c:v>1954301.1666663797</c:v>
                </c:pt>
                <c:pt idx="6">
                  <c:v>2326137.833333035</c:v>
                </c:pt>
                <c:pt idx="7">
                  <c:v>2896236.9583330438</c:v>
                </c:pt>
                <c:pt idx="8">
                  <c:v>4469124.7939153109</c:v>
                </c:pt>
                <c:pt idx="9">
                  <c:v>4384372.4985935818</c:v>
                </c:pt>
                <c:pt idx="10">
                  <c:v>5949062.1607535752</c:v>
                </c:pt>
                <c:pt idx="11">
                  <c:v>5528557.8281592093</c:v>
                </c:pt>
                <c:pt idx="12">
                  <c:v>6430813.187334151</c:v>
                </c:pt>
                <c:pt idx="13">
                  <c:v>5988414.8908798937</c:v>
                </c:pt>
                <c:pt idx="14">
                  <c:v>5485288.3177242456</c:v>
                </c:pt>
                <c:pt idx="15">
                  <c:v>5642493.7827730728</c:v>
                </c:pt>
                <c:pt idx="16">
                  <c:v>5791920.500223795</c:v>
                </c:pt>
              </c:numCache>
            </c:numRef>
          </c:val>
          <c:smooth val="0"/>
          <c:extLst>
            <c:ext xmlns:c16="http://schemas.microsoft.com/office/drawing/2014/chart" uri="{C3380CC4-5D6E-409C-BE32-E72D297353CC}">
              <c16:uniqueId val="{00000001-D8D2-44AE-B8C7-746BBAC01E7D}"/>
            </c:ext>
          </c:extLst>
        </c:ser>
        <c:dLbls>
          <c:showLegendKey val="0"/>
          <c:showVal val="0"/>
          <c:showCatName val="0"/>
          <c:showSerName val="0"/>
          <c:showPercent val="0"/>
          <c:showBubbleSize val="0"/>
        </c:dLbls>
        <c:marker val="1"/>
        <c:smooth val="0"/>
        <c:axId val="991727256"/>
        <c:axId val="991722664"/>
      </c:lineChart>
      <c:catAx>
        <c:axId val="991727256"/>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5400000" spcFirstLastPara="1" vertOverflow="ellipsis"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crossAx val="991722664"/>
        <c:crosses val="autoZero"/>
        <c:auto val="1"/>
        <c:lblAlgn val="ctr"/>
        <c:lblOffset val="100"/>
        <c:noMultiLvlLbl val="0"/>
      </c:catAx>
      <c:valAx>
        <c:axId val="991722664"/>
        <c:scaling>
          <c:orientation val="minMax"/>
        </c:scaling>
        <c:delete val="0"/>
        <c:axPos val="l"/>
        <c:majorGridlines>
          <c:spPr>
            <a:ln w="6350" cap="flat" cmpd="sng" algn="ctr">
              <a:solidFill>
                <a:schemeClr val="accent3"/>
              </a:solidFill>
              <a:prstDash val="dash"/>
              <a:round/>
            </a:ln>
            <a:effectLst/>
          </c:spPr>
        </c:majorGridlines>
        <c:title>
          <c:tx>
            <c:rich>
              <a:bodyPr rot="-5400000" spcFirstLastPara="1" vertOverflow="ellipsis" vert="horz" wrap="square" anchor="ctr" anchorCtr="1"/>
              <a:lstStyle/>
              <a:p>
                <a:pPr>
                  <a:defRPr sz="1000" b="1" i="0" u="none" strike="noStrike" kern="1200" baseline="0">
                    <a:solidFill>
                      <a:schemeClr val="tx1"/>
                    </a:solidFill>
                    <a:latin typeface="Verdana" panose="020B0604030504040204" pitchFamily="34" charset="0"/>
                    <a:ea typeface="Verdana" panose="020B0604030504040204" pitchFamily="34" charset="0"/>
                    <a:cs typeface="Verdana" panose="020B0604030504040204" pitchFamily="34" charset="0"/>
                  </a:defRPr>
                </a:pPr>
                <a:r>
                  <a:rPr lang="en-US" b="1">
                    <a:solidFill>
                      <a:schemeClr val="tx1"/>
                    </a:solidFill>
                    <a:latin typeface="Verdana" panose="020B0604030504040204" pitchFamily="34" charset="0"/>
                    <a:ea typeface="Verdana" panose="020B0604030504040204" pitchFamily="34" charset="0"/>
                    <a:cs typeface="Verdana" panose="020B0604030504040204" pitchFamily="34" charset="0"/>
                  </a:rPr>
                  <a:t>ROCs Issued (Millions)</a:t>
                </a:r>
              </a:p>
              <a:p>
                <a:pPr>
                  <a:defRPr b="1">
                    <a:solidFill>
                      <a:schemeClr val="tx1"/>
                    </a:solidFill>
                    <a:latin typeface="Verdana" panose="020B0604030504040204" pitchFamily="34" charset="0"/>
                    <a:ea typeface="Verdana" panose="020B0604030504040204" pitchFamily="34" charset="0"/>
                    <a:cs typeface="Verdana" panose="020B0604030504040204" pitchFamily="34" charset="0"/>
                  </a:defRPr>
                </a:pPr>
                <a:r>
                  <a:rPr lang="en-US" b="1">
                    <a:solidFill>
                      <a:schemeClr val="tx1"/>
                    </a:solidFill>
                    <a:latin typeface="Verdana" panose="020B0604030504040204" pitchFamily="34" charset="0"/>
                    <a:ea typeface="Verdana" panose="020B0604030504040204" pitchFamily="34" charset="0"/>
                    <a:cs typeface="Verdana" panose="020B0604030504040204" pitchFamily="34" charset="0"/>
                  </a:rPr>
                  <a:t>Renewable generation (TWh) </a:t>
                </a:r>
              </a:p>
            </c:rich>
          </c:tx>
          <c:layout>
            <c:manualLayout>
              <c:xMode val="edge"/>
              <c:yMode val="edge"/>
              <c:x val="1.5482359932533398E-3"/>
              <c:y val="0.13454352115560023"/>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solidFill>
                  <a:latin typeface="Verdana" panose="020B0604030504040204" pitchFamily="34" charset="0"/>
                  <a:ea typeface="Verdana" panose="020B0604030504040204" pitchFamily="34" charset="0"/>
                  <a:cs typeface="Verdana" panose="020B0604030504040204" pitchFamily="34" charset="0"/>
                </a:defRPr>
              </a:pPr>
              <a:endParaRPr lang="en-US"/>
            </a:p>
          </c:txPr>
        </c:title>
        <c:numFmt formatCode="#,##0" sourceLinked="1"/>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crossAx val="991727256"/>
        <c:crosses val="autoZero"/>
        <c:crossBetween val="between"/>
        <c:dispUnits>
          <c:builtInUnit val="millions"/>
        </c:dispUnits>
      </c:valAx>
      <c:spPr>
        <a:noFill/>
        <a:ln>
          <a:noFill/>
        </a:ln>
        <a:effectLst/>
      </c:spPr>
    </c:plotArea>
    <c:legend>
      <c:legendPos val="b"/>
      <c:layout>
        <c:manualLayout>
          <c:xMode val="edge"/>
          <c:yMode val="edge"/>
          <c:x val="0.13093960626010301"/>
          <c:y val="0.88973780068966957"/>
          <c:w val="0.86906039373989696"/>
          <c:h val="7.0868273664015838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Verdana" panose="020B0604030504040204" pitchFamily="34" charset="0"/>
              <a:ea typeface="Verdana" panose="020B0604030504040204" pitchFamily="34" charset="0"/>
              <a:cs typeface="Verdana" panose="020B060403050404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solidFill>
                <a:latin typeface="Verdana" panose="020B0604030504040204" pitchFamily="34" charset="0"/>
                <a:ea typeface="Verdana" panose="020B0604030504040204" pitchFamily="34" charset="0"/>
                <a:cs typeface="+mn-cs"/>
              </a:defRPr>
            </a:pPr>
            <a:r>
              <a:rPr lang="en-GB" sz="1000" b="1">
                <a:solidFill>
                  <a:schemeClr val="tx1"/>
                </a:solidFill>
                <a:latin typeface="Verdana" panose="020B0604030504040204" pitchFamily="34" charset="0"/>
                <a:ea typeface="Verdana" panose="020B0604030504040204" pitchFamily="34" charset="0"/>
              </a:rPr>
              <a:t>d) Northern Ireland</a:t>
            </a:r>
          </a:p>
        </c:rich>
      </c:tx>
      <c:layout>
        <c:manualLayout>
          <c:xMode val="edge"/>
          <c:yMode val="edge"/>
          <c:x val="0.38272643274300133"/>
          <c:y val="0"/>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solidFill>
              <a:latin typeface="Verdana" panose="020B0604030504040204" pitchFamily="34" charset="0"/>
              <a:ea typeface="Verdana" panose="020B0604030504040204" pitchFamily="34" charset="0"/>
              <a:cs typeface="+mn-cs"/>
            </a:defRPr>
          </a:pPr>
          <a:endParaRPr lang="en-US"/>
        </a:p>
      </c:txPr>
    </c:title>
    <c:autoTitleDeleted val="0"/>
    <c:plotArea>
      <c:layout>
        <c:manualLayout>
          <c:layoutTarget val="inner"/>
          <c:xMode val="edge"/>
          <c:yMode val="edge"/>
          <c:x val="0.11458670033670033"/>
          <c:y val="5.4856703617673461E-2"/>
          <c:w val="0.84005791245791228"/>
          <c:h val="0.53501639879608986"/>
        </c:manualLayout>
      </c:layout>
      <c:barChart>
        <c:barDir val="col"/>
        <c:grouping val="clustered"/>
        <c:varyColors val="0"/>
        <c:ser>
          <c:idx val="0"/>
          <c:order val="0"/>
          <c:tx>
            <c:v>Annual ROCs issued</c:v>
          </c:tx>
          <c:spPr>
            <a:solidFill>
              <a:srgbClr val="801650"/>
            </a:solidFill>
            <a:ln w="3175">
              <a:solidFill>
                <a:schemeClr val="tx1"/>
              </a:solidFill>
            </a:ln>
            <a:effectLst/>
          </c:spPr>
          <c:invertIfNegative val="0"/>
          <c:dLbls>
            <c:dLbl>
              <c:idx val="0"/>
              <c:numFmt formatCode="#,##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3C8-45C3-A590-C873C1F0B7E2}"/>
                </c:ext>
              </c:extLst>
            </c:dLbl>
            <c:dLbl>
              <c:idx val="1"/>
              <c:numFmt formatCode="#,##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3C8-45C3-A590-C873C1F0B7E2}"/>
                </c:ext>
              </c:extLst>
            </c:dLbl>
            <c:dLbl>
              <c:idx val="2"/>
              <c:numFmt formatCode="#,##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3C8-45C3-A590-C873C1F0B7E2}"/>
                </c:ext>
              </c:extLst>
            </c:dLbl>
            <c:dLbl>
              <c:idx val="3"/>
              <c:numFmt formatCode="#,##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tx1"/>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3C8-45C3-A590-C873C1F0B7E2}"/>
                </c:ext>
              </c:extLst>
            </c:dLbl>
            <c:dLbl>
              <c:idx val="4"/>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3C8-45C3-A590-C873C1F0B7E2}"/>
                </c:ext>
              </c:extLst>
            </c:dLbl>
            <c:dLbl>
              <c:idx val="5"/>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3C8-45C3-A590-C873C1F0B7E2}"/>
                </c:ext>
              </c:extLst>
            </c:dLbl>
            <c:dLbl>
              <c:idx val="6"/>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3C8-45C3-A590-C873C1F0B7E2}"/>
                </c:ext>
              </c:extLst>
            </c:dLbl>
            <c:dLbl>
              <c:idx val="7"/>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3C8-45C3-A590-C873C1F0B7E2}"/>
                </c:ext>
              </c:extLst>
            </c:dLbl>
            <c:dLbl>
              <c:idx val="8"/>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3C8-45C3-A590-C873C1F0B7E2}"/>
                </c:ext>
              </c:extLst>
            </c:dLbl>
            <c:dLbl>
              <c:idx val="9"/>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3C8-45C3-A590-C873C1F0B7E2}"/>
                </c:ext>
              </c:extLst>
            </c:dLbl>
            <c:dLbl>
              <c:idx val="1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3C8-45C3-A590-C873C1F0B7E2}"/>
                </c:ext>
              </c:extLst>
            </c:dLbl>
            <c:dLbl>
              <c:idx val="11"/>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3C8-45C3-A590-C873C1F0B7E2}"/>
                </c:ext>
              </c:extLst>
            </c:dLbl>
            <c:dLbl>
              <c:idx val="12"/>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3C8-45C3-A590-C873C1F0B7E2}"/>
                </c:ext>
              </c:extLst>
            </c:dLbl>
            <c:dLbl>
              <c:idx val="13"/>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3C8-45C3-A590-C873C1F0B7E2}"/>
                </c:ext>
              </c:extLst>
            </c:dLbl>
            <c:dLbl>
              <c:idx val="14"/>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3C8-45C3-A590-C873C1F0B7E2}"/>
                </c:ext>
              </c:extLst>
            </c:dLbl>
            <c:dLbl>
              <c:idx val="15"/>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3C8-45C3-A590-C873C1F0B7E2}"/>
                </c:ext>
              </c:extLst>
            </c:dLbl>
            <c:dLbl>
              <c:idx val="16"/>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3C8-45C3-A590-C873C1F0B7E2}"/>
                </c:ext>
              </c:extLst>
            </c:dLbl>
            <c:numFmt formatCode="#,##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7"/>
              <c:pt idx="0">
                <c:v>SY6 (2007-08)</c:v>
              </c:pt>
              <c:pt idx="1">
                <c:v>SY7 (2008-09)</c:v>
              </c:pt>
              <c:pt idx="2">
                <c:v>SY8 (2009-10)</c:v>
              </c:pt>
              <c:pt idx="3">
                <c:v>SY9 (2010-11)</c:v>
              </c:pt>
              <c:pt idx="4">
                <c:v>SY10 (2011-12)</c:v>
              </c:pt>
              <c:pt idx="5">
                <c:v>SY11 (2012-13)</c:v>
              </c:pt>
              <c:pt idx="6">
                <c:v>SY12 (2013-14)</c:v>
              </c:pt>
              <c:pt idx="7">
                <c:v>SY13 (2014-15)</c:v>
              </c:pt>
              <c:pt idx="8">
                <c:v>SY14 (2015-16)</c:v>
              </c:pt>
              <c:pt idx="9">
                <c:v>SY15 (2016-17)</c:v>
              </c:pt>
              <c:pt idx="10">
                <c:v>SY16 (2017-18)</c:v>
              </c:pt>
              <c:pt idx="11">
                <c:v>SY17 (2018-19)</c:v>
              </c:pt>
              <c:pt idx="12">
                <c:v>SY18 (2019-20)</c:v>
              </c:pt>
              <c:pt idx="13">
                <c:v>SY19 (2020-21)</c:v>
              </c:pt>
              <c:pt idx="14">
                <c:v>SY20 (2021-22)</c:v>
              </c:pt>
              <c:pt idx="15">
                <c:v>SY21 (2022-23)</c:v>
              </c:pt>
              <c:pt idx="16">
                <c:v>SY22 (2023-24)</c:v>
              </c:pt>
            </c:strLit>
          </c:cat>
          <c:val>
            <c:numRef>
              <c:f>'Figure 3.5 (a-d)'!$I$39:$I$55</c:f>
              <c:numCache>
                <c:formatCode>#,##0</c:formatCode>
                <c:ptCount val="17"/>
                <c:pt idx="0">
                  <c:v>431052</c:v>
                </c:pt>
                <c:pt idx="1">
                  <c:v>620857</c:v>
                </c:pt>
                <c:pt idx="2">
                  <c:v>800362</c:v>
                </c:pt>
                <c:pt idx="3">
                  <c:v>787823</c:v>
                </c:pt>
                <c:pt idx="4">
                  <c:v>1244624</c:v>
                </c:pt>
                <c:pt idx="5">
                  <c:v>1247219</c:v>
                </c:pt>
                <c:pt idx="6">
                  <c:v>1861519</c:v>
                </c:pt>
                <c:pt idx="7">
                  <c:v>2151967</c:v>
                </c:pt>
                <c:pt idx="8">
                  <c:v>3024989</c:v>
                </c:pt>
                <c:pt idx="9">
                  <c:v>3545888</c:v>
                </c:pt>
                <c:pt idx="10">
                  <c:v>5033303</c:v>
                </c:pt>
                <c:pt idx="11">
                  <c:v>5716567</c:v>
                </c:pt>
                <c:pt idx="12">
                  <c:v>6148834</c:v>
                </c:pt>
                <c:pt idx="13">
                  <c:v>5980807</c:v>
                </c:pt>
                <c:pt idx="14">
                  <c:v>5758757</c:v>
                </c:pt>
                <c:pt idx="15">
                  <c:v>6090779</c:v>
                </c:pt>
                <c:pt idx="16">
                  <c:v>5772689</c:v>
                </c:pt>
              </c:numCache>
            </c:numRef>
          </c:val>
          <c:extLst>
            <c:ext xmlns:c16="http://schemas.microsoft.com/office/drawing/2014/chart" uri="{C3380CC4-5D6E-409C-BE32-E72D297353CC}">
              <c16:uniqueId val="{00000011-F3C8-45C3-A590-C873C1F0B7E2}"/>
            </c:ext>
          </c:extLst>
        </c:ser>
        <c:dLbls>
          <c:showLegendKey val="0"/>
          <c:showVal val="0"/>
          <c:showCatName val="0"/>
          <c:showSerName val="0"/>
          <c:showPercent val="0"/>
          <c:showBubbleSize val="0"/>
        </c:dLbls>
        <c:gapWidth val="50"/>
        <c:axId val="991727256"/>
        <c:axId val="991722664"/>
      </c:barChart>
      <c:lineChart>
        <c:grouping val="standard"/>
        <c:varyColors val="0"/>
        <c:ser>
          <c:idx val="1"/>
          <c:order val="1"/>
          <c:tx>
            <c:v>RO generation (TWh)</c:v>
          </c:tx>
          <c:spPr>
            <a:ln w="28575" cap="rnd">
              <a:solidFill>
                <a:srgbClr val="E2C700"/>
              </a:solidFill>
              <a:round/>
            </a:ln>
            <a:effectLst/>
          </c:spPr>
          <c:marker>
            <c:symbol val="none"/>
          </c:marker>
          <c:cat>
            <c:strLit>
              <c:ptCount val="17"/>
              <c:pt idx="0">
                <c:v>SY6 (2007-08)</c:v>
              </c:pt>
              <c:pt idx="1">
                <c:v>SY7 (2008-09)</c:v>
              </c:pt>
              <c:pt idx="2">
                <c:v>SY8 (2009-10)</c:v>
              </c:pt>
              <c:pt idx="3">
                <c:v>SY9 (2010-11)</c:v>
              </c:pt>
              <c:pt idx="4">
                <c:v>SY10 (2011-12)</c:v>
              </c:pt>
              <c:pt idx="5">
                <c:v>SY11 (2012-13)</c:v>
              </c:pt>
              <c:pt idx="6">
                <c:v>SY12 (2013-14)</c:v>
              </c:pt>
              <c:pt idx="7">
                <c:v>SY13 (2014-15)</c:v>
              </c:pt>
              <c:pt idx="8">
                <c:v>SY14 (2015-16)</c:v>
              </c:pt>
              <c:pt idx="9">
                <c:v>SY15 (2016-17)</c:v>
              </c:pt>
              <c:pt idx="10">
                <c:v>SY16 (2017-18)</c:v>
              </c:pt>
              <c:pt idx="11">
                <c:v>SY17 (2018-19)</c:v>
              </c:pt>
              <c:pt idx="12">
                <c:v>SY18 (2019-20)</c:v>
              </c:pt>
              <c:pt idx="13">
                <c:v>SY19 (2020-21)</c:v>
              </c:pt>
              <c:pt idx="14">
                <c:v>SY20 (2021-22)</c:v>
              </c:pt>
              <c:pt idx="15">
                <c:v>SY21 (2022-23)</c:v>
              </c:pt>
              <c:pt idx="16">
                <c:v>SY22 (2023-24)</c:v>
              </c:pt>
            </c:strLit>
          </c:cat>
          <c:val>
            <c:numRef>
              <c:f>'Figure 3.5 (a-d)'!$J$39:$J$55</c:f>
              <c:numCache>
                <c:formatCode>#,##0</c:formatCode>
                <c:ptCount val="17"/>
                <c:pt idx="0">
                  <c:v>431052</c:v>
                </c:pt>
                <c:pt idx="1">
                  <c:v>620857</c:v>
                </c:pt>
                <c:pt idx="2">
                  <c:v>798840.66666666651</c:v>
                </c:pt>
                <c:pt idx="3">
                  <c:v>780348.74999999814</c:v>
                </c:pt>
                <c:pt idx="4">
                  <c:v>1204479.4999999981</c:v>
                </c:pt>
                <c:pt idx="5">
                  <c:v>1147033.7499999839</c:v>
                </c:pt>
                <c:pt idx="6">
                  <c:v>1631363.0555555359</c:v>
                </c:pt>
                <c:pt idx="7">
                  <c:v>1665837.0833332946</c:v>
                </c:pt>
                <c:pt idx="8">
                  <c:v>2120720.2638888187</c:v>
                </c:pt>
                <c:pt idx="9">
                  <c:v>2257733.8273808602</c:v>
                </c:pt>
                <c:pt idx="10">
                  <c:v>3219611.9841267345</c:v>
                </c:pt>
                <c:pt idx="11">
                  <c:v>3590938.3273805906</c:v>
                </c:pt>
                <c:pt idx="12">
                  <c:v>3838658.8908726349</c:v>
                </c:pt>
                <c:pt idx="13">
                  <c:v>3659085.273809135</c:v>
                </c:pt>
                <c:pt idx="14">
                  <c:v>3471398.2023805538</c:v>
                </c:pt>
                <c:pt idx="15">
                  <c:v>3686254.3015868883</c:v>
                </c:pt>
                <c:pt idx="16">
                  <c:v>3318617.7202377077</c:v>
                </c:pt>
              </c:numCache>
            </c:numRef>
          </c:val>
          <c:smooth val="0"/>
          <c:extLst>
            <c:ext xmlns:c16="http://schemas.microsoft.com/office/drawing/2014/chart" uri="{C3380CC4-5D6E-409C-BE32-E72D297353CC}">
              <c16:uniqueId val="{00000012-F3C8-45C3-A590-C873C1F0B7E2}"/>
            </c:ext>
          </c:extLst>
        </c:ser>
        <c:dLbls>
          <c:showLegendKey val="0"/>
          <c:showVal val="0"/>
          <c:showCatName val="0"/>
          <c:showSerName val="0"/>
          <c:showPercent val="0"/>
          <c:showBubbleSize val="0"/>
        </c:dLbls>
        <c:marker val="1"/>
        <c:smooth val="0"/>
        <c:axId val="991727256"/>
        <c:axId val="991722664"/>
      </c:lineChart>
      <c:catAx>
        <c:axId val="991727256"/>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5400000" spcFirstLastPara="1" vertOverflow="ellipsis"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crossAx val="991722664"/>
        <c:crosses val="autoZero"/>
        <c:auto val="1"/>
        <c:lblAlgn val="ctr"/>
        <c:lblOffset val="100"/>
        <c:noMultiLvlLbl val="0"/>
      </c:catAx>
      <c:valAx>
        <c:axId val="991722664"/>
        <c:scaling>
          <c:orientation val="minMax"/>
        </c:scaling>
        <c:delete val="0"/>
        <c:axPos val="l"/>
        <c:majorGridlines>
          <c:spPr>
            <a:ln w="6350" cap="flat" cmpd="sng" algn="ctr">
              <a:solidFill>
                <a:schemeClr val="accent3"/>
              </a:solidFill>
              <a:prstDash val="dash"/>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Verdana" panose="020B0604030504040204" pitchFamily="34" charset="0"/>
                  </a:defRPr>
                </a:pPr>
                <a:r>
                  <a:rPr lang="en-US" b="1">
                    <a:solidFill>
                      <a:schemeClr val="tx1">
                        <a:lumMod val="95000"/>
                        <a:lumOff val="5000"/>
                      </a:schemeClr>
                    </a:solidFill>
                    <a:latin typeface="Verdana" panose="020B0604030504040204" pitchFamily="34" charset="0"/>
                    <a:ea typeface="Verdana" panose="020B0604030504040204" pitchFamily="34" charset="0"/>
                    <a:cs typeface="Verdana" panose="020B0604030504040204" pitchFamily="34" charset="0"/>
                  </a:rPr>
                  <a:t>ROCs Issued (Millions)</a:t>
                </a:r>
              </a:p>
              <a:p>
                <a:pPr>
                  <a:defRPr b="1">
                    <a:solidFill>
                      <a:schemeClr val="tx1">
                        <a:lumMod val="95000"/>
                        <a:lumOff val="5000"/>
                      </a:schemeClr>
                    </a:solidFill>
                    <a:latin typeface="Verdana" panose="020B0604030504040204" pitchFamily="34" charset="0"/>
                    <a:ea typeface="Verdana" panose="020B0604030504040204" pitchFamily="34" charset="0"/>
                    <a:cs typeface="Verdana" panose="020B0604030504040204" pitchFamily="34" charset="0"/>
                  </a:defRPr>
                </a:pPr>
                <a:r>
                  <a:rPr lang="en-US" b="1">
                    <a:solidFill>
                      <a:schemeClr val="tx1">
                        <a:lumMod val="95000"/>
                        <a:lumOff val="5000"/>
                      </a:schemeClr>
                    </a:solidFill>
                    <a:latin typeface="Verdana" panose="020B0604030504040204" pitchFamily="34" charset="0"/>
                    <a:ea typeface="Verdana" panose="020B0604030504040204" pitchFamily="34" charset="0"/>
                    <a:cs typeface="Verdana" panose="020B0604030504040204" pitchFamily="34" charset="0"/>
                  </a:rPr>
                  <a:t>Renewable generation (TWh) </a:t>
                </a:r>
              </a:p>
            </c:rich>
          </c:tx>
          <c:layout>
            <c:manualLayout>
              <c:xMode val="edge"/>
              <c:yMode val="edge"/>
              <c:x val="1.5136134035349793E-3"/>
              <c:y val="0.13454356206361384"/>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title>
        <c:numFmt formatCode="#,##0" sourceLinked="1"/>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8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crossAx val="991727256"/>
        <c:crosses val="autoZero"/>
        <c:crossBetween val="between"/>
        <c:dispUnits>
          <c:builtInUnit val="millions"/>
        </c:dispUnits>
      </c:valAx>
      <c:spPr>
        <a:noFill/>
        <a:ln>
          <a:noFill/>
        </a:ln>
        <a:effectLst/>
      </c:spPr>
    </c:plotArea>
    <c:legend>
      <c:legendPos val="b"/>
      <c:layout>
        <c:manualLayout>
          <c:xMode val="edge"/>
          <c:yMode val="edge"/>
          <c:x val="0.13093960626010301"/>
          <c:y val="0.88973780068966957"/>
          <c:w val="0.86906039373989696"/>
          <c:h val="7.0868273664015838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Verdana" panose="020B060403050404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ysClr val="windowText" lastClr="000000"/>
                </a:solidFill>
                <a:latin typeface="Verdana" panose="020B0604030504040204" pitchFamily="34" charset="0"/>
                <a:ea typeface="Verdana" panose="020B0604030504040204" pitchFamily="34" charset="0"/>
                <a:cs typeface="+mn-cs"/>
              </a:defRPr>
            </a:pPr>
            <a:r>
              <a:rPr lang="en-GB" sz="1000" b="1"/>
              <a:t>a) Offshore wind</a:t>
            </a:r>
          </a:p>
        </c:rich>
      </c:tx>
      <c:overlay val="0"/>
      <c:spPr>
        <a:noFill/>
        <a:ln>
          <a:noFill/>
        </a:ln>
        <a:effectLst/>
      </c:spPr>
      <c:txPr>
        <a:bodyPr rot="0" spcFirstLastPara="1" vertOverflow="ellipsis" vert="horz" wrap="square" anchor="ctr" anchorCtr="1"/>
        <a:lstStyle/>
        <a:p>
          <a:pPr>
            <a:defRPr sz="1000" b="1" i="0" u="none" strike="noStrike" kern="1200" spc="0" baseline="0">
              <a:solidFill>
                <a:sysClr val="windowText" lastClr="000000"/>
              </a:solidFill>
              <a:latin typeface="Verdana" panose="020B0604030504040204" pitchFamily="34" charset="0"/>
              <a:ea typeface="Verdana" panose="020B0604030504040204" pitchFamily="34" charset="0"/>
              <a:cs typeface="+mn-cs"/>
            </a:defRPr>
          </a:pPr>
          <a:endParaRPr lang="en-US"/>
        </a:p>
      </c:txPr>
    </c:title>
    <c:autoTitleDeleted val="0"/>
    <c:plotArea>
      <c:layout/>
      <c:barChart>
        <c:barDir val="col"/>
        <c:grouping val="clustered"/>
        <c:varyColors val="0"/>
        <c:ser>
          <c:idx val="0"/>
          <c:order val="0"/>
          <c:tx>
            <c:v>ROCs issued</c:v>
          </c:tx>
          <c:spPr>
            <a:solidFill>
              <a:srgbClr val="12436D"/>
            </a:solidFill>
            <a:ln w="3175">
              <a:solidFill>
                <a:schemeClr val="tx1"/>
              </a:solidFill>
            </a:ln>
            <a:effectLst/>
          </c:spPr>
          <c:invertIfNegative val="0"/>
          <c:dLbls>
            <c:dLbl>
              <c:idx val="0"/>
              <c:numFmt formatCode="#,##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D10-42AD-A075-CFA890BE9ED4}"/>
                </c:ext>
              </c:extLst>
            </c:dLbl>
            <c:dLbl>
              <c:idx val="1"/>
              <c:numFmt formatCode="#,##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D10-42AD-A075-CFA890BE9ED4}"/>
                </c:ext>
              </c:extLst>
            </c:dLbl>
            <c:dLbl>
              <c:idx val="2"/>
              <c:numFmt formatCode="#,##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D10-42AD-A075-CFA890BE9ED4}"/>
                </c:ext>
              </c:extLst>
            </c:dLbl>
            <c:dLbl>
              <c:idx val="3"/>
              <c:numFmt formatCode="#,##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D10-42AD-A075-CFA890BE9ED4}"/>
                </c:ext>
              </c:extLst>
            </c:dLbl>
            <c:numFmt formatCode="#,##0.0" sourceLinked="0"/>
            <c:spPr>
              <a:noFill/>
              <a:ln>
                <a:noFill/>
              </a:ln>
              <a:effectLst/>
            </c:spPr>
            <c:txPr>
              <a:bodyPr rot="-5400000" spcFirstLastPara="1" vertOverflow="ellipsis" wrap="square" lIns="38100" tIns="19050" rIns="38100" bIns="19050" anchor="ctr" anchorCtr="1">
                <a:spAutoFit/>
              </a:bodyPr>
              <a:lstStyle/>
              <a:p>
                <a:pPr>
                  <a:defRPr sz="800" b="1" i="0" u="none" strike="noStrike" kern="1200" baseline="0">
                    <a:solidFill>
                      <a:schemeClr val="bg1"/>
                    </a:solidFill>
                    <a:latin typeface="Verdana" panose="020B0604030504040204" pitchFamily="34" charset="0"/>
                    <a:ea typeface="Verdana" panose="020B0604030504040204" pitchFamily="34" charset="0"/>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6"/>
              <c:pt idx="0">
                <c:v>SY7 (2008-09)</c:v>
              </c:pt>
              <c:pt idx="1">
                <c:v>SY8 (2009-10)</c:v>
              </c:pt>
              <c:pt idx="2">
                <c:v>SY9 (2010-11)</c:v>
              </c:pt>
              <c:pt idx="3">
                <c:v>SY10 (2011-12)</c:v>
              </c:pt>
              <c:pt idx="4">
                <c:v>SY11 (2012-13)</c:v>
              </c:pt>
              <c:pt idx="5">
                <c:v>SY12 (2013-14)</c:v>
              </c:pt>
              <c:pt idx="6">
                <c:v>SY13 (2014-15)</c:v>
              </c:pt>
              <c:pt idx="7">
                <c:v>SY14 (2015-16)</c:v>
              </c:pt>
              <c:pt idx="8">
                <c:v>SY15 (2016-17)</c:v>
              </c:pt>
              <c:pt idx="9">
                <c:v>SY16 (2017-18)</c:v>
              </c:pt>
              <c:pt idx="10">
                <c:v>SY17 (2018-19)</c:v>
              </c:pt>
              <c:pt idx="11">
                <c:v>SY18 (2019-20)</c:v>
              </c:pt>
              <c:pt idx="12">
                <c:v>SY19 (2020-21)</c:v>
              </c:pt>
              <c:pt idx="13">
                <c:v>SY20 (2021-22)</c:v>
              </c:pt>
              <c:pt idx="14">
                <c:v>SY21 (2022-23)</c:v>
              </c:pt>
              <c:pt idx="15">
                <c:v>SY22 (2023-24)</c:v>
              </c:pt>
            </c:strLit>
          </c:cat>
          <c:val>
            <c:numRef>
              <c:f>'Figure 3.6 (a-i)'!$I$65:$I$80</c:f>
              <c:numCache>
                <c:formatCode>#,##0</c:formatCode>
                <c:ptCount val="16"/>
                <c:pt idx="0">
                  <c:v>1497892</c:v>
                </c:pt>
                <c:pt idx="1">
                  <c:v>2716787</c:v>
                </c:pt>
                <c:pt idx="2">
                  <c:v>5025746</c:v>
                </c:pt>
                <c:pt idx="3">
                  <c:v>8785088</c:v>
                </c:pt>
                <c:pt idx="4">
                  <c:v>15689598</c:v>
                </c:pt>
                <c:pt idx="5">
                  <c:v>23936243</c:v>
                </c:pt>
                <c:pt idx="6">
                  <c:v>25377043</c:v>
                </c:pt>
                <c:pt idx="7">
                  <c:v>33763836</c:v>
                </c:pt>
                <c:pt idx="8">
                  <c:v>30753577</c:v>
                </c:pt>
                <c:pt idx="9">
                  <c:v>38923989</c:v>
                </c:pt>
                <c:pt idx="10">
                  <c:v>40346275</c:v>
                </c:pt>
                <c:pt idx="11">
                  <c:v>45678148</c:v>
                </c:pt>
                <c:pt idx="12">
                  <c:v>44083339</c:v>
                </c:pt>
                <c:pt idx="13">
                  <c:v>40133477</c:v>
                </c:pt>
                <c:pt idx="14">
                  <c:v>41695594</c:v>
                </c:pt>
                <c:pt idx="15">
                  <c:v>44301328</c:v>
                </c:pt>
              </c:numCache>
            </c:numRef>
          </c:val>
          <c:extLst>
            <c:ext xmlns:c16="http://schemas.microsoft.com/office/drawing/2014/chart" uri="{C3380CC4-5D6E-409C-BE32-E72D297353CC}">
              <c16:uniqueId val="{00000004-CD10-42AD-A075-CFA890BE9ED4}"/>
            </c:ext>
          </c:extLst>
        </c:ser>
        <c:dLbls>
          <c:showLegendKey val="0"/>
          <c:showVal val="0"/>
          <c:showCatName val="0"/>
          <c:showSerName val="0"/>
          <c:showPercent val="0"/>
          <c:showBubbleSize val="0"/>
        </c:dLbls>
        <c:gapWidth val="50"/>
        <c:overlap val="100"/>
        <c:axId val="1584043583"/>
        <c:axId val="1584042751"/>
      </c:barChart>
      <c:lineChart>
        <c:grouping val="standard"/>
        <c:varyColors val="0"/>
        <c:ser>
          <c:idx val="1"/>
          <c:order val="1"/>
          <c:tx>
            <c:v>RO generation (MWh)</c:v>
          </c:tx>
          <c:spPr>
            <a:ln w="28575" cap="rnd">
              <a:solidFill>
                <a:schemeClr val="accent2"/>
              </a:solidFill>
              <a:round/>
            </a:ln>
            <a:effectLst/>
          </c:spPr>
          <c:marker>
            <c:symbol val="none"/>
          </c:marker>
          <c:cat>
            <c:strLit>
              <c:ptCount val="16"/>
              <c:pt idx="0">
                <c:v>SY7 (2008-09)</c:v>
              </c:pt>
              <c:pt idx="1">
                <c:v>SY8 (2009-10)</c:v>
              </c:pt>
              <c:pt idx="2">
                <c:v>SY9 (2010-11)</c:v>
              </c:pt>
              <c:pt idx="3">
                <c:v>SY10 (2011-12)</c:v>
              </c:pt>
              <c:pt idx="4">
                <c:v>SY11 (2012-13)</c:v>
              </c:pt>
              <c:pt idx="5">
                <c:v>SY12 (2013-14)</c:v>
              </c:pt>
              <c:pt idx="6">
                <c:v>SY13 (2014-15)</c:v>
              </c:pt>
              <c:pt idx="7">
                <c:v>SY14 (2015-16)</c:v>
              </c:pt>
              <c:pt idx="8">
                <c:v>SY15 (2016-17)</c:v>
              </c:pt>
              <c:pt idx="9">
                <c:v>SY16 (2017-18)</c:v>
              </c:pt>
              <c:pt idx="10">
                <c:v>SY17 (2018-19)</c:v>
              </c:pt>
              <c:pt idx="11">
                <c:v>SY18 (2019-20)</c:v>
              </c:pt>
              <c:pt idx="12">
                <c:v>SY19 (2020-21)</c:v>
              </c:pt>
              <c:pt idx="13">
                <c:v>SY20 (2021-22)</c:v>
              </c:pt>
              <c:pt idx="14">
                <c:v>SY21 (2022-23)</c:v>
              </c:pt>
              <c:pt idx="15">
                <c:v>SY22 (2023-24)</c:v>
              </c:pt>
            </c:strLit>
          </c:cat>
          <c:val>
            <c:numRef>
              <c:f>'Figure 3.6 (a-i)'!$J$65:$J$80</c:f>
              <c:numCache>
                <c:formatCode>#,##0</c:formatCode>
                <c:ptCount val="16"/>
                <c:pt idx="0">
                  <c:v>1497892</c:v>
                </c:pt>
                <c:pt idx="1">
                  <c:v>2090329.6666654139</c:v>
                </c:pt>
                <c:pt idx="2">
                  <c:v>3345015.8333315831</c:v>
                </c:pt>
                <c:pt idx="3">
                  <c:v>5387730.8333312739</c:v>
                </c:pt>
                <c:pt idx="4">
                  <c:v>8815195.16666466</c:v>
                </c:pt>
                <c:pt idx="5">
                  <c:v>13013958.83333116</c:v>
                </c:pt>
                <c:pt idx="6">
                  <c:v>13581423.166664846</c:v>
                </c:pt>
                <c:pt idx="7">
                  <c:v>17903460.078945074</c:v>
                </c:pt>
                <c:pt idx="8">
                  <c:v>16235679.23684009</c:v>
                </c:pt>
                <c:pt idx="9">
                  <c:v>20588182.413111754</c:v>
                </c:pt>
                <c:pt idx="10">
                  <c:v>21380435.041429911</c:v>
                </c:pt>
                <c:pt idx="11">
                  <c:v>24150411.446191117</c:v>
                </c:pt>
                <c:pt idx="12">
                  <c:v>23338758.898237839</c:v>
                </c:pt>
                <c:pt idx="13">
                  <c:v>21162334.536083005</c:v>
                </c:pt>
                <c:pt idx="14">
                  <c:v>21959503.066324994</c:v>
                </c:pt>
                <c:pt idx="15">
                  <c:v>23346084.659975331</c:v>
                </c:pt>
              </c:numCache>
            </c:numRef>
          </c:val>
          <c:smooth val="0"/>
          <c:extLst>
            <c:ext xmlns:c16="http://schemas.microsoft.com/office/drawing/2014/chart" uri="{C3380CC4-5D6E-409C-BE32-E72D297353CC}">
              <c16:uniqueId val="{00000005-CD10-42AD-A075-CFA890BE9ED4}"/>
            </c:ext>
          </c:extLst>
        </c:ser>
        <c:dLbls>
          <c:showLegendKey val="0"/>
          <c:showVal val="0"/>
          <c:showCatName val="0"/>
          <c:showSerName val="0"/>
          <c:showPercent val="0"/>
          <c:showBubbleSize val="0"/>
        </c:dLbls>
        <c:marker val="1"/>
        <c:smooth val="0"/>
        <c:axId val="1584043583"/>
        <c:axId val="1584042751"/>
      </c:lineChart>
      <c:catAx>
        <c:axId val="1584043583"/>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584042751"/>
        <c:crosses val="autoZero"/>
        <c:auto val="1"/>
        <c:lblAlgn val="ctr"/>
        <c:lblOffset val="100"/>
        <c:noMultiLvlLbl val="0"/>
      </c:catAx>
      <c:valAx>
        <c:axId val="1584042751"/>
        <c:scaling>
          <c:orientation val="minMax"/>
          <c:min val="1"/>
        </c:scaling>
        <c:delete val="0"/>
        <c:axPos val="l"/>
        <c:majorGridlines>
          <c:spPr>
            <a:ln w="9525" cap="flat" cmpd="sng" algn="ctr">
              <a:solidFill>
                <a:srgbClr val="485865"/>
              </a:solidFill>
              <a:prstDash val="dash"/>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crossAx val="1584043583"/>
        <c:crosses val="autoZero"/>
        <c:crossBetween val="between"/>
        <c:dispUnits>
          <c:builtInUnit val="millions"/>
          <c:dispUnitsLbl>
            <c:layout>
              <c:manualLayout>
                <c:xMode val="edge"/>
                <c:yMode val="edge"/>
                <c:x val="9.9071211294554928E-3"/>
                <c:y val="5.006201742948755E-2"/>
              </c:manualLayout>
            </c:layout>
            <c:tx>
              <c:rich>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GB" b="1"/>
                    <a:t>ROCs issued (Millions) and </a:t>
                  </a:r>
                </a:p>
                <a:p>
                  <a:pPr>
                    <a:defRPr b="1"/>
                  </a:pPr>
                  <a:r>
                    <a:rPr lang="en-GB" b="1"/>
                    <a:t>Renewable generation (TWh)</a:t>
                  </a:r>
                </a:p>
              </c:rich>
            </c:tx>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dispUnitsLbl>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solidFill>
            <a:sysClr val="windowText" lastClr="000000"/>
          </a:solidFill>
          <a:latin typeface="Verdana" panose="020B0604030504040204" pitchFamily="34" charset="0"/>
          <a:ea typeface="Verdana" panose="020B060403050404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image" Target="../media/image2.png"/><Relationship Id="rId5" Type="http://schemas.openxmlformats.org/officeDocument/2006/relationships/chart" Target="../charts/chart8.xml"/><Relationship Id="rId4"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8" Type="http://schemas.openxmlformats.org/officeDocument/2006/relationships/chart" Target="../charts/chart15.xml"/><Relationship Id="rId3" Type="http://schemas.openxmlformats.org/officeDocument/2006/relationships/chart" Target="../charts/chart10.xml"/><Relationship Id="rId7" Type="http://schemas.openxmlformats.org/officeDocument/2006/relationships/chart" Target="../charts/chart14.xml"/><Relationship Id="rId2" Type="http://schemas.openxmlformats.org/officeDocument/2006/relationships/chart" Target="../charts/chart9.xml"/><Relationship Id="rId1" Type="http://schemas.openxmlformats.org/officeDocument/2006/relationships/image" Target="../media/image2.png"/><Relationship Id="rId6" Type="http://schemas.openxmlformats.org/officeDocument/2006/relationships/chart" Target="../charts/chart13.xml"/><Relationship Id="rId5" Type="http://schemas.openxmlformats.org/officeDocument/2006/relationships/chart" Target="../charts/chart12.xml"/><Relationship Id="rId10" Type="http://schemas.openxmlformats.org/officeDocument/2006/relationships/chart" Target="../charts/chart17.xml"/><Relationship Id="rId4" Type="http://schemas.openxmlformats.org/officeDocument/2006/relationships/chart" Target="../charts/chart11.xml"/><Relationship Id="rId9" Type="http://schemas.openxmlformats.org/officeDocument/2006/relationships/chart" Target="../charts/chart16.xml"/></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png"/></Relationships>
</file>

<file path=xl/drawings/_rels/drawing31.xml.rels><?xml version="1.0" encoding="UTF-8" standalone="yes"?>
<Relationships xmlns="http://schemas.openxmlformats.org/package/2006/relationships"><Relationship Id="rId1" Type="http://schemas.openxmlformats.org/officeDocument/2006/relationships/image" Target="../media/image2.png"/></Relationships>
</file>

<file path=xl/drawings/_rels/drawing32.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image" Target="../media/image2.png"/></Relationships>
</file>

<file path=xl/drawings/_rels/drawing33.xml.rels><?xml version="1.0" encoding="UTF-8" standalone="yes"?>
<Relationships xmlns="http://schemas.openxmlformats.org/package/2006/relationships"><Relationship Id="rId8" Type="http://schemas.openxmlformats.org/officeDocument/2006/relationships/chart" Target="../charts/chart33.xml"/><Relationship Id="rId3" Type="http://schemas.openxmlformats.org/officeDocument/2006/relationships/chart" Target="../charts/chart28.xml"/><Relationship Id="rId7" Type="http://schemas.openxmlformats.org/officeDocument/2006/relationships/chart" Target="../charts/chart32.xml"/><Relationship Id="rId2" Type="http://schemas.openxmlformats.org/officeDocument/2006/relationships/chart" Target="../charts/chart27.xml"/><Relationship Id="rId1" Type="http://schemas.openxmlformats.org/officeDocument/2006/relationships/image" Target="../media/image2.png"/><Relationship Id="rId6" Type="http://schemas.openxmlformats.org/officeDocument/2006/relationships/chart" Target="../charts/chart31.xml"/><Relationship Id="rId5" Type="http://schemas.openxmlformats.org/officeDocument/2006/relationships/chart" Target="../charts/chart30.xml"/><Relationship Id="rId4" Type="http://schemas.openxmlformats.org/officeDocument/2006/relationships/chart" Target="../charts/chart29.xml"/></Relationships>
</file>

<file path=xl/drawings/_rels/drawing34.xml.rels><?xml version="1.0" encoding="UTF-8" standalone="yes"?>
<Relationships xmlns="http://schemas.openxmlformats.org/package/2006/relationships"><Relationship Id="rId1" Type="http://schemas.openxmlformats.org/officeDocument/2006/relationships/image" Target="../media/image2.png"/></Relationships>
</file>

<file path=xl/drawings/_rels/drawing35.xml.rels><?xml version="1.0" encoding="UTF-8" standalone="yes"?>
<Relationships xmlns="http://schemas.openxmlformats.org/package/2006/relationships"><Relationship Id="rId2" Type="http://schemas.openxmlformats.org/officeDocument/2006/relationships/chart" Target="../charts/chart34.xml"/><Relationship Id="rId1" Type="http://schemas.openxmlformats.org/officeDocument/2006/relationships/image" Target="../media/image2.png"/></Relationships>
</file>

<file path=xl/drawings/_rels/drawing36.xml.rels><?xml version="1.0" encoding="UTF-8" standalone="yes"?>
<Relationships xmlns="http://schemas.openxmlformats.org/package/2006/relationships"><Relationship Id="rId2" Type="http://schemas.openxmlformats.org/officeDocument/2006/relationships/chart" Target="../charts/chart35.xml"/><Relationship Id="rId1" Type="http://schemas.openxmlformats.org/officeDocument/2006/relationships/image" Target="../media/image2.png"/></Relationships>
</file>

<file path=xl/drawings/_rels/drawing37.xml.rels><?xml version="1.0" encoding="UTF-8" standalone="yes"?>
<Relationships xmlns="http://schemas.openxmlformats.org/package/2006/relationships"><Relationship Id="rId3" Type="http://schemas.openxmlformats.org/officeDocument/2006/relationships/chart" Target="../charts/chart37.xml"/><Relationship Id="rId2" Type="http://schemas.openxmlformats.org/officeDocument/2006/relationships/chart" Target="../charts/chart36.xml"/><Relationship Id="rId1" Type="http://schemas.openxmlformats.org/officeDocument/2006/relationships/image" Target="../media/image2.png"/><Relationship Id="rId6" Type="http://schemas.openxmlformats.org/officeDocument/2006/relationships/chart" Target="../charts/chart40.xml"/><Relationship Id="rId5" Type="http://schemas.openxmlformats.org/officeDocument/2006/relationships/chart" Target="../charts/chart39.xml"/><Relationship Id="rId4" Type="http://schemas.openxmlformats.org/officeDocument/2006/relationships/chart" Target="../charts/chart38.xml"/></Relationships>
</file>

<file path=xl/drawings/_rels/drawing38.xml.rels><?xml version="1.0" encoding="UTF-8" standalone="yes"?>
<Relationships xmlns="http://schemas.openxmlformats.org/package/2006/relationships"><Relationship Id="rId3" Type="http://schemas.openxmlformats.org/officeDocument/2006/relationships/chart" Target="../charts/chart42.xml"/><Relationship Id="rId2" Type="http://schemas.openxmlformats.org/officeDocument/2006/relationships/chart" Target="../charts/chart41.xml"/><Relationship Id="rId1" Type="http://schemas.openxmlformats.org/officeDocument/2006/relationships/image" Target="../media/image2.png"/><Relationship Id="rId4" Type="http://schemas.openxmlformats.org/officeDocument/2006/relationships/chart" Target="../charts/chart43.xml"/></Relationships>
</file>

<file path=xl/drawings/_rels/drawing39.xml.rels><?xml version="1.0" encoding="UTF-8" standalone="yes"?>
<Relationships xmlns="http://schemas.openxmlformats.org/package/2006/relationships"><Relationship Id="rId2" Type="http://schemas.openxmlformats.org/officeDocument/2006/relationships/chart" Target="../charts/chart44.xml"/><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5.xml"/></Relationships>
</file>

<file path=xl/drawings/_rels/drawing41.xml.rels><?xml version="1.0" encoding="UTF-8" standalone="yes"?>
<Relationships xmlns="http://schemas.openxmlformats.org/package/2006/relationships"><Relationship Id="rId3" Type="http://schemas.openxmlformats.org/officeDocument/2006/relationships/chart" Target="../charts/chart47.xml"/><Relationship Id="rId2" Type="http://schemas.openxmlformats.org/officeDocument/2006/relationships/chart" Target="../charts/chart46.xml"/><Relationship Id="rId1" Type="http://schemas.openxmlformats.org/officeDocument/2006/relationships/image" Target="../media/image2.png"/><Relationship Id="rId6" Type="http://schemas.openxmlformats.org/officeDocument/2006/relationships/chart" Target="../charts/chart50.xml"/><Relationship Id="rId5" Type="http://schemas.openxmlformats.org/officeDocument/2006/relationships/chart" Target="../charts/chart49.xml"/><Relationship Id="rId4" Type="http://schemas.openxmlformats.org/officeDocument/2006/relationships/chart" Target="../charts/chart48.xml"/></Relationships>
</file>

<file path=xl/drawings/_rels/drawing42.xml.rels><?xml version="1.0" encoding="UTF-8" standalone="yes"?>
<Relationships xmlns="http://schemas.openxmlformats.org/package/2006/relationships"><Relationship Id="rId3" Type="http://schemas.openxmlformats.org/officeDocument/2006/relationships/chart" Target="../charts/chart52.xml"/><Relationship Id="rId2" Type="http://schemas.openxmlformats.org/officeDocument/2006/relationships/chart" Target="../charts/chart51.xml"/><Relationship Id="rId1" Type="http://schemas.openxmlformats.org/officeDocument/2006/relationships/image" Target="../media/image2.png"/><Relationship Id="rId6" Type="http://schemas.openxmlformats.org/officeDocument/2006/relationships/chart" Target="../charts/chart55.xml"/><Relationship Id="rId5" Type="http://schemas.openxmlformats.org/officeDocument/2006/relationships/chart" Target="../charts/chart54.xml"/><Relationship Id="rId4" Type="http://schemas.openxmlformats.org/officeDocument/2006/relationships/chart" Target="../charts/chart53.xml"/></Relationships>
</file>

<file path=xl/drawings/_rels/drawing43.xml.rels><?xml version="1.0" encoding="UTF-8" standalone="yes"?>
<Relationships xmlns="http://schemas.openxmlformats.org/package/2006/relationships"><Relationship Id="rId2" Type="http://schemas.openxmlformats.org/officeDocument/2006/relationships/chart" Target="../charts/chart56.xml"/><Relationship Id="rId1" Type="http://schemas.openxmlformats.org/officeDocument/2006/relationships/image" Target="../media/image2.png"/></Relationships>
</file>

<file path=xl/drawings/_rels/drawing44.xml.rels><?xml version="1.0" encoding="UTF-8" standalone="yes"?>
<Relationships xmlns="http://schemas.openxmlformats.org/package/2006/relationships"><Relationship Id="rId3" Type="http://schemas.openxmlformats.org/officeDocument/2006/relationships/chart" Target="../charts/chart58.xml"/><Relationship Id="rId2" Type="http://schemas.openxmlformats.org/officeDocument/2006/relationships/chart" Target="../charts/chart57.xml"/><Relationship Id="rId1" Type="http://schemas.openxmlformats.org/officeDocument/2006/relationships/image" Target="../media/image2.png"/></Relationships>
</file>

<file path=xl/drawings/_rels/drawing45.xml.rels><?xml version="1.0" encoding="UTF-8" standalone="yes"?>
<Relationships xmlns="http://schemas.openxmlformats.org/package/2006/relationships"><Relationship Id="rId2" Type="http://schemas.openxmlformats.org/officeDocument/2006/relationships/chart" Target="../charts/chart59.xml"/><Relationship Id="rId1" Type="http://schemas.openxmlformats.org/officeDocument/2006/relationships/image" Target="../media/image2.png"/></Relationships>
</file>

<file path=xl/drawings/_rels/drawing46.xml.rels><?xml version="1.0" encoding="UTF-8" standalone="yes"?>
<Relationships xmlns="http://schemas.openxmlformats.org/package/2006/relationships"><Relationship Id="rId2" Type="http://schemas.openxmlformats.org/officeDocument/2006/relationships/chart" Target="../charts/chart60.xml"/><Relationship Id="rId1" Type="http://schemas.openxmlformats.org/officeDocument/2006/relationships/image" Target="../media/image2.png"/></Relationships>
</file>

<file path=xl/drawings/_rels/drawing47.xml.rels><?xml version="1.0" encoding="UTF-8" standalone="yes"?>
<Relationships xmlns="http://schemas.openxmlformats.org/package/2006/relationships"><Relationship Id="rId2" Type="http://schemas.openxmlformats.org/officeDocument/2006/relationships/chart" Target="../charts/chart61.xml"/><Relationship Id="rId1" Type="http://schemas.openxmlformats.org/officeDocument/2006/relationships/image" Target="../media/image2.png"/></Relationships>
</file>

<file path=xl/drawings/_rels/drawing48.xml.rels><?xml version="1.0" encoding="UTF-8" standalone="yes"?>
<Relationships xmlns="http://schemas.openxmlformats.org/package/2006/relationships"><Relationship Id="rId2" Type="http://schemas.openxmlformats.org/officeDocument/2006/relationships/chart" Target="../charts/chart62.xml"/><Relationship Id="rId1" Type="http://schemas.openxmlformats.org/officeDocument/2006/relationships/image" Target="../media/image2.png"/></Relationships>
</file>

<file path=xl/drawings/_rels/drawing49.xml.rels><?xml version="1.0" encoding="UTF-8" standalone="yes"?>
<Relationships xmlns="http://schemas.openxmlformats.org/package/2006/relationships"><Relationship Id="rId2" Type="http://schemas.openxmlformats.org/officeDocument/2006/relationships/chart" Target="../charts/chart63.xml"/><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2.png"/></Relationships>
</file>

<file path=xl/drawings/_rels/drawing50.xml.rels><?xml version="1.0" encoding="UTF-8" standalone="yes"?>
<Relationships xmlns="http://schemas.openxmlformats.org/package/2006/relationships"><Relationship Id="rId1" Type="http://schemas.openxmlformats.org/officeDocument/2006/relationships/image" Target="../media/image2.png"/></Relationships>
</file>

<file path=xl/drawings/_rels/drawing51.xml.rels><?xml version="1.0" encoding="UTF-8" standalone="yes"?>
<Relationships xmlns="http://schemas.openxmlformats.org/package/2006/relationships"><Relationship Id="rId1" Type="http://schemas.openxmlformats.org/officeDocument/2006/relationships/image" Target="../media/image2.png"/></Relationships>
</file>

<file path=xl/drawings/_rels/drawing52.xml.rels><?xml version="1.0" encoding="UTF-8" standalone="yes"?>
<Relationships xmlns="http://schemas.openxmlformats.org/package/2006/relationships"><Relationship Id="rId1" Type="http://schemas.openxmlformats.org/officeDocument/2006/relationships/image" Target="../media/image2.png"/></Relationships>
</file>

<file path=xl/drawings/_rels/drawing53.xml.rels><?xml version="1.0" encoding="UTF-8" standalone="yes"?>
<Relationships xmlns="http://schemas.openxmlformats.org/package/2006/relationships"><Relationship Id="rId1" Type="http://schemas.openxmlformats.org/officeDocument/2006/relationships/image" Target="../media/image2.png"/></Relationships>
</file>

<file path=xl/drawings/_rels/drawing5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5.xml.rels><?xml version="1.0" encoding="UTF-8" standalone="yes"?>
<Relationships xmlns="http://schemas.openxmlformats.org/package/2006/relationships"><Relationship Id="rId1" Type="http://schemas.openxmlformats.org/officeDocument/2006/relationships/image" Target="../media/image2.png"/></Relationships>
</file>

<file path=xl/drawings/_rels/drawing56.xml.rels><?xml version="1.0" encoding="UTF-8" standalone="yes"?>
<Relationships xmlns="http://schemas.openxmlformats.org/package/2006/relationships"><Relationship Id="rId1" Type="http://schemas.openxmlformats.org/officeDocument/2006/relationships/image" Target="../media/image2.png"/></Relationships>
</file>

<file path=xl/drawings/_rels/drawing57.xml.rels><?xml version="1.0" encoding="UTF-8" standalone="yes"?>
<Relationships xmlns="http://schemas.openxmlformats.org/package/2006/relationships"><Relationship Id="rId1" Type="http://schemas.openxmlformats.org/officeDocument/2006/relationships/image" Target="../media/image2.png"/></Relationships>
</file>

<file path=xl/drawings/_rels/drawing58.xml.rels><?xml version="1.0" encoding="UTF-8" standalone="yes"?>
<Relationships xmlns="http://schemas.openxmlformats.org/package/2006/relationships"><Relationship Id="rId1" Type="http://schemas.openxmlformats.org/officeDocument/2006/relationships/image" Target="../media/image2.png"/></Relationships>
</file>

<file path=xl/drawings/_rels/drawing59.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2.png"/></Relationships>
</file>

<file path=xl/drawings/_rels/drawing60.xml.rels><?xml version="1.0" encoding="UTF-8" standalone="yes"?>
<Relationships xmlns="http://schemas.openxmlformats.org/package/2006/relationships"><Relationship Id="rId1" Type="http://schemas.openxmlformats.org/officeDocument/2006/relationships/image" Target="../media/image2.png"/></Relationships>
</file>

<file path=xl/drawings/_rels/drawing61.xml.rels><?xml version="1.0" encoding="UTF-8" standalone="yes"?>
<Relationships xmlns="http://schemas.openxmlformats.org/package/2006/relationships"><Relationship Id="rId1" Type="http://schemas.openxmlformats.org/officeDocument/2006/relationships/image" Target="../media/image2.png"/></Relationships>
</file>

<file path=xl/drawings/_rels/drawing62.xml.rels><?xml version="1.0" encoding="UTF-8" standalone="yes"?>
<Relationships xmlns="http://schemas.openxmlformats.org/package/2006/relationships"><Relationship Id="rId1" Type="http://schemas.openxmlformats.org/officeDocument/2006/relationships/image" Target="../media/image2.png"/></Relationships>
</file>

<file path=xl/drawings/_rels/drawing63.xml.rels><?xml version="1.0" encoding="UTF-8" standalone="yes"?>
<Relationships xmlns="http://schemas.openxmlformats.org/package/2006/relationships"><Relationship Id="rId1" Type="http://schemas.openxmlformats.org/officeDocument/2006/relationships/image" Target="../media/image2.png"/></Relationships>
</file>

<file path=xl/drawings/_rels/drawing64.xml.rels><?xml version="1.0" encoding="UTF-8" standalone="yes"?>
<Relationships xmlns="http://schemas.openxmlformats.org/package/2006/relationships"><Relationship Id="rId1" Type="http://schemas.openxmlformats.org/officeDocument/2006/relationships/image" Target="../media/image2.png"/></Relationships>
</file>

<file path=xl/drawings/_rels/drawing6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1931</xdr:colOff>
      <xdr:row>0</xdr:row>
      <xdr:rowOff>0</xdr:rowOff>
    </xdr:from>
    <xdr:to>
      <xdr:col>3</xdr:col>
      <xdr:colOff>521252</xdr:colOff>
      <xdr:row>3</xdr:row>
      <xdr:rowOff>154032</xdr:rowOff>
    </xdr:to>
    <xdr:pic>
      <xdr:nvPicPr>
        <xdr:cNvPr id="3" name="Picture 2" descr="image of the Ofgem logo" title="Ofgem logo">
          <a:extLst>
            <a:ext uri="{FF2B5EF4-FFF2-40B4-BE49-F238E27FC236}">
              <a16:creationId xmlns:a16="http://schemas.microsoft.com/office/drawing/2014/main" id="{4C4AB223-CB0C-4DFA-BF07-8768AB1A2A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31" y="0"/>
          <a:ext cx="3114953" cy="70068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1019927</xdr:colOff>
      <xdr:row>3</xdr:row>
      <xdr:rowOff>25485</xdr:rowOff>
    </xdr:to>
    <xdr:pic>
      <xdr:nvPicPr>
        <xdr:cNvPr id="2" name="Picture 1" descr="image of the Ofgem logo" title="Ofgem logo">
          <a:extLst>
            <a:ext uri="{FF2B5EF4-FFF2-40B4-BE49-F238E27FC236}">
              <a16:creationId xmlns:a16="http://schemas.microsoft.com/office/drawing/2014/main" id="{E8342B88-5768-46A1-8C6C-400021D644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0732" cy="58111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1012307</xdr:colOff>
      <xdr:row>3</xdr:row>
      <xdr:rowOff>17230</xdr:rowOff>
    </xdr:to>
    <xdr:pic>
      <xdr:nvPicPr>
        <xdr:cNvPr id="2" name="Picture 1" descr="image of the Ofgem logo" title="Ofgem logo">
          <a:extLst>
            <a:ext uri="{FF2B5EF4-FFF2-40B4-BE49-F238E27FC236}">
              <a16:creationId xmlns:a16="http://schemas.microsoft.com/office/drawing/2014/main" id="{80E998FE-799C-42A7-A75B-8A99E1AFA6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3907" cy="571585"/>
        </a:xfrm>
        <a:prstGeom prst="rect">
          <a:avLst/>
        </a:prstGeom>
      </xdr:spPr>
    </xdr:pic>
    <xdr:clientData/>
  </xdr:twoCellAnchor>
  <xdr:twoCellAnchor>
    <xdr:from>
      <xdr:col>1</xdr:col>
      <xdr:colOff>0</xdr:colOff>
      <xdr:row>12</xdr:row>
      <xdr:rowOff>0</xdr:rowOff>
    </xdr:from>
    <xdr:to>
      <xdr:col>5</xdr:col>
      <xdr:colOff>768350</xdr:colOff>
      <xdr:row>34</xdr:row>
      <xdr:rowOff>180975</xdr:rowOff>
    </xdr:to>
    <xdr:graphicFrame macro="">
      <xdr:nvGraphicFramePr>
        <xdr:cNvPr id="4" name="Chart 2" descr="Combined column and line chart showing total ROCs issued and the associated renewable electricity generation since SY6.&#10;&#10;Data table is located at B36 to F53">
          <a:extLst>
            <a:ext uri="{FF2B5EF4-FFF2-40B4-BE49-F238E27FC236}">
              <a16:creationId xmlns:a16="http://schemas.microsoft.com/office/drawing/2014/main" id="{00000000-0008-0000-0200-000002000000}"/>
            </a:ext>
            <a:ext uri="{C183D7F6-B498-43B3-948B-1728B52AA6E4}">
              <adec:decorative xmlns:adec="http://schemas.microsoft.com/office/drawing/2017/decorative" val="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1352032</xdr:colOff>
      <xdr:row>3</xdr:row>
      <xdr:rowOff>17230</xdr:rowOff>
    </xdr:to>
    <xdr:pic>
      <xdr:nvPicPr>
        <xdr:cNvPr id="2" name="Picture 1" descr="image of the Ofgem logo" title="Ofgem logo">
          <a:extLst>
            <a:ext uri="{FF2B5EF4-FFF2-40B4-BE49-F238E27FC236}">
              <a16:creationId xmlns:a16="http://schemas.microsoft.com/office/drawing/2014/main" id="{3F14047E-5413-4E70-B77D-65F9E53425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3907" cy="571585"/>
        </a:xfrm>
        <a:prstGeom prst="rect">
          <a:avLst/>
        </a:prstGeom>
      </xdr:spPr>
    </xdr:pic>
    <xdr:clientData/>
  </xdr:twoCellAnchor>
  <xdr:twoCellAnchor editAs="oneCell">
    <xdr:from>
      <xdr:col>0</xdr:col>
      <xdr:colOff>0</xdr:colOff>
      <xdr:row>0</xdr:row>
      <xdr:rowOff>0</xdr:rowOff>
    </xdr:from>
    <xdr:to>
      <xdr:col>2</xdr:col>
      <xdr:colOff>1352032</xdr:colOff>
      <xdr:row>3</xdr:row>
      <xdr:rowOff>17865</xdr:rowOff>
    </xdr:to>
    <xdr:pic>
      <xdr:nvPicPr>
        <xdr:cNvPr id="3" name="Picture 2" descr="image of the Ofgem logo" title="Ofgem logo">
          <a:extLst>
            <a:ext uri="{FF2B5EF4-FFF2-40B4-BE49-F238E27FC236}">
              <a16:creationId xmlns:a16="http://schemas.microsoft.com/office/drawing/2014/main" id="{6D57F386-89C6-4117-99E1-7077925A49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3907" cy="571585"/>
        </a:xfrm>
        <a:prstGeom prst="rect">
          <a:avLst/>
        </a:prstGeom>
      </xdr:spPr>
    </xdr:pic>
    <xdr:clientData/>
  </xdr:twoCellAnchor>
  <xdr:twoCellAnchor>
    <xdr:from>
      <xdr:col>1</xdr:col>
      <xdr:colOff>136070</xdr:colOff>
      <xdr:row>12</xdr:row>
      <xdr:rowOff>1</xdr:rowOff>
    </xdr:from>
    <xdr:to>
      <xdr:col>5</xdr:col>
      <xdr:colOff>962931</xdr:colOff>
      <xdr:row>36</xdr:row>
      <xdr:rowOff>95252</xdr:rowOff>
    </xdr:to>
    <xdr:graphicFrame macro="">
      <xdr:nvGraphicFramePr>
        <xdr:cNvPr id="5" name="Chart 3" descr="Combined column and line chart showing the number of ROCs issued and renewable generation in England from SY6 to SY22. &#10;&#10;Data table is located at B38 to M55">
          <a:extLst>
            <a:ext uri="{FF2B5EF4-FFF2-40B4-BE49-F238E27FC236}">
              <a16:creationId xmlns:a16="http://schemas.microsoft.com/office/drawing/2014/main" id="{DA6C5996-D075-4906-8745-C25C5DD7D9AA}"/>
            </a:ext>
            <a:ext uri="{C183D7F6-B498-43B3-948B-1728B52AA6E4}">
              <adec:decorative xmlns:adec="http://schemas.microsoft.com/office/drawing/2017/decorative" val="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911678</xdr:colOff>
      <xdr:row>11</xdr:row>
      <xdr:rowOff>166687</xdr:rowOff>
    </xdr:from>
    <xdr:to>
      <xdr:col>9</xdr:col>
      <xdr:colOff>1112611</xdr:colOff>
      <xdr:row>36</xdr:row>
      <xdr:rowOff>95249</xdr:rowOff>
    </xdr:to>
    <xdr:graphicFrame macro="">
      <xdr:nvGraphicFramePr>
        <xdr:cNvPr id="6" name="Chart 7" descr="Combined column and line chart showing the number of ROCs issued and renewable generation in Scotland from SY6 to SY22. &#10;&#10;Data table is located at B38 to M55">
          <a:extLst>
            <a:ext uri="{FF2B5EF4-FFF2-40B4-BE49-F238E27FC236}">
              <a16:creationId xmlns:a16="http://schemas.microsoft.com/office/drawing/2014/main" id="{18FE1AA3-D4F2-4F1F-9E3E-EDE7BC7274CF}"/>
            </a:ext>
            <a:ext uri="{C183D7F6-B498-43B3-948B-1728B52AA6E4}">
              <adec:decorative xmlns:adec="http://schemas.microsoft.com/office/drawing/2017/decorative" val="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1230993</xdr:colOff>
      <xdr:row>11</xdr:row>
      <xdr:rowOff>119063</xdr:rowOff>
    </xdr:from>
    <xdr:to>
      <xdr:col>13</xdr:col>
      <xdr:colOff>1058182</xdr:colOff>
      <xdr:row>36</xdr:row>
      <xdr:rowOff>59873</xdr:rowOff>
    </xdr:to>
    <xdr:graphicFrame macro="">
      <xdr:nvGraphicFramePr>
        <xdr:cNvPr id="7" name="Chart 8" descr="Combined column and line chart showing the number of ROCs issued and renewable generation in Wales from SY6 to SY22. &#10;&#10;Data table is located at B38 to M55">
          <a:extLst>
            <a:ext uri="{FF2B5EF4-FFF2-40B4-BE49-F238E27FC236}">
              <a16:creationId xmlns:a16="http://schemas.microsoft.com/office/drawing/2014/main" id="{F23064B5-D5E4-4C81-903E-A3532444B233}"/>
            </a:ext>
            <a:ext uri="{C183D7F6-B498-43B3-948B-1728B52AA6E4}">
              <adec:decorative xmlns:adec="http://schemas.microsoft.com/office/drawing/2017/decorative" val="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1078139</xdr:colOff>
      <xdr:row>11</xdr:row>
      <xdr:rowOff>166688</xdr:rowOff>
    </xdr:from>
    <xdr:to>
      <xdr:col>18</xdr:col>
      <xdr:colOff>363220</xdr:colOff>
      <xdr:row>36</xdr:row>
      <xdr:rowOff>30392</xdr:rowOff>
    </xdr:to>
    <xdr:graphicFrame macro="">
      <xdr:nvGraphicFramePr>
        <xdr:cNvPr id="11" name="Chart 9" descr="Combined column and line chart showing the number of ROCs issued and renewable generation in Northern Ireland from SY6 to SY22. &#10;&#10;Data table is located at B38 to M55">
          <a:extLst>
            <a:ext uri="{FF2B5EF4-FFF2-40B4-BE49-F238E27FC236}">
              <a16:creationId xmlns:a16="http://schemas.microsoft.com/office/drawing/2014/main" id="{10058AE1-37FA-4B2B-A4E2-23B92EF22AFA}"/>
            </a:ext>
            <a:ext uri="{C183D7F6-B498-43B3-948B-1728B52AA6E4}">
              <adec:decorative xmlns:adec="http://schemas.microsoft.com/office/drawing/2017/decorative" val="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1009132</xdr:colOff>
      <xdr:row>3</xdr:row>
      <xdr:rowOff>21675</xdr:rowOff>
    </xdr:to>
    <xdr:pic>
      <xdr:nvPicPr>
        <xdr:cNvPr id="2" name="Picture 1" descr="image of the Ofgem logo" title="Ofgem logo">
          <a:extLst>
            <a:ext uri="{FF2B5EF4-FFF2-40B4-BE49-F238E27FC236}">
              <a16:creationId xmlns:a16="http://schemas.microsoft.com/office/drawing/2014/main" id="{02C52E54-F219-451B-BB6B-6CC07C736F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3907" cy="571585"/>
        </a:xfrm>
        <a:prstGeom prst="rect">
          <a:avLst/>
        </a:prstGeom>
      </xdr:spPr>
    </xdr:pic>
    <xdr:clientData/>
  </xdr:twoCellAnchor>
  <xdr:twoCellAnchor>
    <xdr:from>
      <xdr:col>1</xdr:col>
      <xdr:colOff>0</xdr:colOff>
      <xdr:row>18</xdr:row>
      <xdr:rowOff>0</xdr:rowOff>
    </xdr:from>
    <xdr:to>
      <xdr:col>5</xdr:col>
      <xdr:colOff>657225</xdr:colOff>
      <xdr:row>38</xdr:row>
      <xdr:rowOff>82550</xdr:rowOff>
    </xdr:to>
    <xdr:graphicFrame macro="">
      <xdr:nvGraphicFramePr>
        <xdr:cNvPr id="6" name="Chart 5" descr="Combined column and line chart showing the number of ROCs issued and renewable generation for offshore wind. &#10;&#10;Data table is located at B64 to W80">
          <a:extLst>
            <a:ext uri="{FF2B5EF4-FFF2-40B4-BE49-F238E27FC236}">
              <a16:creationId xmlns:a16="http://schemas.microsoft.com/office/drawing/2014/main" id="{02777848-67CA-4665-8F53-DF881C51C1D5}"/>
            </a:ext>
            <a:ext uri="{C183D7F6-B498-43B3-948B-1728B52AA6E4}">
              <adec:decorative xmlns:adec="http://schemas.microsoft.com/office/drawing/2017/decorative" val="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768350</xdr:colOff>
      <xdr:row>18</xdr:row>
      <xdr:rowOff>19050</xdr:rowOff>
    </xdr:from>
    <xdr:to>
      <xdr:col>9</xdr:col>
      <xdr:colOff>953135</xdr:colOff>
      <xdr:row>39</xdr:row>
      <xdr:rowOff>38735</xdr:rowOff>
    </xdr:to>
    <xdr:graphicFrame macro="">
      <xdr:nvGraphicFramePr>
        <xdr:cNvPr id="7" name="Chart 6" descr="Combined column and line chart showing the number of ROCs issued and renewable generation for onshore wind. &#10;&#10;Data table is located at B64 to W80">
          <a:extLst>
            <a:ext uri="{FF2B5EF4-FFF2-40B4-BE49-F238E27FC236}">
              <a16:creationId xmlns:a16="http://schemas.microsoft.com/office/drawing/2014/main" id="{776DCBB1-2F88-4D2C-9D59-1E8702D8046F}"/>
            </a:ext>
            <a:ext uri="{C183D7F6-B498-43B3-948B-1728B52AA6E4}">
              <adec:decorative xmlns:adec="http://schemas.microsoft.com/office/drawing/2017/decorative" val="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1066800</xdr:colOff>
      <xdr:row>18</xdr:row>
      <xdr:rowOff>28575</xdr:rowOff>
    </xdr:from>
    <xdr:to>
      <xdr:col>13</xdr:col>
      <xdr:colOff>1324610</xdr:colOff>
      <xdr:row>39</xdr:row>
      <xdr:rowOff>85725</xdr:rowOff>
    </xdr:to>
    <xdr:graphicFrame macro="">
      <xdr:nvGraphicFramePr>
        <xdr:cNvPr id="8" name="Chart 7" descr="Combined column and line chart showing the number of ROCs issued and renewable generation for fuelled.&#10;&#10;Data table is located at B64 to W80">
          <a:extLst>
            <a:ext uri="{FF2B5EF4-FFF2-40B4-BE49-F238E27FC236}">
              <a16:creationId xmlns:a16="http://schemas.microsoft.com/office/drawing/2014/main" id="{ED4ED144-9165-4F99-9F6E-AFA09C7E9EC2}"/>
            </a:ext>
            <a:ext uri="{C183D7F6-B498-43B3-948B-1728B52AA6E4}">
              <adec:decorative xmlns:adec="http://schemas.microsoft.com/office/drawing/2017/decorative" val="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0</xdr:colOff>
      <xdr:row>18</xdr:row>
      <xdr:rowOff>38101</xdr:rowOff>
    </xdr:from>
    <xdr:to>
      <xdr:col>18</xdr:col>
      <xdr:colOff>44450</xdr:colOff>
      <xdr:row>39</xdr:row>
      <xdr:rowOff>114302</xdr:rowOff>
    </xdr:to>
    <xdr:graphicFrame macro="">
      <xdr:nvGraphicFramePr>
        <xdr:cNvPr id="9" name="Chart 8" descr="Combined column and line chart showing the number of ROCs issued and renewable generation for solar PV.&#10;&#10;Data table is located at B64 to W80">
          <a:extLst>
            <a:ext uri="{FF2B5EF4-FFF2-40B4-BE49-F238E27FC236}">
              <a16:creationId xmlns:a16="http://schemas.microsoft.com/office/drawing/2014/main" id="{0ACAEB69-7A09-46BC-BF5D-48334B6E4FF6}"/>
            </a:ext>
            <a:ext uri="{C183D7F6-B498-43B3-948B-1728B52AA6E4}">
              <adec:decorative xmlns:adec="http://schemas.microsoft.com/office/drawing/2017/decorative" val="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xdr:col>
      <xdr:colOff>95250</xdr:colOff>
      <xdr:row>18</xdr:row>
      <xdr:rowOff>123824</xdr:rowOff>
    </xdr:from>
    <xdr:to>
      <xdr:col>21</xdr:col>
      <xdr:colOff>1457960</xdr:colOff>
      <xdr:row>40</xdr:row>
      <xdr:rowOff>76199</xdr:rowOff>
    </xdr:to>
    <xdr:graphicFrame macro="">
      <xdr:nvGraphicFramePr>
        <xdr:cNvPr id="10" name="Chart 9" descr="Combined column and line chart showing the number of ROCs issued and renewable generation for landfill gas.&#10;&#10;Data table is located at B64 to W80">
          <a:extLst>
            <a:ext uri="{FF2B5EF4-FFF2-40B4-BE49-F238E27FC236}">
              <a16:creationId xmlns:a16="http://schemas.microsoft.com/office/drawing/2014/main" id="{E4DDA161-BF92-45D4-8E0D-6FAA5E28FA2D}"/>
            </a:ext>
            <a:ext uri="{C183D7F6-B498-43B3-948B-1728B52AA6E4}">
              <adec:decorative xmlns:adec="http://schemas.microsoft.com/office/drawing/2017/decorative" val="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44450</xdr:colOff>
      <xdr:row>38</xdr:row>
      <xdr:rowOff>57150</xdr:rowOff>
    </xdr:from>
    <xdr:to>
      <xdr:col>5</xdr:col>
      <xdr:colOff>581025</xdr:colOff>
      <xdr:row>61</xdr:row>
      <xdr:rowOff>131445</xdr:rowOff>
    </xdr:to>
    <xdr:graphicFrame macro="">
      <xdr:nvGraphicFramePr>
        <xdr:cNvPr id="11" name="Chart 10" descr="Combined column and line chart showing the number of ROCs issued and renewable generation for hydro.&#10;&#10;Data table is located at B64 to W80">
          <a:extLst>
            <a:ext uri="{FF2B5EF4-FFF2-40B4-BE49-F238E27FC236}">
              <a16:creationId xmlns:a16="http://schemas.microsoft.com/office/drawing/2014/main" id="{E841123D-105D-4BB1-809F-C9CA4AE37541}"/>
            </a:ext>
            <a:ext uri="{C183D7F6-B498-43B3-948B-1728B52AA6E4}">
              <adec:decorative xmlns:adec="http://schemas.microsoft.com/office/drawing/2017/decorative" val="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762000</xdr:colOff>
      <xdr:row>39</xdr:row>
      <xdr:rowOff>171450</xdr:rowOff>
    </xdr:from>
    <xdr:to>
      <xdr:col>9</xdr:col>
      <xdr:colOff>943610</xdr:colOff>
      <xdr:row>62</xdr:row>
      <xdr:rowOff>40640</xdr:rowOff>
    </xdr:to>
    <xdr:graphicFrame macro="">
      <xdr:nvGraphicFramePr>
        <xdr:cNvPr id="14" name="Chart 13" descr="Combined column and line chart showing the number of ROCs issued and renewable generation for sewage gas.&#10;&#10;Data table is located at B64 to W80">
          <a:extLst>
            <a:ext uri="{FF2B5EF4-FFF2-40B4-BE49-F238E27FC236}">
              <a16:creationId xmlns:a16="http://schemas.microsoft.com/office/drawing/2014/main" id="{F3511EB6-8606-4843-B322-20B5C244E4D5}"/>
            </a:ext>
            <a:ext uri="{C183D7F6-B498-43B3-948B-1728B52AA6E4}">
              <adec:decorative xmlns:adec="http://schemas.microsoft.com/office/drawing/2017/decorative" val="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1076325</xdr:colOff>
      <xdr:row>39</xdr:row>
      <xdr:rowOff>104775</xdr:rowOff>
    </xdr:from>
    <xdr:to>
      <xdr:col>13</xdr:col>
      <xdr:colOff>1334135</xdr:colOff>
      <xdr:row>62</xdr:row>
      <xdr:rowOff>64135</xdr:rowOff>
    </xdr:to>
    <xdr:graphicFrame macro="">
      <xdr:nvGraphicFramePr>
        <xdr:cNvPr id="19" name="Chart 18" descr="Combined column and line chart showing the number of ROCs issued and renewable generation for tidal power.&#10;&#10;Data table is located at B64 to W80">
          <a:extLst>
            <a:ext uri="{FF2B5EF4-FFF2-40B4-BE49-F238E27FC236}">
              <a16:creationId xmlns:a16="http://schemas.microsoft.com/office/drawing/2014/main" id="{A7DC3C18-414D-E09F-A31F-AF12084CEC5E}"/>
            </a:ext>
            <a:ext uri="{C183D7F6-B498-43B3-948B-1728B52AA6E4}">
              <adec:decorative xmlns:adec="http://schemas.microsoft.com/office/drawing/2017/decorative" val="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xdr:col>
      <xdr:colOff>1562100</xdr:colOff>
      <xdr:row>38</xdr:row>
      <xdr:rowOff>171450</xdr:rowOff>
    </xdr:from>
    <xdr:to>
      <xdr:col>18</xdr:col>
      <xdr:colOff>149860</xdr:colOff>
      <xdr:row>61</xdr:row>
      <xdr:rowOff>105410</xdr:rowOff>
    </xdr:to>
    <xdr:graphicFrame macro="">
      <xdr:nvGraphicFramePr>
        <xdr:cNvPr id="20" name="Chart 19" descr="Combined column and line chart showing the number of ROCs issued and renewable generation for wave power.&#10;&#10;Data table is located at B64 to W80">
          <a:extLst>
            <a:ext uri="{FF2B5EF4-FFF2-40B4-BE49-F238E27FC236}">
              <a16:creationId xmlns:a16="http://schemas.microsoft.com/office/drawing/2014/main" id="{7A832692-C0E2-11AC-66CD-4C703E9BF5F4}"/>
            </a:ext>
            <a:ext uri="{C183D7F6-B498-43B3-948B-1728B52AA6E4}">
              <adec:decorative xmlns:adec="http://schemas.microsoft.com/office/drawing/2017/decorative" val="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2657</xdr:colOff>
      <xdr:row>3</xdr:row>
      <xdr:rowOff>21675</xdr:rowOff>
    </xdr:to>
    <xdr:pic>
      <xdr:nvPicPr>
        <xdr:cNvPr id="2" name="Picture 1" descr="image of the Ofgem logo" title="Ofgem logo">
          <a:extLst>
            <a:ext uri="{FF2B5EF4-FFF2-40B4-BE49-F238E27FC236}">
              <a16:creationId xmlns:a16="http://schemas.microsoft.com/office/drawing/2014/main" id="{4C788E36-4D18-4885-8856-2EF4FE2834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3907" cy="57158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631307</xdr:colOff>
      <xdr:row>3</xdr:row>
      <xdr:rowOff>17230</xdr:rowOff>
    </xdr:to>
    <xdr:pic>
      <xdr:nvPicPr>
        <xdr:cNvPr id="2" name="Picture 1" descr="image of the Ofgem logo" title="Ofgem logo">
          <a:extLst>
            <a:ext uri="{FF2B5EF4-FFF2-40B4-BE49-F238E27FC236}">
              <a16:creationId xmlns:a16="http://schemas.microsoft.com/office/drawing/2014/main" id="{9D66EC80-1BA1-40C6-BE4D-59440A1C83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0732" cy="57158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951982</xdr:colOff>
      <xdr:row>3</xdr:row>
      <xdr:rowOff>21675</xdr:rowOff>
    </xdr:to>
    <xdr:pic>
      <xdr:nvPicPr>
        <xdr:cNvPr id="3" name="Picture 2" descr="image of the Ofgem logo" title="Ofgem logo">
          <a:extLst>
            <a:ext uri="{FF2B5EF4-FFF2-40B4-BE49-F238E27FC236}">
              <a16:creationId xmlns:a16="http://schemas.microsoft.com/office/drawing/2014/main" id="{5F644845-08B8-4F78-A603-77CFD41808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0732" cy="568410"/>
        </a:xfrm>
        <a:prstGeom prst="rect">
          <a:avLst/>
        </a:prstGeom>
      </xdr:spPr>
    </xdr:pic>
    <xdr:clientData/>
  </xdr:twoCellAnchor>
  <xdr:twoCellAnchor>
    <xdr:from>
      <xdr:col>1</xdr:col>
      <xdr:colOff>58737</xdr:colOff>
      <xdr:row>11</xdr:row>
      <xdr:rowOff>179387</xdr:rowOff>
    </xdr:from>
    <xdr:to>
      <xdr:col>5</xdr:col>
      <xdr:colOff>95250</xdr:colOff>
      <xdr:row>32</xdr:row>
      <xdr:rowOff>28575</xdr:rowOff>
    </xdr:to>
    <xdr:graphicFrame macro="">
      <xdr:nvGraphicFramePr>
        <xdr:cNvPr id="2" name="Chart 1" descr="Pie chart presenting the proportion of feedstock types used in gasification stations.&#10;&#10;Data table is located at B34 to D39">
          <a:extLst>
            <a:ext uri="{FF2B5EF4-FFF2-40B4-BE49-F238E27FC236}">
              <a16:creationId xmlns:a16="http://schemas.microsoft.com/office/drawing/2014/main" id="{0C9FBB08-4B16-EBBC-23C7-9E131DB87B8F}"/>
            </a:ext>
            <a:ext uri="{C183D7F6-B498-43B3-948B-1728B52AA6E4}">
              <adec:decorative xmlns:adec="http://schemas.microsoft.com/office/drawing/2017/decorative" val="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2209282</xdr:colOff>
      <xdr:row>3</xdr:row>
      <xdr:rowOff>17865</xdr:rowOff>
    </xdr:to>
    <xdr:pic>
      <xdr:nvPicPr>
        <xdr:cNvPr id="2" name="Picture 1" descr="image of the Ofgem logo" title="Ofgem logo">
          <a:extLst>
            <a:ext uri="{FF2B5EF4-FFF2-40B4-BE49-F238E27FC236}">
              <a16:creationId xmlns:a16="http://schemas.microsoft.com/office/drawing/2014/main" id="{7468F43F-7BA9-4F2A-B72C-2A0C378737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0732" cy="568410"/>
        </a:xfrm>
        <a:prstGeom prst="rect">
          <a:avLst/>
        </a:prstGeom>
      </xdr:spPr>
    </xdr:pic>
    <xdr:clientData/>
  </xdr:twoCellAnchor>
  <xdr:twoCellAnchor>
    <xdr:from>
      <xdr:col>0</xdr:col>
      <xdr:colOff>160337</xdr:colOff>
      <xdr:row>12</xdr:row>
      <xdr:rowOff>77787</xdr:rowOff>
    </xdr:from>
    <xdr:to>
      <xdr:col>5</xdr:col>
      <xdr:colOff>38100</xdr:colOff>
      <xdr:row>33</xdr:row>
      <xdr:rowOff>95250</xdr:rowOff>
    </xdr:to>
    <xdr:graphicFrame macro="">
      <xdr:nvGraphicFramePr>
        <xdr:cNvPr id="4" name="Chart 3" descr="Pie chart presenting the proportion of feedstock types used in anaerobic digestion stations. &#10;&#10;Data table is located at B35 to D44">
          <a:extLst>
            <a:ext uri="{FF2B5EF4-FFF2-40B4-BE49-F238E27FC236}">
              <a16:creationId xmlns:a16="http://schemas.microsoft.com/office/drawing/2014/main" id="{B1B56B66-1EC8-6EB5-92C4-2AB6A3B80635}"/>
            </a:ext>
            <a:ext uri="{C183D7F6-B498-43B3-948B-1728B52AA6E4}">
              <adec:decorative xmlns:adec="http://schemas.microsoft.com/office/drawing/2017/decorative" val="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2657</xdr:colOff>
      <xdr:row>3</xdr:row>
      <xdr:rowOff>17230</xdr:rowOff>
    </xdr:to>
    <xdr:pic>
      <xdr:nvPicPr>
        <xdr:cNvPr id="2" name="Picture 1" descr="image of the Ofgem logo" title="Ofgem logo">
          <a:extLst>
            <a:ext uri="{FF2B5EF4-FFF2-40B4-BE49-F238E27FC236}">
              <a16:creationId xmlns:a16="http://schemas.microsoft.com/office/drawing/2014/main" id="{4D83A47B-D025-40FC-8426-B3D76C0E29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0732" cy="568410"/>
        </a:xfrm>
        <a:prstGeom prst="rect">
          <a:avLst/>
        </a:prstGeom>
      </xdr:spPr>
    </xdr:pic>
    <xdr:clientData/>
  </xdr:twoCellAnchor>
  <xdr:twoCellAnchor>
    <xdr:from>
      <xdr:col>0</xdr:col>
      <xdr:colOff>0</xdr:colOff>
      <xdr:row>13</xdr:row>
      <xdr:rowOff>50798</xdr:rowOff>
    </xdr:from>
    <xdr:to>
      <xdr:col>3</xdr:col>
      <xdr:colOff>1093925</xdr:colOff>
      <xdr:row>34</xdr:row>
      <xdr:rowOff>30323</xdr:rowOff>
    </xdr:to>
    <xdr:graphicFrame macro="">
      <xdr:nvGraphicFramePr>
        <xdr:cNvPr id="3" name="Chart 2" descr="Pie chart presenting the proportion of feedstock types burnt in bioliquid stations.&#10;&#10;Data table is located at B37 to D43">
          <a:extLst>
            <a:ext uri="{FF2B5EF4-FFF2-40B4-BE49-F238E27FC236}">
              <a16:creationId xmlns:a16="http://schemas.microsoft.com/office/drawing/2014/main" id="{C37659A1-89B6-49B5-8D47-52238C1338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597017</xdr:colOff>
      <xdr:row>3</xdr:row>
      <xdr:rowOff>21040</xdr:rowOff>
    </xdr:to>
    <xdr:pic>
      <xdr:nvPicPr>
        <xdr:cNvPr id="2" name="Picture 1" descr="image of the Ofgem logo" title="Ofgem logo">
          <a:extLst>
            <a:ext uri="{FF2B5EF4-FFF2-40B4-BE49-F238E27FC236}">
              <a16:creationId xmlns:a16="http://schemas.microsoft.com/office/drawing/2014/main" id="{8B8DACDF-BAC7-42AE-8111-F0535E27C9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0732" cy="568410"/>
        </a:xfrm>
        <a:prstGeom prst="rect">
          <a:avLst/>
        </a:prstGeom>
      </xdr:spPr>
    </xdr:pic>
    <xdr:clientData/>
  </xdr:twoCellAnchor>
  <xdr:twoCellAnchor>
    <xdr:from>
      <xdr:col>1</xdr:col>
      <xdr:colOff>0</xdr:colOff>
      <xdr:row>13</xdr:row>
      <xdr:rowOff>120650</xdr:rowOff>
    </xdr:from>
    <xdr:to>
      <xdr:col>5</xdr:col>
      <xdr:colOff>885825</xdr:colOff>
      <xdr:row>35</xdr:row>
      <xdr:rowOff>19050</xdr:rowOff>
    </xdr:to>
    <xdr:graphicFrame macro="">
      <xdr:nvGraphicFramePr>
        <xdr:cNvPr id="25" name="Chart 3" descr="Pie chart presenting the proportion of feedstock types burnt in direct combustion stations. &#10;&#10;Data table is located at B37 to D46">
          <a:extLst>
            <a:ext uri="{FF2B5EF4-FFF2-40B4-BE49-F238E27FC236}">
              <a16:creationId xmlns:a16="http://schemas.microsoft.com/office/drawing/2014/main" id="{0F48E5AE-DF9F-48A4-BD2E-604ABEDEB89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998337</xdr:colOff>
      <xdr:row>3</xdr:row>
      <xdr:rowOff>29930</xdr:rowOff>
    </xdr:to>
    <xdr:pic>
      <xdr:nvPicPr>
        <xdr:cNvPr id="2" name="Picture 1" descr="image of the Ofgem logo" title="Ofgem logo">
          <a:extLst>
            <a:ext uri="{FF2B5EF4-FFF2-40B4-BE49-F238E27FC236}">
              <a16:creationId xmlns:a16="http://schemas.microsoft.com/office/drawing/2014/main" id="{BA2FC74B-5918-437A-99E8-EBCE5DEAA0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41057" cy="56841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18532</xdr:colOff>
      <xdr:row>3</xdr:row>
      <xdr:rowOff>28660</xdr:rowOff>
    </xdr:to>
    <xdr:pic>
      <xdr:nvPicPr>
        <xdr:cNvPr id="3" name="Picture 2" descr="image of the Ofgem logo" title="Ofgem logo">
          <a:extLst>
            <a:ext uri="{FF2B5EF4-FFF2-40B4-BE49-F238E27FC236}">
              <a16:creationId xmlns:a16="http://schemas.microsoft.com/office/drawing/2014/main" id="{D5EA603E-0514-483B-B004-5E92733291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3907" cy="571585"/>
        </a:xfrm>
        <a:prstGeom prst="rect">
          <a:avLst/>
        </a:prstGeom>
      </xdr:spPr>
    </xdr:pic>
    <xdr:clientData/>
  </xdr:twoCellAnchor>
  <xdr:twoCellAnchor>
    <xdr:from>
      <xdr:col>1</xdr:col>
      <xdr:colOff>34925</xdr:colOff>
      <xdr:row>12</xdr:row>
      <xdr:rowOff>39685</xdr:rowOff>
    </xdr:from>
    <xdr:to>
      <xdr:col>8</xdr:col>
      <xdr:colOff>609600</xdr:colOff>
      <xdr:row>34</xdr:row>
      <xdr:rowOff>66674</xdr:rowOff>
    </xdr:to>
    <xdr:graphicFrame macro="">
      <xdr:nvGraphicFramePr>
        <xdr:cNvPr id="4" name="Chart 3" descr="Stacked column chart showing the origin of fuels used for fuelled generating stations. &#10;&#10;Data table is located at B36 to F39">
          <a:extLst>
            <a:ext uri="{FF2B5EF4-FFF2-40B4-BE49-F238E27FC236}">
              <a16:creationId xmlns:a16="http://schemas.microsoft.com/office/drawing/2014/main" id="{13623C8C-641D-2F6D-6671-D77747AE7BA5}"/>
            </a:ext>
            <a:ext uri="{C183D7F6-B498-43B3-948B-1728B52AA6E4}">
              <adec:decorative xmlns:adec="http://schemas.microsoft.com/office/drawing/2017/decorative" val="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31232</xdr:colOff>
      <xdr:row>3</xdr:row>
      <xdr:rowOff>25485</xdr:rowOff>
    </xdr:to>
    <xdr:pic>
      <xdr:nvPicPr>
        <xdr:cNvPr id="2" name="Picture 1" descr="image of the Ofgem logo" title="Ofgem logo">
          <a:extLst>
            <a:ext uri="{FF2B5EF4-FFF2-40B4-BE49-F238E27FC236}">
              <a16:creationId xmlns:a16="http://schemas.microsoft.com/office/drawing/2014/main" id="{7D79F30D-41C7-4773-8BD1-6DE1DD0563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3907" cy="571585"/>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85207</xdr:colOff>
      <xdr:row>3</xdr:row>
      <xdr:rowOff>25485</xdr:rowOff>
    </xdr:to>
    <xdr:pic>
      <xdr:nvPicPr>
        <xdr:cNvPr id="2" name="Picture 1" descr="image of the Ofgem logo" title="Ofgem logo">
          <a:extLst>
            <a:ext uri="{FF2B5EF4-FFF2-40B4-BE49-F238E27FC236}">
              <a16:creationId xmlns:a16="http://schemas.microsoft.com/office/drawing/2014/main" id="{CF65927A-58AD-42A4-8697-8A7BE93199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0732" cy="56841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551932</xdr:colOff>
      <xdr:row>3</xdr:row>
      <xdr:rowOff>28660</xdr:rowOff>
    </xdr:to>
    <xdr:pic>
      <xdr:nvPicPr>
        <xdr:cNvPr id="2" name="Picture 1" descr="image of the Ofgem logo" title="Ofgem logo">
          <a:extLst>
            <a:ext uri="{FF2B5EF4-FFF2-40B4-BE49-F238E27FC236}">
              <a16:creationId xmlns:a16="http://schemas.microsoft.com/office/drawing/2014/main" id="{8D3DC1CD-E092-486E-8FB5-81805A49F1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3907" cy="571585"/>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2193407</xdr:colOff>
      <xdr:row>3</xdr:row>
      <xdr:rowOff>28660</xdr:rowOff>
    </xdr:to>
    <xdr:pic>
      <xdr:nvPicPr>
        <xdr:cNvPr id="2" name="Picture 1" descr="image of the Ofgem logo" title="Ofgem logo">
          <a:extLst>
            <a:ext uri="{FF2B5EF4-FFF2-40B4-BE49-F238E27FC236}">
              <a16:creationId xmlns:a16="http://schemas.microsoft.com/office/drawing/2014/main" id="{5DD05032-6108-4EB9-9350-DA012A1D7C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0732" cy="568410"/>
        </a:xfrm>
        <a:prstGeom prst="rect">
          <a:avLst/>
        </a:prstGeom>
      </xdr:spPr>
    </xdr:pic>
    <xdr:clientData/>
  </xdr:twoCellAnchor>
  <xdr:twoCellAnchor>
    <xdr:from>
      <xdr:col>0</xdr:col>
      <xdr:colOff>63501</xdr:colOff>
      <xdr:row>8</xdr:row>
      <xdr:rowOff>942975</xdr:rowOff>
    </xdr:from>
    <xdr:to>
      <xdr:col>5</xdr:col>
      <xdr:colOff>256698</xdr:colOff>
      <xdr:row>32</xdr:row>
      <xdr:rowOff>102235</xdr:rowOff>
    </xdr:to>
    <xdr:graphicFrame macro="">
      <xdr:nvGraphicFramePr>
        <xdr:cNvPr id="4" name="Chart 3" descr="Column chart presenting the share of the UK obligation between suppliers.&#10;&#10;Data table is located at B34 to D47">
          <a:extLst>
            <a:ext uri="{FF2B5EF4-FFF2-40B4-BE49-F238E27FC236}">
              <a16:creationId xmlns:a16="http://schemas.microsoft.com/office/drawing/2014/main" id="{34B000F7-4DC8-48EC-AA61-624D3BD976E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2209282</xdr:colOff>
      <xdr:row>3</xdr:row>
      <xdr:rowOff>28660</xdr:rowOff>
    </xdr:to>
    <xdr:pic>
      <xdr:nvPicPr>
        <xdr:cNvPr id="2" name="Picture 1" descr="image of the Ofgem logo" title="Ofgem logo">
          <a:extLst>
            <a:ext uri="{FF2B5EF4-FFF2-40B4-BE49-F238E27FC236}">
              <a16:creationId xmlns:a16="http://schemas.microsoft.com/office/drawing/2014/main" id="{D5BB5FC2-1A7A-40AC-9AE2-84C3D0B7C1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0732" cy="56841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9007</xdr:colOff>
      <xdr:row>3</xdr:row>
      <xdr:rowOff>25485</xdr:rowOff>
    </xdr:to>
    <xdr:pic>
      <xdr:nvPicPr>
        <xdr:cNvPr id="2" name="Picture 1" descr="image of the Ofgem logo" title="Ofgem logo">
          <a:extLst>
            <a:ext uri="{FF2B5EF4-FFF2-40B4-BE49-F238E27FC236}">
              <a16:creationId xmlns:a16="http://schemas.microsoft.com/office/drawing/2014/main" id="{F7F50B59-3048-49C5-9621-72688270A0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0732" cy="56841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1018657</xdr:colOff>
      <xdr:row>3</xdr:row>
      <xdr:rowOff>25485</xdr:rowOff>
    </xdr:to>
    <xdr:pic>
      <xdr:nvPicPr>
        <xdr:cNvPr id="2" name="Picture 1" descr="image of the Ofgem logo" title="Ofgem logo">
          <a:extLst>
            <a:ext uri="{FF2B5EF4-FFF2-40B4-BE49-F238E27FC236}">
              <a16:creationId xmlns:a16="http://schemas.microsoft.com/office/drawing/2014/main" id="{06CEFD92-04D8-47A0-848A-47D6F56A5C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0732" cy="568410"/>
        </a:xfrm>
        <a:prstGeom prst="rect">
          <a:avLst/>
        </a:prstGeom>
      </xdr:spPr>
    </xdr:pic>
    <xdr:clientData/>
  </xdr:twoCellAnchor>
  <xdr:twoCellAnchor>
    <xdr:from>
      <xdr:col>0</xdr:col>
      <xdr:colOff>171449</xdr:colOff>
      <xdr:row>11</xdr:row>
      <xdr:rowOff>123826</xdr:rowOff>
    </xdr:from>
    <xdr:to>
      <xdr:col>7</xdr:col>
      <xdr:colOff>152400</xdr:colOff>
      <xdr:row>32</xdr:row>
      <xdr:rowOff>172721</xdr:rowOff>
    </xdr:to>
    <xdr:graphicFrame macro="">
      <xdr:nvGraphicFramePr>
        <xdr:cNvPr id="3" name="Chart 2" descr="This chart shows the number of banked ROCs redeemed and ROCs issued but not presented in each obligation period since SY6 (2007 to 2008).&#10;&#10;Data table is located at B34 to D51">
          <a:extLst>
            <a:ext uri="{FF2B5EF4-FFF2-40B4-BE49-F238E27FC236}">
              <a16:creationId xmlns:a16="http://schemas.microsoft.com/office/drawing/2014/main" id="{542C43F5-0A09-42DB-BD43-BF84BDA31F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368417</xdr:colOff>
      <xdr:row>3</xdr:row>
      <xdr:rowOff>22945</xdr:rowOff>
    </xdr:to>
    <xdr:pic>
      <xdr:nvPicPr>
        <xdr:cNvPr id="2" name="Picture 1" descr="image of the Ofgem logo" title="Ofgem logo">
          <a:extLst>
            <a:ext uri="{FF2B5EF4-FFF2-40B4-BE49-F238E27FC236}">
              <a16:creationId xmlns:a16="http://schemas.microsoft.com/office/drawing/2014/main" id="{46FB33A2-62DD-4174-8DC3-26342FD3AD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0732" cy="56841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1021832</xdr:colOff>
      <xdr:row>3</xdr:row>
      <xdr:rowOff>28660</xdr:rowOff>
    </xdr:to>
    <xdr:pic>
      <xdr:nvPicPr>
        <xdr:cNvPr id="2" name="Picture 1" descr="image of the Ofgem logo" title="Ofgem logo">
          <a:extLst>
            <a:ext uri="{FF2B5EF4-FFF2-40B4-BE49-F238E27FC236}">
              <a16:creationId xmlns:a16="http://schemas.microsoft.com/office/drawing/2014/main" id="{6BB52083-4945-486C-8916-924AF457AE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0732" cy="568410"/>
        </a:xfrm>
        <a:prstGeom prst="rect">
          <a:avLst/>
        </a:prstGeom>
      </xdr:spPr>
    </xdr:pic>
    <xdr:clientData/>
  </xdr:twoCellAnchor>
  <xdr:twoCellAnchor>
    <xdr:from>
      <xdr:col>0</xdr:col>
      <xdr:colOff>171449</xdr:colOff>
      <xdr:row>12</xdr:row>
      <xdr:rowOff>3174</xdr:rowOff>
    </xdr:from>
    <xdr:to>
      <xdr:col>6</xdr:col>
      <xdr:colOff>419099</xdr:colOff>
      <xdr:row>31</xdr:row>
      <xdr:rowOff>101600</xdr:rowOff>
    </xdr:to>
    <xdr:graphicFrame macro="">
      <xdr:nvGraphicFramePr>
        <xdr:cNvPr id="4" name="Chart 3" descr="Stacked column chart presenting the number of ROCs submitted and the payments made (expressed as a number of ROCs) towards the UK obligation since SY7 (2008 to 2009).&#10;&#10;Data table is located at B34 to D50">
          <a:extLst>
            <a:ext uri="{FF2B5EF4-FFF2-40B4-BE49-F238E27FC236}">
              <a16:creationId xmlns:a16="http://schemas.microsoft.com/office/drawing/2014/main" id="{126B8AD3-5736-416D-AC6C-2580280EF488}"/>
            </a:ext>
            <a:ext uri="{C183D7F6-B498-43B3-948B-1728B52AA6E4}">
              <adec:decorative xmlns:adec="http://schemas.microsoft.com/office/drawing/2017/decorative" val="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631307</xdr:colOff>
      <xdr:row>3</xdr:row>
      <xdr:rowOff>21040</xdr:rowOff>
    </xdr:to>
    <xdr:pic>
      <xdr:nvPicPr>
        <xdr:cNvPr id="2" name="Picture 1" descr="image of the Ofgem logo" title="Ofgem logo">
          <a:extLst>
            <a:ext uri="{FF2B5EF4-FFF2-40B4-BE49-F238E27FC236}">
              <a16:creationId xmlns:a16="http://schemas.microsoft.com/office/drawing/2014/main" id="{E69B5356-FC3B-470F-A32D-B99456F47B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0732" cy="56841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1021832</xdr:colOff>
      <xdr:row>3</xdr:row>
      <xdr:rowOff>28660</xdr:rowOff>
    </xdr:to>
    <xdr:pic>
      <xdr:nvPicPr>
        <xdr:cNvPr id="2" name="Picture 1" descr="image of the Ofgem logo" title="Ofgem logo">
          <a:extLst>
            <a:ext uri="{FF2B5EF4-FFF2-40B4-BE49-F238E27FC236}">
              <a16:creationId xmlns:a16="http://schemas.microsoft.com/office/drawing/2014/main" id="{CE676A37-BDBB-4CCB-ACE5-0B84283383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3907" cy="571585"/>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2202932</xdr:colOff>
      <xdr:row>3</xdr:row>
      <xdr:rowOff>28660</xdr:rowOff>
    </xdr:to>
    <xdr:pic>
      <xdr:nvPicPr>
        <xdr:cNvPr id="2" name="Picture 1" descr="image of the Ofgem logo" title="Ofgem logo">
          <a:extLst>
            <a:ext uri="{FF2B5EF4-FFF2-40B4-BE49-F238E27FC236}">
              <a16:creationId xmlns:a16="http://schemas.microsoft.com/office/drawing/2014/main" id="{1BD43070-16AB-497A-BB44-AFC107F861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0732" cy="56841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1037707</xdr:colOff>
      <xdr:row>3</xdr:row>
      <xdr:rowOff>25485</xdr:rowOff>
    </xdr:to>
    <xdr:pic>
      <xdr:nvPicPr>
        <xdr:cNvPr id="2" name="Picture 1" descr="image of the Ofgem logo" title="Ofgem logo">
          <a:extLst>
            <a:ext uri="{FF2B5EF4-FFF2-40B4-BE49-F238E27FC236}">
              <a16:creationId xmlns:a16="http://schemas.microsoft.com/office/drawing/2014/main" id="{9C84BE54-0F43-408F-8CE0-349FC3502F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3907" cy="571585"/>
        </a:xfrm>
        <a:prstGeom prst="rect">
          <a:avLst/>
        </a:prstGeom>
      </xdr:spPr>
    </xdr:pic>
    <xdr:clientData/>
  </xdr:twoCellAnchor>
  <xdr:twoCellAnchor>
    <xdr:from>
      <xdr:col>1</xdr:col>
      <xdr:colOff>0</xdr:colOff>
      <xdr:row>11</xdr:row>
      <xdr:rowOff>3174</xdr:rowOff>
    </xdr:from>
    <xdr:to>
      <xdr:col>6</xdr:col>
      <xdr:colOff>373380</xdr:colOff>
      <xdr:row>32</xdr:row>
      <xdr:rowOff>76200</xdr:rowOff>
    </xdr:to>
    <xdr:graphicFrame macro="">
      <xdr:nvGraphicFramePr>
        <xdr:cNvPr id="4" name="Chart 3" descr="This line chart shows the change in the RO scheme value since SY1 (2002 to 2003). The scheme value grew every year before falling for the first time in SY19 (2020 to 2021). &#10;&#10;Data table is located at B34 to C56">
          <a:extLst>
            <a:ext uri="{FF2B5EF4-FFF2-40B4-BE49-F238E27FC236}">
              <a16:creationId xmlns:a16="http://schemas.microsoft.com/office/drawing/2014/main" id="{029A87AD-F814-44B8-8502-2FE5461A659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456682</xdr:colOff>
      <xdr:row>3</xdr:row>
      <xdr:rowOff>28660</xdr:rowOff>
    </xdr:to>
    <xdr:pic>
      <xdr:nvPicPr>
        <xdr:cNvPr id="2" name="Picture 1" descr="image of the Ofgem logo" title="Ofgem logo">
          <a:extLst>
            <a:ext uri="{FF2B5EF4-FFF2-40B4-BE49-F238E27FC236}">
              <a16:creationId xmlns:a16="http://schemas.microsoft.com/office/drawing/2014/main" id="{C3249D55-C099-434E-B4E1-2B516573F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3907" cy="571585"/>
        </a:xfrm>
        <a:prstGeom prst="rect">
          <a:avLst/>
        </a:prstGeom>
      </xdr:spPr>
    </xdr:pic>
    <xdr:clientData/>
  </xdr:twoCellAnchor>
  <xdr:twoCellAnchor>
    <xdr:from>
      <xdr:col>10</xdr:col>
      <xdr:colOff>305569</xdr:colOff>
      <xdr:row>13</xdr:row>
      <xdr:rowOff>79166</xdr:rowOff>
    </xdr:from>
    <xdr:to>
      <xdr:col>15</xdr:col>
      <xdr:colOff>393027</xdr:colOff>
      <xdr:row>31</xdr:row>
      <xdr:rowOff>61616</xdr:rowOff>
    </xdr:to>
    <xdr:graphicFrame macro="">
      <xdr:nvGraphicFramePr>
        <xdr:cNvPr id="6" name="Chart 5" descr="This line chart shows the change in the value of support per MWh for fuelled stations since SY6 (2007 to 2008). &#10;&#10;Data table is located at B34 to S42">
          <a:extLst>
            <a:ext uri="{FF2B5EF4-FFF2-40B4-BE49-F238E27FC236}">
              <a16:creationId xmlns:a16="http://schemas.microsoft.com/office/drawing/2014/main" id="{7DDBA3F7-016C-4D9D-AF50-CF40EE6331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525895</xdr:colOff>
      <xdr:row>13</xdr:row>
      <xdr:rowOff>82341</xdr:rowOff>
    </xdr:from>
    <xdr:to>
      <xdr:col>22</xdr:col>
      <xdr:colOff>46471</xdr:colOff>
      <xdr:row>31</xdr:row>
      <xdr:rowOff>58441</xdr:rowOff>
    </xdr:to>
    <xdr:graphicFrame macro="">
      <xdr:nvGraphicFramePr>
        <xdr:cNvPr id="8" name="Chart 7" descr="This line chart shows the change in the value of support per MWh for hydro stations since SY6 (2007 to 2008). &#10;&#10;Data table is located at B34 to S42">
          <a:extLst>
            <a:ext uri="{FF2B5EF4-FFF2-40B4-BE49-F238E27FC236}">
              <a16:creationId xmlns:a16="http://schemas.microsoft.com/office/drawing/2014/main" id="{F12EB26C-25C2-4F31-B44C-2D2791A866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xdr:col>
      <xdr:colOff>71602</xdr:colOff>
      <xdr:row>13</xdr:row>
      <xdr:rowOff>79166</xdr:rowOff>
    </xdr:from>
    <xdr:to>
      <xdr:col>35</xdr:col>
      <xdr:colOff>303955</xdr:colOff>
      <xdr:row>31</xdr:row>
      <xdr:rowOff>61616</xdr:rowOff>
    </xdr:to>
    <xdr:graphicFrame macro="">
      <xdr:nvGraphicFramePr>
        <xdr:cNvPr id="10" name="Chart 9" descr="This line chart shows the change in the value of support per MWh for landfill gas stations since SY6 (2007 to 2008). &#10;&#10;Data table is located at B34 to S42">
          <a:extLst>
            <a:ext uri="{FF2B5EF4-FFF2-40B4-BE49-F238E27FC236}">
              <a16:creationId xmlns:a16="http://schemas.microsoft.com/office/drawing/2014/main" id="{7DDB676E-E164-409E-98D5-E4F57D5A92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34926</xdr:colOff>
      <xdr:row>13</xdr:row>
      <xdr:rowOff>70139</xdr:rowOff>
    </xdr:from>
    <xdr:to>
      <xdr:col>4</xdr:col>
      <xdr:colOff>844551</xdr:colOff>
      <xdr:row>31</xdr:row>
      <xdr:rowOff>70643</xdr:rowOff>
    </xdr:to>
    <xdr:graphicFrame macro="">
      <xdr:nvGraphicFramePr>
        <xdr:cNvPr id="11" name="Chart 10" descr="This line chart shows the change in the value of support per MWh for offshore wind stations since SY6 (2007 to 2008). &#10;&#10;Data table is located at B34 to S42">
          <a:extLst>
            <a:ext uri="{FF2B5EF4-FFF2-40B4-BE49-F238E27FC236}">
              <a16:creationId xmlns:a16="http://schemas.microsoft.com/office/drawing/2014/main" id="{69DBDFB4-8FD3-4F51-A5EC-7C4E7ACDA4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22</xdr:col>
      <xdr:colOff>179339</xdr:colOff>
      <xdr:row>13</xdr:row>
      <xdr:rowOff>79166</xdr:rowOff>
    </xdr:from>
    <xdr:to>
      <xdr:col>27</xdr:col>
      <xdr:colOff>540714</xdr:colOff>
      <xdr:row>31</xdr:row>
      <xdr:rowOff>61616</xdr:rowOff>
    </xdr:to>
    <xdr:graphicFrame macro="">
      <xdr:nvGraphicFramePr>
        <xdr:cNvPr id="12" name="Chart 11" descr="This line chart shows the change in the value of support per MWh for onshore wind stations since SY6 (2007 to 2008). &#10;&#10;Data table is located at B34 to S42">
          <a:extLst>
            <a:ext uri="{FF2B5EF4-FFF2-40B4-BE49-F238E27FC236}">
              <a16:creationId xmlns:a16="http://schemas.microsoft.com/office/drawing/2014/main" id="{5804BD71-28D3-4900-B363-CED7C3E4B5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35</xdr:col>
      <xdr:colOff>426028</xdr:colOff>
      <xdr:row>13</xdr:row>
      <xdr:rowOff>79166</xdr:rowOff>
    </xdr:from>
    <xdr:to>
      <xdr:col>43</xdr:col>
      <xdr:colOff>56862</xdr:colOff>
      <xdr:row>31</xdr:row>
      <xdr:rowOff>61616</xdr:rowOff>
    </xdr:to>
    <xdr:graphicFrame macro="">
      <xdr:nvGraphicFramePr>
        <xdr:cNvPr id="13" name="Chart 12" descr="This line chart shows the change in the value of support per MWh for sewage gas stations since SY6 (2007 to 2008). &#10;&#10;Data table is located at B34 to S42">
          <a:extLst>
            <a:ext uri="{FF2B5EF4-FFF2-40B4-BE49-F238E27FC236}">
              <a16:creationId xmlns:a16="http://schemas.microsoft.com/office/drawing/2014/main" id="{33A3BBA1-6822-4D8F-9071-36638458C0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94769</xdr:colOff>
      <xdr:row>13</xdr:row>
      <xdr:rowOff>79166</xdr:rowOff>
    </xdr:from>
    <xdr:to>
      <xdr:col>10</xdr:col>
      <xdr:colOff>172701</xdr:colOff>
      <xdr:row>31</xdr:row>
      <xdr:rowOff>61616</xdr:rowOff>
    </xdr:to>
    <xdr:graphicFrame macro="">
      <xdr:nvGraphicFramePr>
        <xdr:cNvPr id="14" name="Chart 13" descr="This line chart shows the change in the value of support per MWh for solar PV stations since SY6 (2007 to 2008). &#10;&#10;Data table is located at B34 to S42">
          <a:extLst>
            <a:ext uri="{FF2B5EF4-FFF2-40B4-BE49-F238E27FC236}">
              <a16:creationId xmlns:a16="http://schemas.microsoft.com/office/drawing/2014/main" id="{FECE1F5B-E4FB-4C55-961D-5BB5DBFBF6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640832</xdr:colOff>
      <xdr:row>3</xdr:row>
      <xdr:rowOff>25485</xdr:rowOff>
    </xdr:to>
    <xdr:pic>
      <xdr:nvPicPr>
        <xdr:cNvPr id="2" name="Picture 1" descr="image of the Ofgem logo" title="Ofgem logo">
          <a:extLst>
            <a:ext uri="{FF2B5EF4-FFF2-40B4-BE49-F238E27FC236}">
              <a16:creationId xmlns:a16="http://schemas.microsoft.com/office/drawing/2014/main" id="{6796B438-0280-4070-81BF-E1304C4B0E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0732" cy="56841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1399657</xdr:colOff>
      <xdr:row>3</xdr:row>
      <xdr:rowOff>25485</xdr:rowOff>
    </xdr:to>
    <xdr:pic>
      <xdr:nvPicPr>
        <xdr:cNvPr id="2" name="Picture 1" descr="image of the Ofgem logo" title="Ofgem logo">
          <a:extLst>
            <a:ext uri="{FF2B5EF4-FFF2-40B4-BE49-F238E27FC236}">
              <a16:creationId xmlns:a16="http://schemas.microsoft.com/office/drawing/2014/main" id="{EB6B65C4-DAEA-4F5E-AF80-E84B3F3838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3907" cy="571585"/>
        </a:xfrm>
        <a:prstGeom prst="rect">
          <a:avLst/>
        </a:prstGeom>
      </xdr:spPr>
    </xdr:pic>
    <xdr:clientData/>
  </xdr:twoCellAnchor>
  <xdr:twoCellAnchor>
    <xdr:from>
      <xdr:col>0</xdr:col>
      <xdr:colOff>171449</xdr:colOff>
      <xdr:row>13</xdr:row>
      <xdr:rowOff>3173</xdr:rowOff>
    </xdr:from>
    <xdr:to>
      <xdr:col>6</xdr:col>
      <xdr:colOff>304799</xdr:colOff>
      <xdr:row>29</xdr:row>
      <xdr:rowOff>104774</xdr:rowOff>
    </xdr:to>
    <xdr:graphicFrame macro="">
      <xdr:nvGraphicFramePr>
        <xdr:cNvPr id="4" name="Chart 3" descr="This chart shows the total amount of money redistributed to suppliers annually since SY1 (2002 to 2003), in millions of pounds.  &#10;&#10;Data table is located at B31 to C53">
          <a:extLst>
            <a:ext uri="{FF2B5EF4-FFF2-40B4-BE49-F238E27FC236}">
              <a16:creationId xmlns:a16="http://schemas.microsoft.com/office/drawing/2014/main" id="{2A82EFA4-A79D-4D00-BEFD-400B4C3CE73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678932</xdr:colOff>
      <xdr:row>3</xdr:row>
      <xdr:rowOff>28660</xdr:rowOff>
    </xdr:to>
    <xdr:pic>
      <xdr:nvPicPr>
        <xdr:cNvPr id="3" name="Picture 2" descr="image of the Ofgem logo" title="Ofgem logo">
          <a:extLst>
            <a:ext uri="{FF2B5EF4-FFF2-40B4-BE49-F238E27FC236}">
              <a16:creationId xmlns:a16="http://schemas.microsoft.com/office/drawing/2014/main" id="{898F9F88-B56C-498A-86C9-91958D2F04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3907" cy="571585"/>
        </a:xfrm>
        <a:prstGeom prst="rect">
          <a:avLst/>
        </a:prstGeom>
      </xdr:spPr>
    </xdr:pic>
    <xdr:clientData/>
  </xdr:twoCellAnchor>
  <xdr:twoCellAnchor>
    <xdr:from>
      <xdr:col>0</xdr:col>
      <xdr:colOff>145863</xdr:colOff>
      <xdr:row>10</xdr:row>
      <xdr:rowOff>87780</xdr:rowOff>
    </xdr:from>
    <xdr:to>
      <xdr:col>4</xdr:col>
      <xdr:colOff>1162050</xdr:colOff>
      <xdr:row>33</xdr:row>
      <xdr:rowOff>63500</xdr:rowOff>
    </xdr:to>
    <xdr:graphicFrame macro="">
      <xdr:nvGraphicFramePr>
        <xdr:cNvPr id="19" name="Chart 3" descr="This chart shows the breakdown of supplier audit results from SY18 to SY22, as a percentage of all supplier audits conducted that year. Audit results can have one of 4 results; Good, Satisfactory, Weak, and Unsatisfactory. &#10;&#10;Data table is located at B39 to G49">
          <a:extLst>
            <a:ext uri="{FF2B5EF4-FFF2-40B4-BE49-F238E27FC236}">
              <a16:creationId xmlns:a16="http://schemas.microsoft.com/office/drawing/2014/main" id="{4C43FEB0-D311-41E6-BD58-353D0980C0C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980557</xdr:colOff>
      <xdr:row>3</xdr:row>
      <xdr:rowOff>25485</xdr:rowOff>
    </xdr:to>
    <xdr:pic>
      <xdr:nvPicPr>
        <xdr:cNvPr id="2" name="Picture 1" descr="image of the Ofgem logo" title="Ofgem logo">
          <a:extLst>
            <a:ext uri="{FF2B5EF4-FFF2-40B4-BE49-F238E27FC236}">
              <a16:creationId xmlns:a16="http://schemas.microsoft.com/office/drawing/2014/main" id="{75CCA887-7073-4BF3-909D-C6762DF04D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0732" cy="568410"/>
        </a:xfrm>
        <a:prstGeom prst="rect">
          <a:avLst/>
        </a:prstGeom>
      </xdr:spPr>
    </xdr:pic>
    <xdr:clientData/>
  </xdr:twoCellAnchor>
  <xdr:twoCellAnchor>
    <xdr:from>
      <xdr:col>1</xdr:col>
      <xdr:colOff>87309</xdr:colOff>
      <xdr:row>12</xdr:row>
      <xdr:rowOff>67476</xdr:rowOff>
    </xdr:from>
    <xdr:to>
      <xdr:col>3</xdr:col>
      <xdr:colOff>1058359</xdr:colOff>
      <xdr:row>31</xdr:row>
      <xdr:rowOff>28575</xdr:rowOff>
    </xdr:to>
    <xdr:graphicFrame macro="">
      <xdr:nvGraphicFramePr>
        <xdr:cNvPr id="192" name="Chart 2" descr="This chart shows the results of targeted audits on RO generators in England. &#10;&#10;Data table is located at B34 to G39">
          <a:extLst>
            <a:ext uri="{FF2B5EF4-FFF2-40B4-BE49-F238E27FC236}">
              <a16:creationId xmlns:a16="http://schemas.microsoft.com/office/drawing/2014/main" id="{443D0282-50CB-420B-BCDA-3BC4FE8A98A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1724025</xdr:colOff>
      <xdr:row>12</xdr:row>
      <xdr:rowOff>76201</xdr:rowOff>
    </xdr:from>
    <xdr:to>
      <xdr:col>10</xdr:col>
      <xdr:colOff>142874</xdr:colOff>
      <xdr:row>32</xdr:row>
      <xdr:rowOff>38101</xdr:rowOff>
    </xdr:to>
    <xdr:graphicFrame macro="">
      <xdr:nvGraphicFramePr>
        <xdr:cNvPr id="194" name="Chart 6" descr="This chart shows the results of targeted audits on RO generators in Wales. &#10;&#10;Data table is located at B34 to G39">
          <a:extLst>
            <a:ext uri="{FF2B5EF4-FFF2-40B4-BE49-F238E27FC236}">
              <a16:creationId xmlns:a16="http://schemas.microsoft.com/office/drawing/2014/main" id="{52EB58A5-0A33-4357-AEC6-FCAF2D97A2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1401762</xdr:colOff>
      <xdr:row>12</xdr:row>
      <xdr:rowOff>95249</xdr:rowOff>
    </xdr:from>
    <xdr:to>
      <xdr:col>5</xdr:col>
      <xdr:colOff>1573212</xdr:colOff>
      <xdr:row>31</xdr:row>
      <xdr:rowOff>3174</xdr:rowOff>
    </xdr:to>
    <xdr:graphicFrame macro="">
      <xdr:nvGraphicFramePr>
        <xdr:cNvPr id="3" name="Chart 2" descr="This chart shows the results of targeted audits on RO generators in Scotland.&#10;&#10;Data table is located at B34 to G39">
          <a:extLst>
            <a:ext uri="{FF2B5EF4-FFF2-40B4-BE49-F238E27FC236}">
              <a16:creationId xmlns:a16="http://schemas.microsoft.com/office/drawing/2014/main" id="{A25524C6-68F6-41CD-0F57-CF04E6C51489}"/>
            </a:ext>
            <a:ext uri="{C183D7F6-B498-43B3-948B-1728B52AA6E4}">
              <adec:decorative xmlns:adec="http://schemas.microsoft.com/office/drawing/2017/decorative" val="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587375</xdr:colOff>
      <xdr:row>12</xdr:row>
      <xdr:rowOff>106361</xdr:rowOff>
    </xdr:from>
    <xdr:to>
      <xdr:col>18</xdr:col>
      <xdr:colOff>209550</xdr:colOff>
      <xdr:row>30</xdr:row>
      <xdr:rowOff>161924</xdr:rowOff>
    </xdr:to>
    <xdr:graphicFrame macro="">
      <xdr:nvGraphicFramePr>
        <xdr:cNvPr id="4" name="Chart 3" descr="This chart shows the results of targeted audits on RO generators in Northern Ireland. &#10;&#10;Data table is located at B34 to G39">
          <a:extLst>
            <a:ext uri="{FF2B5EF4-FFF2-40B4-BE49-F238E27FC236}">
              <a16:creationId xmlns:a16="http://schemas.microsoft.com/office/drawing/2014/main" id="{973208F9-44AF-8B51-BDD8-AA6F9BB3AFD1}"/>
            </a:ext>
            <a:ext uri="{C183D7F6-B498-43B3-948B-1728B52AA6E4}">
              <adec:decorative xmlns:adec="http://schemas.microsoft.com/office/drawing/2017/decorative" val="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xdr:col>
      <xdr:colOff>611186</xdr:colOff>
      <xdr:row>12</xdr:row>
      <xdr:rowOff>120650</xdr:rowOff>
    </xdr:from>
    <xdr:to>
      <xdr:col>24</xdr:col>
      <xdr:colOff>295274</xdr:colOff>
      <xdr:row>30</xdr:row>
      <xdr:rowOff>133349</xdr:rowOff>
    </xdr:to>
    <xdr:graphicFrame macro="">
      <xdr:nvGraphicFramePr>
        <xdr:cNvPr id="5" name="Chart 4" descr="This chart shows the total results of targeted audits on RO generators in the UK.  &#10;&#10;Data table is located at B34 to G39">
          <a:extLst>
            <a:ext uri="{FF2B5EF4-FFF2-40B4-BE49-F238E27FC236}">
              <a16:creationId xmlns:a16="http://schemas.microsoft.com/office/drawing/2014/main" id="{787660E4-CE23-8A8A-F60B-3EFB548C455C}"/>
            </a:ext>
            <a:ext uri="{C183D7F6-B498-43B3-948B-1728B52AA6E4}">
              <adec:decorative xmlns:adec="http://schemas.microsoft.com/office/drawing/2017/decorative" val="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1021832</xdr:colOff>
      <xdr:row>3</xdr:row>
      <xdr:rowOff>25485</xdr:rowOff>
    </xdr:to>
    <xdr:pic>
      <xdr:nvPicPr>
        <xdr:cNvPr id="2" name="Picture 1" descr="image of the Ofgem logo" title="Ofgem logo">
          <a:extLst>
            <a:ext uri="{FF2B5EF4-FFF2-40B4-BE49-F238E27FC236}">
              <a16:creationId xmlns:a16="http://schemas.microsoft.com/office/drawing/2014/main" id="{5E043BC8-87EF-45AA-A9D1-1147410E7F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0732" cy="568410"/>
        </a:xfrm>
        <a:prstGeom prst="rect">
          <a:avLst/>
        </a:prstGeom>
      </xdr:spPr>
    </xdr:pic>
    <xdr:clientData/>
  </xdr:twoCellAnchor>
  <xdr:twoCellAnchor>
    <xdr:from>
      <xdr:col>1</xdr:col>
      <xdr:colOff>29029</xdr:colOff>
      <xdr:row>12</xdr:row>
      <xdr:rowOff>66675</xdr:rowOff>
    </xdr:from>
    <xdr:to>
      <xdr:col>3</xdr:col>
      <xdr:colOff>942975</xdr:colOff>
      <xdr:row>28</xdr:row>
      <xdr:rowOff>133349</xdr:rowOff>
    </xdr:to>
    <xdr:graphicFrame macro="">
      <xdr:nvGraphicFramePr>
        <xdr:cNvPr id="8" name="Chart 7" descr="This chart shows the results of targeted audits on RO generators, specifically fuelled stations. &#10;&#10;Data table is located at B32 to G36">
          <a:extLst>
            <a:ext uri="{FF2B5EF4-FFF2-40B4-BE49-F238E27FC236}">
              <a16:creationId xmlns:a16="http://schemas.microsoft.com/office/drawing/2014/main" id="{A83D7A0F-5948-4483-BB1B-F7B5A2D10C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1140187</xdr:colOff>
      <xdr:row>12</xdr:row>
      <xdr:rowOff>66675</xdr:rowOff>
    </xdr:from>
    <xdr:to>
      <xdr:col>5</xdr:col>
      <xdr:colOff>1142454</xdr:colOff>
      <xdr:row>29</xdr:row>
      <xdr:rowOff>19049</xdr:rowOff>
    </xdr:to>
    <xdr:graphicFrame macro="">
      <xdr:nvGraphicFramePr>
        <xdr:cNvPr id="10" name="Chart 9" descr="This chart shows the results of targeted audits on RO generators, specifically onshore wind stations. &#10;&#10;Data table is located at B32 to G36">
          <a:extLst>
            <a:ext uri="{FF2B5EF4-FFF2-40B4-BE49-F238E27FC236}">
              <a16:creationId xmlns:a16="http://schemas.microsoft.com/office/drawing/2014/main" id="{FF6410A8-85B6-479E-B574-95778601B0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1639211</xdr:colOff>
      <xdr:row>12</xdr:row>
      <xdr:rowOff>47625</xdr:rowOff>
    </xdr:from>
    <xdr:to>
      <xdr:col>9</xdr:col>
      <xdr:colOff>76200</xdr:colOff>
      <xdr:row>29</xdr:row>
      <xdr:rowOff>47626</xdr:rowOff>
    </xdr:to>
    <xdr:graphicFrame macro="">
      <xdr:nvGraphicFramePr>
        <xdr:cNvPr id="12" name="Chart 11" descr="This chart shows the results of targeted audits on RO generators, specifically solar PV stations. &#10;&#10;Data table is located at B32 to G36">
          <a:extLst>
            <a:ext uri="{FF2B5EF4-FFF2-40B4-BE49-F238E27FC236}">
              <a16:creationId xmlns:a16="http://schemas.microsoft.com/office/drawing/2014/main" id="{E4F07296-8781-4764-B977-37DEBFA244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783707</xdr:colOff>
      <xdr:row>3</xdr:row>
      <xdr:rowOff>25485</xdr:rowOff>
    </xdr:to>
    <xdr:pic>
      <xdr:nvPicPr>
        <xdr:cNvPr id="2" name="Picture 1" descr="image of the Ofgem logo" title="Ofgem logo">
          <a:extLst>
            <a:ext uri="{FF2B5EF4-FFF2-40B4-BE49-F238E27FC236}">
              <a16:creationId xmlns:a16="http://schemas.microsoft.com/office/drawing/2014/main" id="{9103444D-FE35-435F-9767-AE557F187D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0732" cy="568410"/>
        </a:xfrm>
        <a:prstGeom prst="rect">
          <a:avLst/>
        </a:prstGeom>
      </xdr:spPr>
    </xdr:pic>
    <xdr:clientData/>
  </xdr:twoCellAnchor>
  <xdr:twoCellAnchor>
    <xdr:from>
      <xdr:col>1</xdr:col>
      <xdr:colOff>17918</xdr:colOff>
      <xdr:row>11</xdr:row>
      <xdr:rowOff>9525</xdr:rowOff>
    </xdr:from>
    <xdr:to>
      <xdr:col>6</xdr:col>
      <xdr:colOff>798971</xdr:colOff>
      <xdr:row>37</xdr:row>
      <xdr:rowOff>123825</xdr:rowOff>
    </xdr:to>
    <xdr:graphicFrame macro="">
      <xdr:nvGraphicFramePr>
        <xdr:cNvPr id="4" name="Chart 4" descr="This chart shows the breakdown of targeted generator audit results from SY18 to SY22, as a percentage of all targeted audits conducted that year. Audit results can have one of 4 results; Good, Satisfactory, Weak, and Unsatisfactory. &#10;&#10;Data table is located at B49 to G55">
          <a:extLst>
            <a:ext uri="{FF2B5EF4-FFF2-40B4-BE49-F238E27FC236}">
              <a16:creationId xmlns:a16="http://schemas.microsoft.com/office/drawing/2014/main" id="{70F8A808-8C88-426D-B4EF-33CCBC79C9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1008497</xdr:colOff>
      <xdr:row>3</xdr:row>
      <xdr:rowOff>21040</xdr:rowOff>
    </xdr:to>
    <xdr:pic>
      <xdr:nvPicPr>
        <xdr:cNvPr id="2" name="Picture 1" descr="image of the Ofgem logo" title="Ofgem logo">
          <a:extLst>
            <a:ext uri="{FF2B5EF4-FFF2-40B4-BE49-F238E27FC236}">
              <a16:creationId xmlns:a16="http://schemas.microsoft.com/office/drawing/2014/main" id="{3829C14A-9D58-4759-BD28-ED2870D16A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0732" cy="581110"/>
        </a:xfrm>
        <a:prstGeom prst="rect">
          <a:avLst/>
        </a:prstGeom>
      </xdr:spPr>
    </xdr:pic>
    <xdr:clientData/>
  </xdr:twoCellAnchor>
  <xdr:twoCellAnchor editAs="oneCell">
    <xdr:from>
      <xdr:col>1</xdr:col>
      <xdr:colOff>390525</xdr:colOff>
      <xdr:row>11</xdr:row>
      <xdr:rowOff>190499</xdr:rowOff>
    </xdr:from>
    <xdr:to>
      <xdr:col>8</xdr:col>
      <xdr:colOff>381000</xdr:colOff>
      <xdr:row>59</xdr:row>
      <xdr:rowOff>136092</xdr:rowOff>
    </xdr:to>
    <xdr:pic>
      <xdr:nvPicPr>
        <xdr:cNvPr id="3" name="Picture 2" descr="Map of the United Kingdom with separate pie charts for each country presenting the capacity deployed by technology type. &#10;&#10;Data tables are located at J16 to L66">
          <a:extLst>
            <a:ext uri="{FF2B5EF4-FFF2-40B4-BE49-F238E27FC236}">
              <a16:creationId xmlns:a16="http://schemas.microsoft.com/office/drawing/2014/main" id="{3CA0DBC6-7CFC-D908-81FE-2CBBCB768F4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975" y="2047874"/>
          <a:ext cx="7219950" cy="8651443"/>
        </a:xfrm>
        <a:prstGeom prst="rect">
          <a:avLst/>
        </a:prstGeom>
        <a:noFill/>
      </xdr:spPr>
    </xdr:pic>
    <xdr:clientData/>
  </xdr:twoCellAnchor>
</xdr:wsDr>
</file>

<file path=xl/drawings/drawing40.xml><?xml version="1.0" encoding="utf-8"?>
<xdr:wsDr xmlns:xdr="http://schemas.openxmlformats.org/drawingml/2006/spreadsheetDrawing" xmlns:a="http://schemas.openxmlformats.org/drawingml/2006/main">
  <xdr:twoCellAnchor>
    <xdr:from>
      <xdr:col>0</xdr:col>
      <xdr:colOff>114298</xdr:colOff>
      <xdr:row>13</xdr:row>
      <xdr:rowOff>95251</xdr:rowOff>
    </xdr:from>
    <xdr:to>
      <xdr:col>4</xdr:col>
      <xdr:colOff>571500</xdr:colOff>
      <xdr:row>32</xdr:row>
      <xdr:rowOff>9525</xdr:rowOff>
    </xdr:to>
    <xdr:graphicFrame macro="">
      <xdr:nvGraphicFramePr>
        <xdr:cNvPr id="4" name="Chart 3" descr="The chart above shows the top 5 findings (as % of all findings) from the targeted audit programme. &#10;&#10;Data table is located at B35 to C41">
          <a:extLst>
            <a:ext uri="{FF2B5EF4-FFF2-40B4-BE49-F238E27FC236}">
              <a16:creationId xmlns:a16="http://schemas.microsoft.com/office/drawing/2014/main" id="{6A919E40-FF45-498D-B966-1BD028253700}"/>
            </a:ext>
            <a:ext uri="{C183D7F6-B498-43B3-948B-1728B52AA6E4}">
              <adec:decorative xmlns:adec="http://schemas.microsoft.com/office/drawing/2017/decorative" val="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2209282</xdr:colOff>
      <xdr:row>3</xdr:row>
      <xdr:rowOff>54060</xdr:rowOff>
    </xdr:to>
    <xdr:pic>
      <xdr:nvPicPr>
        <xdr:cNvPr id="5" name="Picture 4" descr="image of the Ofgem logo" title="Ofgem logo">
          <a:extLst>
            <a:ext uri="{FF2B5EF4-FFF2-40B4-BE49-F238E27FC236}">
              <a16:creationId xmlns:a16="http://schemas.microsoft.com/office/drawing/2014/main" id="{D47AE6A3-7BD0-4A44-B9AD-3B5C994E8E4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383907" cy="568410"/>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1021832</xdr:colOff>
      <xdr:row>3</xdr:row>
      <xdr:rowOff>28660</xdr:rowOff>
    </xdr:to>
    <xdr:pic>
      <xdr:nvPicPr>
        <xdr:cNvPr id="2" name="Picture 1" descr="image of the Ofgem logo" title="Ofgem logo">
          <a:extLst>
            <a:ext uri="{FF2B5EF4-FFF2-40B4-BE49-F238E27FC236}">
              <a16:creationId xmlns:a16="http://schemas.microsoft.com/office/drawing/2014/main" id="{37C9D8B6-C7FC-4BAD-BC1B-D1DAB22078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0732" cy="568410"/>
        </a:xfrm>
        <a:prstGeom prst="rect">
          <a:avLst/>
        </a:prstGeom>
      </xdr:spPr>
    </xdr:pic>
    <xdr:clientData/>
  </xdr:twoCellAnchor>
  <xdr:twoCellAnchor>
    <xdr:from>
      <xdr:col>1</xdr:col>
      <xdr:colOff>10462</xdr:colOff>
      <xdr:row>14</xdr:row>
      <xdr:rowOff>26708</xdr:rowOff>
    </xdr:from>
    <xdr:to>
      <xdr:col>3</xdr:col>
      <xdr:colOff>1428750</xdr:colOff>
      <xdr:row>33</xdr:row>
      <xdr:rowOff>47625</xdr:rowOff>
    </xdr:to>
    <xdr:graphicFrame macro="">
      <xdr:nvGraphicFramePr>
        <xdr:cNvPr id="4" name="Chart 3" descr="This chart shows the results of statistical audits on RO generators in England. &#10;&#10;Data table is located at B37 to G42">
          <a:extLst>
            <a:ext uri="{FF2B5EF4-FFF2-40B4-BE49-F238E27FC236}">
              <a16:creationId xmlns:a16="http://schemas.microsoft.com/office/drawing/2014/main" id="{1C2F79F3-7A26-44C1-90F2-3EF74FB858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1534138</xdr:colOff>
      <xdr:row>14</xdr:row>
      <xdr:rowOff>20920</xdr:rowOff>
    </xdr:from>
    <xdr:to>
      <xdr:col>5</xdr:col>
      <xdr:colOff>2038350</xdr:colOff>
      <xdr:row>33</xdr:row>
      <xdr:rowOff>85725</xdr:rowOff>
    </xdr:to>
    <xdr:graphicFrame macro="">
      <xdr:nvGraphicFramePr>
        <xdr:cNvPr id="5" name="Chart 4" descr="This chart shows the results of statistical audits on RO generators in Scotland. &#10;&#10;Data table is located at B37 to G42">
          <a:extLst>
            <a:ext uri="{FF2B5EF4-FFF2-40B4-BE49-F238E27FC236}">
              <a16:creationId xmlns:a16="http://schemas.microsoft.com/office/drawing/2014/main" id="{3580E1F8-BA49-4F15-A1B4-B3322CB41D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39317</xdr:colOff>
      <xdr:row>14</xdr:row>
      <xdr:rowOff>36981</xdr:rowOff>
    </xdr:from>
    <xdr:to>
      <xdr:col>10</xdr:col>
      <xdr:colOff>85724</xdr:colOff>
      <xdr:row>33</xdr:row>
      <xdr:rowOff>95250</xdr:rowOff>
    </xdr:to>
    <xdr:graphicFrame macro="">
      <xdr:nvGraphicFramePr>
        <xdr:cNvPr id="6" name="Chart 5" descr="This chart shows the results of statistical audits on RO generators in Wales. &#10;&#10;Data table is located at B37 to G42">
          <a:extLst>
            <a:ext uri="{FF2B5EF4-FFF2-40B4-BE49-F238E27FC236}">
              <a16:creationId xmlns:a16="http://schemas.microsoft.com/office/drawing/2014/main" id="{990D43EA-7492-46BE-BCD9-68D95B323E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391999</xdr:colOff>
      <xdr:row>14</xdr:row>
      <xdr:rowOff>17556</xdr:rowOff>
    </xdr:from>
    <xdr:to>
      <xdr:col>17</xdr:col>
      <xdr:colOff>177800</xdr:colOff>
      <xdr:row>33</xdr:row>
      <xdr:rowOff>85725</xdr:rowOff>
    </xdr:to>
    <xdr:graphicFrame macro="">
      <xdr:nvGraphicFramePr>
        <xdr:cNvPr id="7" name="Chart 6" descr="This chart shows the results of statistical audits on RO generators in Northern Ireland. &#10;&#10;Data table is located at B37 to G42">
          <a:extLst>
            <a:ext uri="{FF2B5EF4-FFF2-40B4-BE49-F238E27FC236}">
              <a16:creationId xmlns:a16="http://schemas.microsoft.com/office/drawing/2014/main" id="{1CECF401-87A3-4F50-8FDD-A75E7BB94F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17</xdr:col>
      <xdr:colOff>399924</xdr:colOff>
      <xdr:row>14</xdr:row>
      <xdr:rowOff>19051</xdr:rowOff>
    </xdr:from>
    <xdr:to>
      <xdr:col>23</xdr:col>
      <xdr:colOff>581660</xdr:colOff>
      <xdr:row>33</xdr:row>
      <xdr:rowOff>114300</xdr:rowOff>
    </xdr:to>
    <xdr:graphicFrame macro="">
      <xdr:nvGraphicFramePr>
        <xdr:cNvPr id="8" name="Chart 7" descr="This chart shows the results of statistical audits on RO generators in the UK. &#10;&#10;Data table is located at B37 to G42">
          <a:extLst>
            <a:ext uri="{FF2B5EF4-FFF2-40B4-BE49-F238E27FC236}">
              <a16:creationId xmlns:a16="http://schemas.microsoft.com/office/drawing/2014/main" id="{10CD3A28-8424-4C72-951C-A84543703D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675757</xdr:colOff>
      <xdr:row>3</xdr:row>
      <xdr:rowOff>25485</xdr:rowOff>
    </xdr:to>
    <xdr:pic>
      <xdr:nvPicPr>
        <xdr:cNvPr id="2" name="Picture 1" descr="image of the Ofgem logo" title="Ofgem logo">
          <a:extLst>
            <a:ext uri="{FF2B5EF4-FFF2-40B4-BE49-F238E27FC236}">
              <a16:creationId xmlns:a16="http://schemas.microsoft.com/office/drawing/2014/main" id="{02972B4F-8A74-46FE-BF91-F76D26BC75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3907" cy="571585"/>
        </a:xfrm>
        <a:prstGeom prst="rect">
          <a:avLst/>
        </a:prstGeom>
      </xdr:spPr>
    </xdr:pic>
    <xdr:clientData/>
  </xdr:twoCellAnchor>
  <xdr:twoCellAnchor>
    <xdr:from>
      <xdr:col>1</xdr:col>
      <xdr:colOff>15876</xdr:colOff>
      <xdr:row>13</xdr:row>
      <xdr:rowOff>170447</xdr:rowOff>
    </xdr:from>
    <xdr:to>
      <xdr:col>3</xdr:col>
      <xdr:colOff>1095374</xdr:colOff>
      <xdr:row>30</xdr:row>
      <xdr:rowOff>120316</xdr:rowOff>
    </xdr:to>
    <xdr:graphicFrame macro="">
      <xdr:nvGraphicFramePr>
        <xdr:cNvPr id="5" name="Chart 4" descr="This chart shows the results of statistical audits on RO generators, specifically fuelled stations. &#10;&#10;Data table is located at B34 to G40">
          <a:extLst>
            <a:ext uri="{FF2B5EF4-FFF2-40B4-BE49-F238E27FC236}">
              <a16:creationId xmlns:a16="http://schemas.microsoft.com/office/drawing/2014/main" id="{51CF989A-64E5-48CE-B62D-2C3FD76CF8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1130981</xdr:colOff>
      <xdr:row>14</xdr:row>
      <xdr:rowOff>164379</xdr:rowOff>
    </xdr:from>
    <xdr:to>
      <xdr:col>5</xdr:col>
      <xdr:colOff>1151418</xdr:colOff>
      <xdr:row>30</xdr:row>
      <xdr:rowOff>150394</xdr:rowOff>
    </xdr:to>
    <xdr:graphicFrame macro="">
      <xdr:nvGraphicFramePr>
        <xdr:cNvPr id="13" name="Chart 12" descr="This chart shows the results of statistical audits on RO generators, specifically hydro stations. &#10;&#10;Data table is located at B34 to G40">
          <a:extLst>
            <a:ext uri="{FF2B5EF4-FFF2-40B4-BE49-F238E27FC236}">
              <a16:creationId xmlns:a16="http://schemas.microsoft.com/office/drawing/2014/main" id="{DED198C0-8EBC-4C62-9214-62EC0233DE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1436061</xdr:colOff>
      <xdr:row>14</xdr:row>
      <xdr:rowOff>161203</xdr:rowOff>
    </xdr:from>
    <xdr:to>
      <xdr:col>8</xdr:col>
      <xdr:colOff>219552</xdr:colOff>
      <xdr:row>30</xdr:row>
      <xdr:rowOff>140367</xdr:rowOff>
    </xdr:to>
    <xdr:graphicFrame macro="">
      <xdr:nvGraphicFramePr>
        <xdr:cNvPr id="14" name="Chart 13" descr="This chart shows the results of statistical audits on RO generators, specifically landfill &amp; sewage gas stations. &#10;&#10;Data table is located at B34 to G40">
          <a:extLst>
            <a:ext uri="{FF2B5EF4-FFF2-40B4-BE49-F238E27FC236}">
              <a16:creationId xmlns:a16="http://schemas.microsoft.com/office/drawing/2014/main" id="{0C6DE181-C3C7-48D1-83D1-4389FD3CFA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421771</xdr:colOff>
      <xdr:row>15</xdr:row>
      <xdr:rowOff>141001</xdr:rowOff>
    </xdr:from>
    <xdr:to>
      <xdr:col>13</xdr:col>
      <xdr:colOff>1771</xdr:colOff>
      <xdr:row>31</xdr:row>
      <xdr:rowOff>40106</xdr:rowOff>
    </xdr:to>
    <xdr:graphicFrame macro="">
      <xdr:nvGraphicFramePr>
        <xdr:cNvPr id="15" name="Chart 14" descr="This chart shows the results of statistical audits on RO generators, specifically onshore wind stations. &#10;&#10;Data table is located at B34 to G40">
          <a:extLst>
            <a:ext uri="{FF2B5EF4-FFF2-40B4-BE49-F238E27FC236}">
              <a16:creationId xmlns:a16="http://schemas.microsoft.com/office/drawing/2014/main" id="{1CB63B1B-B12E-4152-B3B4-748089AA17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13</xdr:col>
      <xdr:colOff>276801</xdr:colOff>
      <xdr:row>14</xdr:row>
      <xdr:rowOff>168442</xdr:rowOff>
    </xdr:from>
    <xdr:to>
      <xdr:col>20</xdr:col>
      <xdr:colOff>388302</xdr:colOff>
      <xdr:row>31</xdr:row>
      <xdr:rowOff>30079</xdr:rowOff>
    </xdr:to>
    <xdr:graphicFrame macro="">
      <xdr:nvGraphicFramePr>
        <xdr:cNvPr id="16" name="Chart 15" descr="This chart shows the results of statistical audits on RO generators, specifically solar PV stations. &#10;&#10;Data table is located at B34 to G40">
          <a:extLst>
            <a:ext uri="{FF2B5EF4-FFF2-40B4-BE49-F238E27FC236}">
              <a16:creationId xmlns:a16="http://schemas.microsoft.com/office/drawing/2014/main" id="{8E9C489E-F9CF-406D-8999-93AACF5A03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2050532</xdr:colOff>
      <xdr:row>3</xdr:row>
      <xdr:rowOff>114385</xdr:rowOff>
    </xdr:to>
    <xdr:pic>
      <xdr:nvPicPr>
        <xdr:cNvPr id="2" name="Picture 1" descr="image of the Ofgem logo" title="Ofgem logo">
          <a:extLst>
            <a:ext uri="{FF2B5EF4-FFF2-40B4-BE49-F238E27FC236}">
              <a16:creationId xmlns:a16="http://schemas.microsoft.com/office/drawing/2014/main" id="{CBAA4013-1F21-4B23-8724-861BFA89BA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21982" cy="600160"/>
        </a:xfrm>
        <a:prstGeom prst="rect">
          <a:avLst/>
        </a:prstGeom>
      </xdr:spPr>
    </xdr:pic>
    <xdr:clientData/>
  </xdr:twoCellAnchor>
  <xdr:twoCellAnchor editAs="oneCell">
    <xdr:from>
      <xdr:col>0</xdr:col>
      <xdr:colOff>0</xdr:colOff>
      <xdr:row>0</xdr:row>
      <xdr:rowOff>0</xdr:rowOff>
    </xdr:from>
    <xdr:to>
      <xdr:col>1</xdr:col>
      <xdr:colOff>2136257</xdr:colOff>
      <xdr:row>3</xdr:row>
      <xdr:rowOff>114385</xdr:rowOff>
    </xdr:to>
    <xdr:pic>
      <xdr:nvPicPr>
        <xdr:cNvPr id="4" name="Picture 3" descr="image of the Ofgem logo" title="Ofgem logo">
          <a:extLst>
            <a:ext uri="{FF2B5EF4-FFF2-40B4-BE49-F238E27FC236}">
              <a16:creationId xmlns:a16="http://schemas.microsoft.com/office/drawing/2014/main" id="{C27FAEAE-BD18-48BE-89F9-96205354F4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21982" cy="600160"/>
        </a:xfrm>
        <a:prstGeom prst="rect">
          <a:avLst/>
        </a:prstGeom>
      </xdr:spPr>
    </xdr:pic>
    <xdr:clientData/>
  </xdr:twoCellAnchor>
  <xdr:twoCellAnchor>
    <xdr:from>
      <xdr:col>1</xdr:col>
      <xdr:colOff>111124</xdr:colOff>
      <xdr:row>14</xdr:row>
      <xdr:rowOff>7937</xdr:rowOff>
    </xdr:from>
    <xdr:to>
      <xdr:col>4</xdr:col>
      <xdr:colOff>498475</xdr:colOff>
      <xdr:row>33</xdr:row>
      <xdr:rowOff>82551</xdr:rowOff>
    </xdr:to>
    <xdr:graphicFrame macro="">
      <xdr:nvGraphicFramePr>
        <xdr:cNvPr id="6" name="Chart 5" descr="The chart above shows the 5 most common findings (as % of all findings) from the statistical audit programme. &#10;&#10;Data table is located at B35 to C41">
          <a:extLst>
            <a:ext uri="{FF2B5EF4-FFF2-40B4-BE49-F238E27FC236}">
              <a16:creationId xmlns:a16="http://schemas.microsoft.com/office/drawing/2014/main" id="{53689175-78B2-400F-BE39-FB78354A2CC1}"/>
            </a:ext>
            <a:ext uri="{C183D7F6-B498-43B3-948B-1728B52AA6E4}">
              <adec:decorative xmlns:adec="http://schemas.microsoft.com/office/drawing/2017/decorative" val="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2047357</xdr:colOff>
      <xdr:row>3</xdr:row>
      <xdr:rowOff>114385</xdr:rowOff>
    </xdr:to>
    <xdr:pic>
      <xdr:nvPicPr>
        <xdr:cNvPr id="2" name="Picture 1" descr="image of the Ofgem logo" title="Ofgem logo">
          <a:extLst>
            <a:ext uri="{FF2B5EF4-FFF2-40B4-BE49-F238E27FC236}">
              <a16:creationId xmlns:a16="http://schemas.microsoft.com/office/drawing/2014/main" id="{CB99E954-9E4B-4FBD-8BFD-F94DA02BA9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21982" cy="628735"/>
        </a:xfrm>
        <a:prstGeom prst="rect">
          <a:avLst/>
        </a:prstGeom>
      </xdr:spPr>
    </xdr:pic>
    <xdr:clientData/>
  </xdr:twoCellAnchor>
  <xdr:twoCellAnchor editAs="oneCell">
    <xdr:from>
      <xdr:col>0</xdr:col>
      <xdr:colOff>0</xdr:colOff>
      <xdr:row>0</xdr:row>
      <xdr:rowOff>0</xdr:rowOff>
    </xdr:from>
    <xdr:to>
      <xdr:col>1</xdr:col>
      <xdr:colOff>2136257</xdr:colOff>
      <xdr:row>3</xdr:row>
      <xdr:rowOff>114385</xdr:rowOff>
    </xdr:to>
    <xdr:pic>
      <xdr:nvPicPr>
        <xdr:cNvPr id="3" name="Picture 2" descr="image of the Ofgem logo" title="Ofgem logo">
          <a:extLst>
            <a:ext uri="{FF2B5EF4-FFF2-40B4-BE49-F238E27FC236}">
              <a16:creationId xmlns:a16="http://schemas.microsoft.com/office/drawing/2014/main" id="{E8708F7C-FCDA-4172-BC56-D710843C67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07707" cy="628735"/>
        </a:xfrm>
        <a:prstGeom prst="rect">
          <a:avLst/>
        </a:prstGeom>
      </xdr:spPr>
    </xdr:pic>
    <xdr:clientData/>
  </xdr:twoCellAnchor>
  <xdr:twoCellAnchor>
    <xdr:from>
      <xdr:col>1</xdr:col>
      <xdr:colOff>68262</xdr:colOff>
      <xdr:row>11</xdr:row>
      <xdr:rowOff>28576</xdr:rowOff>
    </xdr:from>
    <xdr:to>
      <xdr:col>3</xdr:col>
      <xdr:colOff>246062</xdr:colOff>
      <xdr:row>31</xdr:row>
      <xdr:rowOff>107950</xdr:rowOff>
    </xdr:to>
    <xdr:graphicFrame macro="">
      <xdr:nvGraphicFramePr>
        <xdr:cNvPr id="13" name="Chart 12" descr="This chart shows the results of targeted audits on RO micro-NIRO generators.&#10;&#10;Data table is located at B35 to G38">
          <a:extLst>
            <a:ext uri="{FF2B5EF4-FFF2-40B4-BE49-F238E27FC236}">
              <a16:creationId xmlns:a16="http://schemas.microsoft.com/office/drawing/2014/main" id="{7B900FCA-9700-E60C-BC5B-FCB5BB2FFDE4}"/>
            </a:ext>
            <a:ext uri="{C183D7F6-B498-43B3-948B-1728B52AA6E4}">
              <adec:decorative xmlns:adec="http://schemas.microsoft.com/office/drawing/2017/decorative" val="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696911</xdr:colOff>
      <xdr:row>10</xdr:row>
      <xdr:rowOff>152400</xdr:rowOff>
    </xdr:from>
    <xdr:to>
      <xdr:col>5</xdr:col>
      <xdr:colOff>819149</xdr:colOff>
      <xdr:row>31</xdr:row>
      <xdr:rowOff>114299</xdr:rowOff>
    </xdr:to>
    <xdr:graphicFrame macro="">
      <xdr:nvGraphicFramePr>
        <xdr:cNvPr id="14" name="Chart 13" descr="This chart shows the results of statistical audits on RO micro-NIRO generators.&#10;&#10;Data table is located at B35 to G38">
          <a:extLst>
            <a:ext uri="{FF2B5EF4-FFF2-40B4-BE49-F238E27FC236}">
              <a16:creationId xmlns:a16="http://schemas.microsoft.com/office/drawing/2014/main" id="{C08B0123-71B9-696B-8FEA-D83A56FBD9AF}"/>
            </a:ext>
            <a:ext uri="{C183D7F6-B498-43B3-948B-1728B52AA6E4}">
              <adec:decorative xmlns:adec="http://schemas.microsoft.com/office/drawing/2017/decorative" val="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2047357</xdr:colOff>
      <xdr:row>3</xdr:row>
      <xdr:rowOff>114385</xdr:rowOff>
    </xdr:to>
    <xdr:pic>
      <xdr:nvPicPr>
        <xdr:cNvPr id="2" name="Picture 1" descr="image of the Ofgem logo" title="Ofgem logo">
          <a:extLst>
            <a:ext uri="{FF2B5EF4-FFF2-40B4-BE49-F238E27FC236}">
              <a16:creationId xmlns:a16="http://schemas.microsoft.com/office/drawing/2014/main" id="{CD7B97F1-AB39-4D06-BC8E-6F6B7FF888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21982" cy="628735"/>
        </a:xfrm>
        <a:prstGeom prst="rect">
          <a:avLst/>
        </a:prstGeom>
      </xdr:spPr>
    </xdr:pic>
    <xdr:clientData/>
  </xdr:twoCellAnchor>
  <xdr:twoCellAnchor editAs="oneCell">
    <xdr:from>
      <xdr:col>0</xdr:col>
      <xdr:colOff>0</xdr:colOff>
      <xdr:row>0</xdr:row>
      <xdr:rowOff>0</xdr:rowOff>
    </xdr:from>
    <xdr:to>
      <xdr:col>1</xdr:col>
      <xdr:colOff>2136257</xdr:colOff>
      <xdr:row>3</xdr:row>
      <xdr:rowOff>114385</xdr:rowOff>
    </xdr:to>
    <xdr:pic>
      <xdr:nvPicPr>
        <xdr:cNvPr id="3" name="Picture 2" descr="image of the Ofgem logo" title="Ofgem logo">
          <a:extLst>
            <a:ext uri="{FF2B5EF4-FFF2-40B4-BE49-F238E27FC236}">
              <a16:creationId xmlns:a16="http://schemas.microsoft.com/office/drawing/2014/main" id="{727D025E-94AC-4787-BE7B-483A4C4AD4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07707" cy="628735"/>
        </a:xfrm>
        <a:prstGeom prst="rect">
          <a:avLst/>
        </a:prstGeom>
      </xdr:spPr>
    </xdr:pic>
    <xdr:clientData/>
  </xdr:twoCellAnchor>
  <xdr:twoCellAnchor>
    <xdr:from>
      <xdr:col>1</xdr:col>
      <xdr:colOff>104774</xdr:colOff>
      <xdr:row>12</xdr:row>
      <xdr:rowOff>7937</xdr:rowOff>
    </xdr:from>
    <xdr:to>
      <xdr:col>4</xdr:col>
      <xdr:colOff>492125</xdr:colOff>
      <xdr:row>31</xdr:row>
      <xdr:rowOff>82551</xdr:rowOff>
    </xdr:to>
    <xdr:graphicFrame macro="">
      <xdr:nvGraphicFramePr>
        <xdr:cNvPr id="4" name="Chart 3" descr="This bar chart shows the 5 most common findings (as % of all findings) from the Micro-NIRO statistical audit programme. &#10;&#10;Data table is located at B34 to C40">
          <a:extLst>
            <a:ext uri="{FF2B5EF4-FFF2-40B4-BE49-F238E27FC236}">
              <a16:creationId xmlns:a16="http://schemas.microsoft.com/office/drawing/2014/main" id="{75A47C7B-130B-4ADA-8DA7-57A8AD826DAA}"/>
            </a:ext>
            <a:ext uri="{C183D7F6-B498-43B3-948B-1728B52AA6E4}">
              <adec:decorative xmlns:adec="http://schemas.microsoft.com/office/drawing/2017/decorative" val="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2047357</xdr:colOff>
      <xdr:row>3</xdr:row>
      <xdr:rowOff>114385</xdr:rowOff>
    </xdr:to>
    <xdr:pic>
      <xdr:nvPicPr>
        <xdr:cNvPr id="2" name="Picture 1" descr="image of the Ofgem logo" title="Ofgem logo">
          <a:extLst>
            <a:ext uri="{FF2B5EF4-FFF2-40B4-BE49-F238E27FC236}">
              <a16:creationId xmlns:a16="http://schemas.microsoft.com/office/drawing/2014/main" id="{08E68ADE-1549-4AEC-9662-837F088ECC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18807" cy="628735"/>
        </a:xfrm>
        <a:prstGeom prst="rect">
          <a:avLst/>
        </a:prstGeom>
      </xdr:spPr>
    </xdr:pic>
    <xdr:clientData/>
  </xdr:twoCellAnchor>
  <xdr:twoCellAnchor editAs="oneCell">
    <xdr:from>
      <xdr:col>0</xdr:col>
      <xdr:colOff>0</xdr:colOff>
      <xdr:row>0</xdr:row>
      <xdr:rowOff>0</xdr:rowOff>
    </xdr:from>
    <xdr:to>
      <xdr:col>1</xdr:col>
      <xdr:colOff>2136257</xdr:colOff>
      <xdr:row>3</xdr:row>
      <xdr:rowOff>114385</xdr:rowOff>
    </xdr:to>
    <xdr:pic>
      <xdr:nvPicPr>
        <xdr:cNvPr id="3" name="Picture 2" descr="image of the Ofgem logo" title="Ofgem logo">
          <a:extLst>
            <a:ext uri="{FF2B5EF4-FFF2-40B4-BE49-F238E27FC236}">
              <a16:creationId xmlns:a16="http://schemas.microsoft.com/office/drawing/2014/main" id="{BCA8E3EB-86B1-484A-A903-2E903611EC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07707" cy="628735"/>
        </a:xfrm>
        <a:prstGeom prst="rect">
          <a:avLst/>
        </a:prstGeom>
      </xdr:spPr>
    </xdr:pic>
    <xdr:clientData/>
  </xdr:twoCellAnchor>
  <xdr:twoCellAnchor>
    <xdr:from>
      <xdr:col>1</xdr:col>
      <xdr:colOff>260349</xdr:colOff>
      <xdr:row>12</xdr:row>
      <xdr:rowOff>84137</xdr:rowOff>
    </xdr:from>
    <xdr:to>
      <xdr:col>4</xdr:col>
      <xdr:colOff>647700</xdr:colOff>
      <xdr:row>31</xdr:row>
      <xdr:rowOff>158751</xdr:rowOff>
    </xdr:to>
    <xdr:graphicFrame macro="">
      <xdr:nvGraphicFramePr>
        <xdr:cNvPr id="5" name="Chart 4" descr="This bar chart shows the findings (as % of all findings) from the Micro-NIRO targeted audit programme. &#10;&#10;Data table is located at B35 to C42">
          <a:extLst>
            <a:ext uri="{FF2B5EF4-FFF2-40B4-BE49-F238E27FC236}">
              <a16:creationId xmlns:a16="http://schemas.microsoft.com/office/drawing/2014/main" id="{BD5B1F87-35BA-47E0-B978-9E505F7ECB70}"/>
            </a:ext>
            <a:ext uri="{C183D7F6-B498-43B3-948B-1728B52AA6E4}">
              <adec:decorative xmlns:adec="http://schemas.microsoft.com/office/drawing/2017/decorative" val="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2212457</xdr:colOff>
      <xdr:row>3</xdr:row>
      <xdr:rowOff>25485</xdr:rowOff>
    </xdr:to>
    <xdr:pic>
      <xdr:nvPicPr>
        <xdr:cNvPr id="2" name="Picture 1" descr="image of the Ofgem logo" title="Ofgem logo">
          <a:extLst>
            <a:ext uri="{FF2B5EF4-FFF2-40B4-BE49-F238E27FC236}">
              <a16:creationId xmlns:a16="http://schemas.microsoft.com/office/drawing/2014/main" id="{26F89F4D-EB81-4C79-A24D-AA1F3EA509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3907" cy="571585"/>
        </a:xfrm>
        <a:prstGeom prst="rect">
          <a:avLst/>
        </a:prstGeom>
      </xdr:spPr>
    </xdr:pic>
    <xdr:clientData/>
  </xdr:twoCellAnchor>
  <xdr:twoCellAnchor>
    <xdr:from>
      <xdr:col>0</xdr:col>
      <xdr:colOff>171449</xdr:colOff>
      <xdr:row>10</xdr:row>
      <xdr:rowOff>95250</xdr:rowOff>
    </xdr:from>
    <xdr:to>
      <xdr:col>4</xdr:col>
      <xdr:colOff>1028699</xdr:colOff>
      <xdr:row>31</xdr:row>
      <xdr:rowOff>76200</xdr:rowOff>
    </xdr:to>
    <xdr:graphicFrame macro="">
      <xdr:nvGraphicFramePr>
        <xdr:cNvPr id="5" name="Chart 4" descr="Column chart showing detected and prevented error by scheme year. &#10;&#10;Data table is located at B34 to F36">
          <a:extLst>
            <a:ext uri="{FF2B5EF4-FFF2-40B4-BE49-F238E27FC236}">
              <a16:creationId xmlns:a16="http://schemas.microsoft.com/office/drawing/2014/main" id="{BCC18612-FC9C-451B-82CF-739281670E01}"/>
            </a:ext>
            <a:ext uri="{C183D7F6-B498-43B3-948B-1728B52AA6E4}">
              <adec:decorative xmlns:adec="http://schemas.microsoft.com/office/drawing/2017/decorative" val="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1016117</xdr:colOff>
      <xdr:row>3</xdr:row>
      <xdr:rowOff>17865</xdr:rowOff>
    </xdr:to>
    <xdr:pic>
      <xdr:nvPicPr>
        <xdr:cNvPr id="2" name="Picture 1" descr="image of the Ofgem logo" title="Ofgem logo">
          <a:extLst>
            <a:ext uri="{FF2B5EF4-FFF2-40B4-BE49-F238E27FC236}">
              <a16:creationId xmlns:a16="http://schemas.microsoft.com/office/drawing/2014/main" id="{5D300FEB-E67B-4F49-995D-A8E5705ED3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3907" cy="571585"/>
        </a:xfrm>
        <a:prstGeom prst="rect">
          <a:avLst/>
        </a:prstGeom>
      </xdr:spPr>
    </xdr:pic>
    <xdr:clientData/>
  </xdr:twoCellAnchor>
  <xdr:twoCellAnchor>
    <xdr:from>
      <xdr:col>1</xdr:col>
      <xdr:colOff>0</xdr:colOff>
      <xdr:row>13</xdr:row>
      <xdr:rowOff>0</xdr:rowOff>
    </xdr:from>
    <xdr:to>
      <xdr:col>5</xdr:col>
      <xdr:colOff>340360</xdr:colOff>
      <xdr:row>32</xdr:row>
      <xdr:rowOff>276225</xdr:rowOff>
    </xdr:to>
    <xdr:graphicFrame macro="">
      <xdr:nvGraphicFramePr>
        <xdr:cNvPr id="3" name="Chart 2" descr="Clustered column chart showing the net change in the number of accredited stations and capacity by country since the previous scheme year. &#10;&#10;Data table is located at B35 to D40">
          <a:extLst>
            <a:ext uri="{FF2B5EF4-FFF2-40B4-BE49-F238E27FC236}">
              <a16:creationId xmlns:a16="http://schemas.microsoft.com/office/drawing/2014/main" id="{00000000-0008-0000-0200-000006000000}"/>
            </a:ext>
            <a:ext uri="{C183D7F6-B498-43B3-948B-1728B52AA6E4}">
              <adec:decorative xmlns:adec="http://schemas.microsoft.com/office/drawing/2017/decorative" val="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1016117</xdr:colOff>
      <xdr:row>3</xdr:row>
      <xdr:rowOff>17865</xdr:rowOff>
    </xdr:to>
    <xdr:pic>
      <xdr:nvPicPr>
        <xdr:cNvPr id="2" name="Picture 1" descr="image of the Ofgem logo" title="Ofgem logo">
          <a:extLst>
            <a:ext uri="{FF2B5EF4-FFF2-40B4-BE49-F238E27FC236}">
              <a16:creationId xmlns:a16="http://schemas.microsoft.com/office/drawing/2014/main" id="{15557E81-2179-4ABA-A2C8-161CE91FE1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3907" cy="571585"/>
        </a:xfrm>
        <a:prstGeom prst="rect">
          <a:avLst/>
        </a:prstGeom>
      </xdr:spPr>
    </xdr:pic>
    <xdr:clientData/>
  </xdr:twoCellAnchor>
  <xdr:twoCellAnchor>
    <xdr:from>
      <xdr:col>1</xdr:col>
      <xdr:colOff>0</xdr:colOff>
      <xdr:row>14</xdr:row>
      <xdr:rowOff>6350</xdr:rowOff>
    </xdr:from>
    <xdr:to>
      <xdr:col>5</xdr:col>
      <xdr:colOff>359410</xdr:colOff>
      <xdr:row>35</xdr:row>
      <xdr:rowOff>85725</xdr:rowOff>
    </xdr:to>
    <xdr:graphicFrame macro="">
      <xdr:nvGraphicFramePr>
        <xdr:cNvPr id="3" name="Chart 2" descr="Clustered column chart showing the net change in the number of accredited stations and capacity by technology type since the previous scheme year. &#10;&#10;Data table is located at B37 to D46">
          <a:extLst>
            <a:ext uri="{FF2B5EF4-FFF2-40B4-BE49-F238E27FC236}">
              <a16:creationId xmlns:a16="http://schemas.microsoft.com/office/drawing/2014/main" id="{00000000-0008-0000-0200-000007000000}"/>
            </a:ext>
            <a:ext uri="{C183D7F6-B498-43B3-948B-1728B52AA6E4}">
              <adec:decorative xmlns:adec="http://schemas.microsoft.com/office/drawing/2017/decorative" val="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1009132</xdr:colOff>
      <xdr:row>3</xdr:row>
      <xdr:rowOff>21675</xdr:rowOff>
    </xdr:to>
    <xdr:pic>
      <xdr:nvPicPr>
        <xdr:cNvPr id="2" name="Picture 1" descr="image of the Ofgem logo" title="Ofgem logo">
          <a:extLst>
            <a:ext uri="{FF2B5EF4-FFF2-40B4-BE49-F238E27FC236}">
              <a16:creationId xmlns:a16="http://schemas.microsoft.com/office/drawing/2014/main" id="{75882C88-B8EB-4F8D-BD45-2C920407E5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3907" cy="571585"/>
        </a:xfrm>
        <a:prstGeom prst="rect">
          <a:avLst/>
        </a:prstGeom>
      </xdr:spPr>
    </xdr:pic>
    <xdr:clientData/>
  </xdr:twoCellAnchor>
  <xdr:twoCellAnchor>
    <xdr:from>
      <xdr:col>5</xdr:col>
      <xdr:colOff>390525</xdr:colOff>
      <xdr:row>13</xdr:row>
      <xdr:rowOff>63515</xdr:rowOff>
    </xdr:from>
    <xdr:to>
      <xdr:col>7</xdr:col>
      <xdr:colOff>787675</xdr:colOff>
      <xdr:row>28</xdr:row>
      <xdr:rowOff>104775</xdr:rowOff>
    </xdr:to>
    <xdr:graphicFrame macro="">
      <xdr:nvGraphicFramePr>
        <xdr:cNvPr id="4" name="Chart 3" descr="Pie chart presenting the percentage split between micro-NIRO and non-micro-NIRO installed capacity.&#10;&#10;Data table is located at F30 to H32">
          <a:extLst>
            <a:ext uri="{FF2B5EF4-FFF2-40B4-BE49-F238E27FC236}">
              <a16:creationId xmlns:a16="http://schemas.microsoft.com/office/drawing/2014/main" id="{24EED9B4-FF82-470F-8C31-97AF506DF35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501650</xdr:colOff>
      <xdr:row>13</xdr:row>
      <xdr:rowOff>0</xdr:rowOff>
    </xdr:from>
    <xdr:to>
      <xdr:col>3</xdr:col>
      <xdr:colOff>711200</xdr:colOff>
      <xdr:row>28</xdr:row>
      <xdr:rowOff>41260</xdr:rowOff>
    </xdr:to>
    <xdr:graphicFrame macro="">
      <xdr:nvGraphicFramePr>
        <xdr:cNvPr id="5" name="Chart 4" descr="Pie chart presenting the percentage split between micro-NIRO and non-micro-NIRO accredited stations.&#10;&#10;Data table is located at B30 to D32">
          <a:extLst>
            <a:ext uri="{FF2B5EF4-FFF2-40B4-BE49-F238E27FC236}">
              <a16:creationId xmlns:a16="http://schemas.microsoft.com/office/drawing/2014/main" id="{8ED258C4-CD2F-4517-A27B-A01F7B29286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2212457</xdr:colOff>
      <xdr:row>3</xdr:row>
      <xdr:rowOff>25485</xdr:rowOff>
    </xdr:to>
    <xdr:pic>
      <xdr:nvPicPr>
        <xdr:cNvPr id="2" name="Picture 1" descr="image of the Ofgem logo" title="Ofgem logo">
          <a:extLst>
            <a:ext uri="{FF2B5EF4-FFF2-40B4-BE49-F238E27FC236}">
              <a16:creationId xmlns:a16="http://schemas.microsoft.com/office/drawing/2014/main" id="{6016EEB8-6F26-4619-B6E4-1384CB3381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3907" cy="568410"/>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1085332</xdr:colOff>
      <xdr:row>3</xdr:row>
      <xdr:rowOff>28660</xdr:rowOff>
    </xdr:to>
    <xdr:pic>
      <xdr:nvPicPr>
        <xdr:cNvPr id="2" name="Picture 1" descr="image of the Ofgem logo" title="Ofgem logo">
          <a:extLst>
            <a:ext uri="{FF2B5EF4-FFF2-40B4-BE49-F238E27FC236}">
              <a16:creationId xmlns:a16="http://schemas.microsoft.com/office/drawing/2014/main" id="{C5C26F32-91B0-47CC-99CC-91EC890ECA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0732" cy="568410"/>
        </a:xfrm>
        <a:prstGeom prst="rect">
          <a:avLst/>
        </a:prstGeom>
      </xdr:spPr>
    </xdr:pic>
    <xdr:clientData/>
  </xdr:twoCellAnchor>
</xdr:wsDr>
</file>

<file path=xl/drawings/drawing52.xml><?xml version="1.0" encoding="utf-8"?>
<xdr:wsDr xmlns:xdr="http://schemas.openxmlformats.org/drawingml/2006/spreadsheetDrawing" xmlns:a="http://schemas.openxmlformats.org/drawingml/2006/main">
  <xdr:oneCellAnchor>
    <xdr:from>
      <xdr:col>0</xdr:col>
      <xdr:colOff>0</xdr:colOff>
      <xdr:row>0</xdr:row>
      <xdr:rowOff>0</xdr:rowOff>
    </xdr:from>
    <xdr:ext cx="2380732" cy="571585"/>
    <xdr:pic>
      <xdr:nvPicPr>
        <xdr:cNvPr id="2" name="Picture 1" descr="image of the Ofgem logo" title="Ofgem logo">
          <a:extLst>
            <a:ext uri="{FF2B5EF4-FFF2-40B4-BE49-F238E27FC236}">
              <a16:creationId xmlns:a16="http://schemas.microsoft.com/office/drawing/2014/main" id="{59813037-84E8-4675-9F44-709C75ED36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0732" cy="571585"/>
        </a:xfrm>
        <a:prstGeom prst="rect">
          <a:avLst/>
        </a:prstGeom>
      </xdr:spPr>
    </xdr:pic>
    <xdr:clientData/>
  </xdr:oneCellAnchor>
  <xdr:oneCellAnchor>
    <xdr:from>
      <xdr:col>0</xdr:col>
      <xdr:colOff>0</xdr:colOff>
      <xdr:row>0</xdr:row>
      <xdr:rowOff>0</xdr:rowOff>
    </xdr:from>
    <xdr:ext cx="2380732" cy="571585"/>
    <xdr:pic>
      <xdr:nvPicPr>
        <xdr:cNvPr id="3" name="Picture 2" descr="image of the Ofgem logo" title="Ofgem logo">
          <a:extLst>
            <a:ext uri="{FF2B5EF4-FFF2-40B4-BE49-F238E27FC236}">
              <a16:creationId xmlns:a16="http://schemas.microsoft.com/office/drawing/2014/main" id="{CB5F551D-6750-42DD-8421-E7BA2FF50E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0732" cy="571585"/>
        </a:xfrm>
        <a:prstGeom prst="rect">
          <a:avLst/>
        </a:prstGeom>
      </xdr:spPr>
    </xdr:pic>
    <xdr:clientData/>
  </xdr:oneCellAnchor>
</xdr:wsDr>
</file>

<file path=xl/drawings/drawing53.xml><?xml version="1.0" encoding="utf-8"?>
<xdr:wsDr xmlns:xdr="http://schemas.openxmlformats.org/drawingml/2006/spreadsheetDrawing" xmlns:a="http://schemas.openxmlformats.org/drawingml/2006/main">
  <xdr:oneCellAnchor>
    <xdr:from>
      <xdr:col>0</xdr:col>
      <xdr:colOff>0</xdr:colOff>
      <xdr:row>0</xdr:row>
      <xdr:rowOff>0</xdr:rowOff>
    </xdr:from>
    <xdr:ext cx="2380732" cy="568410"/>
    <xdr:pic>
      <xdr:nvPicPr>
        <xdr:cNvPr id="2" name="Picture 1" descr="image of the Ofgem logo" title="Ofgem logo">
          <a:extLst>
            <a:ext uri="{FF2B5EF4-FFF2-40B4-BE49-F238E27FC236}">
              <a16:creationId xmlns:a16="http://schemas.microsoft.com/office/drawing/2014/main" id="{099E0F53-5F12-43C7-9E9C-6AD62235CB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0732" cy="568410"/>
        </a:xfrm>
        <a:prstGeom prst="rect">
          <a:avLst/>
        </a:prstGeom>
      </xdr:spPr>
    </xdr:pic>
    <xdr:clientData/>
  </xdr:oneCellAnchor>
  <xdr:oneCellAnchor>
    <xdr:from>
      <xdr:col>0</xdr:col>
      <xdr:colOff>0</xdr:colOff>
      <xdr:row>0</xdr:row>
      <xdr:rowOff>0</xdr:rowOff>
    </xdr:from>
    <xdr:ext cx="2380732" cy="568410"/>
    <xdr:pic>
      <xdr:nvPicPr>
        <xdr:cNvPr id="3" name="Picture 2" descr="image of the Ofgem logo" title="Ofgem logo">
          <a:extLst>
            <a:ext uri="{FF2B5EF4-FFF2-40B4-BE49-F238E27FC236}">
              <a16:creationId xmlns:a16="http://schemas.microsoft.com/office/drawing/2014/main" id="{25068E18-EAAF-4B1F-BBCA-33E898468C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0732" cy="568410"/>
        </a:xfrm>
        <a:prstGeom prst="rect">
          <a:avLst/>
        </a:prstGeom>
      </xdr:spPr>
    </xdr:pic>
    <xdr:clientData/>
  </xdr:oneCellAnchor>
</xdr:wsDr>
</file>

<file path=xl/drawings/drawing5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2209282</xdr:colOff>
      <xdr:row>3</xdr:row>
      <xdr:rowOff>25485</xdr:rowOff>
    </xdr:to>
    <xdr:pic>
      <xdr:nvPicPr>
        <xdr:cNvPr id="2" name="Picture 1" descr="image of the Ofgem logo" title="Ofgem logo">
          <a:extLst>
            <a:ext uri="{FF2B5EF4-FFF2-40B4-BE49-F238E27FC236}">
              <a16:creationId xmlns:a16="http://schemas.microsoft.com/office/drawing/2014/main" id="{8F5C6EB4-C67B-41C0-95D5-A25C6961FE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0732" cy="571585"/>
        </a:xfrm>
        <a:prstGeom prst="rect">
          <a:avLst/>
        </a:prstGeom>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2209282</xdr:colOff>
      <xdr:row>3</xdr:row>
      <xdr:rowOff>25485</xdr:rowOff>
    </xdr:to>
    <xdr:pic>
      <xdr:nvPicPr>
        <xdr:cNvPr id="2" name="Picture 1" descr="image of the Ofgem logo" title="Ofgem logo">
          <a:extLst>
            <a:ext uri="{FF2B5EF4-FFF2-40B4-BE49-F238E27FC236}">
              <a16:creationId xmlns:a16="http://schemas.microsoft.com/office/drawing/2014/main" id="{5022D5CB-C1F7-4863-A994-1A75B46669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0732" cy="571585"/>
        </a:xfrm>
        <a:prstGeom prst="rect">
          <a:avLst/>
        </a:prstGeom>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2209282</xdr:colOff>
      <xdr:row>3</xdr:row>
      <xdr:rowOff>28660</xdr:rowOff>
    </xdr:to>
    <xdr:pic>
      <xdr:nvPicPr>
        <xdr:cNvPr id="2" name="Picture 1" descr="image of the Ofgem logo" title="Ofgem logo">
          <a:extLst>
            <a:ext uri="{FF2B5EF4-FFF2-40B4-BE49-F238E27FC236}">
              <a16:creationId xmlns:a16="http://schemas.microsoft.com/office/drawing/2014/main" id="{CFF4DAF1-0A75-41B9-9F72-909664A3EC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0732" cy="568410"/>
        </a:xfrm>
        <a:prstGeom prst="rect">
          <a:avLst/>
        </a:prstGeom>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2209282</xdr:colOff>
      <xdr:row>3</xdr:row>
      <xdr:rowOff>25485</xdr:rowOff>
    </xdr:to>
    <xdr:pic>
      <xdr:nvPicPr>
        <xdr:cNvPr id="2" name="Picture 1" descr="image of the Ofgem logo" title="Ofgem logo">
          <a:extLst>
            <a:ext uri="{FF2B5EF4-FFF2-40B4-BE49-F238E27FC236}">
              <a16:creationId xmlns:a16="http://schemas.microsoft.com/office/drawing/2014/main" id="{DEEBCDE0-1EB8-4015-92ED-419BCD648D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0732" cy="571585"/>
        </a:xfrm>
        <a:prstGeom prst="rect">
          <a:avLst/>
        </a:prstGeom>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2209282</xdr:colOff>
      <xdr:row>3</xdr:row>
      <xdr:rowOff>28660</xdr:rowOff>
    </xdr:to>
    <xdr:pic>
      <xdr:nvPicPr>
        <xdr:cNvPr id="2" name="Picture 1" descr="image of the Ofgem logo" title="Ofgem logo">
          <a:extLst>
            <a:ext uri="{FF2B5EF4-FFF2-40B4-BE49-F238E27FC236}">
              <a16:creationId xmlns:a16="http://schemas.microsoft.com/office/drawing/2014/main" id="{300088FE-1557-4EB7-9FBC-F94F18043C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0732" cy="568410"/>
        </a:xfrm>
        <a:prstGeom prst="rect">
          <a:avLst/>
        </a:prstGeom>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2209282</xdr:colOff>
      <xdr:row>3</xdr:row>
      <xdr:rowOff>25485</xdr:rowOff>
    </xdr:to>
    <xdr:pic>
      <xdr:nvPicPr>
        <xdr:cNvPr id="2" name="Picture 1" descr="image of the Ofgem logo" title="Ofgem logo">
          <a:extLst>
            <a:ext uri="{FF2B5EF4-FFF2-40B4-BE49-F238E27FC236}">
              <a16:creationId xmlns:a16="http://schemas.microsoft.com/office/drawing/2014/main" id="{31CAEF7D-B1E1-4B61-87BE-2976A6E53B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0732" cy="571585"/>
        </a:xfrm>
        <a:prstGeom prst="rect">
          <a:avLst/>
        </a:prstGeom>
      </xdr:spPr>
    </xdr:pic>
    <xdr:clientData/>
  </xdr:twoCellAnchor>
  <xdr:twoCellAnchor editAs="oneCell">
    <xdr:from>
      <xdr:col>0</xdr:col>
      <xdr:colOff>0</xdr:colOff>
      <xdr:row>0</xdr:row>
      <xdr:rowOff>0</xdr:rowOff>
    </xdr:from>
    <xdr:to>
      <xdr:col>1</xdr:col>
      <xdr:colOff>2209282</xdr:colOff>
      <xdr:row>3</xdr:row>
      <xdr:rowOff>25485</xdr:rowOff>
    </xdr:to>
    <xdr:pic>
      <xdr:nvPicPr>
        <xdr:cNvPr id="3" name="Picture 2" descr="image of the Ofgem logo" title="Ofgem logo">
          <a:extLst>
            <a:ext uri="{FF2B5EF4-FFF2-40B4-BE49-F238E27FC236}">
              <a16:creationId xmlns:a16="http://schemas.microsoft.com/office/drawing/2014/main" id="{FE5682D7-0C6D-4295-A585-668DF9E0EF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0732" cy="57158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856097</xdr:colOff>
      <xdr:row>3</xdr:row>
      <xdr:rowOff>21040</xdr:rowOff>
    </xdr:to>
    <xdr:pic>
      <xdr:nvPicPr>
        <xdr:cNvPr id="2" name="Picture 1" descr="image of the Ofgem logo" title="Ofgem logo">
          <a:extLst>
            <a:ext uri="{FF2B5EF4-FFF2-40B4-BE49-F238E27FC236}">
              <a16:creationId xmlns:a16="http://schemas.microsoft.com/office/drawing/2014/main" id="{A5B3337C-1815-4A10-8DE0-D3D14BF62E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3907" cy="571585"/>
        </a:xfrm>
        <a:prstGeom prst="rect">
          <a:avLst/>
        </a:prstGeom>
      </xdr:spPr>
    </xdr:pic>
    <xdr:clientData/>
  </xdr:twoCellAnchor>
  <xdr:twoCellAnchor>
    <xdr:from>
      <xdr:col>1</xdr:col>
      <xdr:colOff>38100</xdr:colOff>
      <xdr:row>13</xdr:row>
      <xdr:rowOff>38101</xdr:rowOff>
    </xdr:from>
    <xdr:to>
      <xdr:col>7</xdr:col>
      <xdr:colOff>0</xdr:colOff>
      <xdr:row>37</xdr:row>
      <xdr:rowOff>66675</xdr:rowOff>
    </xdr:to>
    <xdr:graphicFrame macro="">
      <xdr:nvGraphicFramePr>
        <xdr:cNvPr id="4" name="Chart 4" descr="Clustered column chart depicting the capacity accredited on the RO (excluding micro-NIRO) and the corresponding number of stations.&#10;&#10;Data table is located at B39 to D48&#10;">
          <a:extLst>
            <a:ext uri="{FF2B5EF4-FFF2-40B4-BE49-F238E27FC236}">
              <a16:creationId xmlns:a16="http://schemas.microsoft.com/office/drawing/2014/main" id="{A5B331D9-61AF-40E3-8500-32DDC4D657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2209282</xdr:colOff>
      <xdr:row>3</xdr:row>
      <xdr:rowOff>25485</xdr:rowOff>
    </xdr:to>
    <xdr:pic>
      <xdr:nvPicPr>
        <xdr:cNvPr id="2" name="Picture 1" descr="image of the Ofgem logo" title="Ofgem logo">
          <a:extLst>
            <a:ext uri="{FF2B5EF4-FFF2-40B4-BE49-F238E27FC236}">
              <a16:creationId xmlns:a16="http://schemas.microsoft.com/office/drawing/2014/main" id="{DCEBBEEF-416D-48B2-8DF4-87BBF5628E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0732" cy="568410"/>
        </a:xfrm>
        <a:prstGeom prst="rect">
          <a:avLst/>
        </a:prstGeom>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2209282</xdr:colOff>
      <xdr:row>3</xdr:row>
      <xdr:rowOff>28660</xdr:rowOff>
    </xdr:to>
    <xdr:pic>
      <xdr:nvPicPr>
        <xdr:cNvPr id="2" name="Picture 1" descr="image of the Ofgem logo" title="Ofgem logo">
          <a:extLst>
            <a:ext uri="{FF2B5EF4-FFF2-40B4-BE49-F238E27FC236}">
              <a16:creationId xmlns:a16="http://schemas.microsoft.com/office/drawing/2014/main" id="{249EF065-840E-466F-81A2-37AD097583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0732" cy="571585"/>
        </a:xfrm>
        <a:prstGeom prst="rect">
          <a:avLst/>
        </a:prstGeom>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2209282</xdr:colOff>
      <xdr:row>3</xdr:row>
      <xdr:rowOff>25485</xdr:rowOff>
    </xdr:to>
    <xdr:pic>
      <xdr:nvPicPr>
        <xdr:cNvPr id="3" name="Picture 2" descr="image of the Ofgem logo" title="Ofgem logo">
          <a:extLst>
            <a:ext uri="{FF2B5EF4-FFF2-40B4-BE49-F238E27FC236}">
              <a16:creationId xmlns:a16="http://schemas.microsoft.com/office/drawing/2014/main" id="{82FB8420-4C8B-470D-9F0F-B98A976CC8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0732" cy="568410"/>
        </a:xfrm>
        <a:prstGeom prst="rect">
          <a:avLst/>
        </a:prstGeom>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2209282</xdr:colOff>
      <xdr:row>3</xdr:row>
      <xdr:rowOff>28660</xdr:rowOff>
    </xdr:to>
    <xdr:pic>
      <xdr:nvPicPr>
        <xdr:cNvPr id="2" name="Picture 1" descr="image of the Ofgem logo" title="Ofgem logo">
          <a:extLst>
            <a:ext uri="{FF2B5EF4-FFF2-40B4-BE49-F238E27FC236}">
              <a16:creationId xmlns:a16="http://schemas.microsoft.com/office/drawing/2014/main" id="{058A7E5D-4A0F-4093-AA94-FFBF33BAEB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0732" cy="571585"/>
        </a:xfrm>
        <a:prstGeom prst="rect">
          <a:avLst/>
        </a:prstGeom>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2209282</xdr:colOff>
      <xdr:row>3</xdr:row>
      <xdr:rowOff>25485</xdr:rowOff>
    </xdr:to>
    <xdr:pic>
      <xdr:nvPicPr>
        <xdr:cNvPr id="2" name="Picture 1" descr="image of the Ofgem logo" title="Ofgem logo">
          <a:extLst>
            <a:ext uri="{FF2B5EF4-FFF2-40B4-BE49-F238E27FC236}">
              <a16:creationId xmlns:a16="http://schemas.microsoft.com/office/drawing/2014/main" id="{94C2B909-F9B8-474D-991A-D75E5F7B0A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0732" cy="571585"/>
        </a:xfrm>
        <a:prstGeom prst="rect">
          <a:avLst/>
        </a:prstGeom>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2209282</xdr:colOff>
      <xdr:row>3</xdr:row>
      <xdr:rowOff>25485</xdr:rowOff>
    </xdr:to>
    <xdr:pic>
      <xdr:nvPicPr>
        <xdr:cNvPr id="2" name="Picture 1" descr="image of the Ofgem logo" title="Ofgem logo">
          <a:extLst>
            <a:ext uri="{FF2B5EF4-FFF2-40B4-BE49-F238E27FC236}">
              <a16:creationId xmlns:a16="http://schemas.microsoft.com/office/drawing/2014/main" id="{A66529BC-E2DF-4940-8935-DB50A5B9D48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0732" cy="571585"/>
        </a:xfrm>
        <a:prstGeom prst="rect">
          <a:avLst/>
        </a:prstGeom>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1094857</xdr:colOff>
      <xdr:row>3</xdr:row>
      <xdr:rowOff>28660</xdr:rowOff>
    </xdr:to>
    <xdr:pic>
      <xdr:nvPicPr>
        <xdr:cNvPr id="2" name="Picture 1" descr="image of the Ofgem logo" title="Ofgem logo">
          <a:extLst>
            <a:ext uri="{FF2B5EF4-FFF2-40B4-BE49-F238E27FC236}">
              <a16:creationId xmlns:a16="http://schemas.microsoft.com/office/drawing/2014/main" id="{774EB23A-ACB9-4CB0-9C28-55E83B3CBF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0732" cy="56841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351907</xdr:colOff>
      <xdr:row>3</xdr:row>
      <xdr:rowOff>26755</xdr:rowOff>
    </xdr:to>
    <xdr:pic>
      <xdr:nvPicPr>
        <xdr:cNvPr id="2" name="Picture 1" descr="image of the Ofgem logo" title="Ofgem logo">
          <a:extLst>
            <a:ext uri="{FF2B5EF4-FFF2-40B4-BE49-F238E27FC236}">
              <a16:creationId xmlns:a16="http://schemas.microsoft.com/office/drawing/2014/main" id="{17518C02-2F1F-4F8D-BB81-E92C9F58C1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3907" cy="56841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2209282</xdr:colOff>
      <xdr:row>3</xdr:row>
      <xdr:rowOff>26755</xdr:rowOff>
    </xdr:to>
    <xdr:pic>
      <xdr:nvPicPr>
        <xdr:cNvPr id="2" name="Picture 1" descr="image of the Ofgem logo" title="Ofgem logo">
          <a:extLst>
            <a:ext uri="{FF2B5EF4-FFF2-40B4-BE49-F238E27FC236}">
              <a16:creationId xmlns:a16="http://schemas.microsoft.com/office/drawing/2014/main" id="{EEF12DFC-743D-48E0-A4F9-F569BF5640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0732" cy="56841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1086602</xdr:colOff>
      <xdr:row>3</xdr:row>
      <xdr:rowOff>17865</xdr:rowOff>
    </xdr:to>
    <xdr:pic>
      <xdr:nvPicPr>
        <xdr:cNvPr id="2" name="Picture 1" descr="image of the Ofgem logo" title="Ofgem logo">
          <a:extLst>
            <a:ext uri="{FF2B5EF4-FFF2-40B4-BE49-F238E27FC236}">
              <a16:creationId xmlns:a16="http://schemas.microsoft.com/office/drawing/2014/main" id="{4E9A39EE-A85A-43D8-9022-57B1291DD0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0732" cy="56841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B62AD-910C-4AA8-A945-3E8210643534}">
  <sheetPr codeName="Sheet1">
    <pageSetUpPr autoPageBreaks="0"/>
  </sheetPr>
  <dimension ref="A1:P108"/>
  <sheetViews>
    <sheetView showGridLines="0" tabSelected="1" topLeftCell="A4" zoomScaleNormal="100" workbookViewId="0"/>
  </sheetViews>
  <sheetFormatPr defaultRowHeight="14.5"/>
  <cols>
    <col min="1" max="1" width="2.1796875" customWidth="1"/>
    <col min="2" max="2" width="18.1796875" customWidth="1"/>
    <col min="3" max="3" width="16.453125" customWidth="1"/>
    <col min="4" max="4" width="57.81640625" customWidth="1"/>
    <col min="5" max="8" width="8.81640625" customWidth="1"/>
  </cols>
  <sheetData>
    <row r="1" spans="2:16">
      <c r="B1" t="s">
        <v>0</v>
      </c>
    </row>
    <row r="6" spans="2:16">
      <c r="B6" s="1"/>
    </row>
    <row r="7" spans="2:16" ht="17.5">
      <c r="B7" s="3" t="s">
        <v>744</v>
      </c>
      <c r="C7" s="3"/>
      <c r="D7" s="3"/>
      <c r="E7" s="2"/>
      <c r="F7" s="2"/>
      <c r="G7" s="2"/>
      <c r="H7" s="2"/>
      <c r="I7" s="2"/>
      <c r="J7" s="2"/>
      <c r="K7" s="2"/>
      <c r="L7" s="2"/>
      <c r="M7" s="2"/>
      <c r="N7" s="2"/>
      <c r="O7" s="2"/>
      <c r="P7" s="2"/>
    </row>
    <row r="8" spans="2:16" ht="15.5">
      <c r="B8" s="6"/>
      <c r="C8" s="8"/>
      <c r="D8" s="8"/>
    </row>
    <row r="9" spans="2:16">
      <c r="B9" s="56" t="s">
        <v>745</v>
      </c>
      <c r="C9" s="56"/>
      <c r="D9" s="56"/>
    </row>
    <row r="10" spans="2:16">
      <c r="B10" s="56" t="s">
        <v>1</v>
      </c>
      <c r="C10" s="56"/>
      <c r="D10" s="56"/>
    </row>
    <row r="11" spans="2:16">
      <c r="B11" s="5" t="s">
        <v>0</v>
      </c>
      <c r="C11" s="5"/>
      <c r="D11" s="5"/>
    </row>
    <row r="12" spans="2:16">
      <c r="B12" s="91" t="s">
        <v>2</v>
      </c>
      <c r="C12" s="5"/>
      <c r="D12" s="5"/>
    </row>
    <row r="13" spans="2:16">
      <c r="B13" s="26"/>
      <c r="C13" s="5"/>
      <c r="D13" s="5"/>
    </row>
    <row r="14" spans="2:16">
      <c r="B14" s="27" t="s">
        <v>3</v>
      </c>
      <c r="C14" s="5"/>
      <c r="D14" s="5"/>
    </row>
    <row r="15" spans="2:16">
      <c r="B15" s="26"/>
      <c r="C15" s="5"/>
      <c r="D15" s="5"/>
    </row>
    <row r="16" spans="2:16">
      <c r="B16" s="29" t="s">
        <v>4</v>
      </c>
      <c r="C16" s="152"/>
      <c r="D16" s="152"/>
    </row>
    <row r="17" spans="1:4">
      <c r="B17" s="182" t="s">
        <v>5</v>
      </c>
      <c r="C17" s="152"/>
      <c r="D17" s="152"/>
    </row>
    <row r="18" spans="1:4">
      <c r="B18" s="26"/>
      <c r="C18" s="152"/>
      <c r="D18" s="152"/>
    </row>
    <row r="19" spans="1:4">
      <c r="B19" s="29" t="s">
        <v>828</v>
      </c>
      <c r="C19" s="152"/>
      <c r="D19" s="152"/>
    </row>
    <row r="20" spans="1:4">
      <c r="B20" s="27" t="s">
        <v>694</v>
      </c>
      <c r="C20" s="152"/>
      <c r="D20" s="152"/>
    </row>
    <row r="21" spans="1:4">
      <c r="B21" s="25" t="s">
        <v>695</v>
      </c>
      <c r="C21" s="152"/>
      <c r="D21" s="152"/>
    </row>
    <row r="22" spans="1:4">
      <c r="B22" s="25" t="s">
        <v>6</v>
      </c>
      <c r="C22" s="152"/>
      <c r="D22" s="152"/>
    </row>
    <row r="23" spans="1:4">
      <c r="B23" s="25" t="s">
        <v>7</v>
      </c>
      <c r="C23" s="152"/>
      <c r="D23" s="152"/>
    </row>
    <row r="24" spans="1:4">
      <c r="B24" s="25" t="s">
        <v>8</v>
      </c>
      <c r="C24" s="152"/>
      <c r="D24" s="152"/>
    </row>
    <row r="25" spans="1:4">
      <c r="B25" s="152"/>
      <c r="C25" s="152"/>
      <c r="D25" s="152"/>
    </row>
    <row r="26" spans="1:4">
      <c r="B26" s="26" t="s">
        <v>9</v>
      </c>
      <c r="C26" s="152"/>
      <c r="D26" s="152"/>
    </row>
    <row r="27" spans="1:4">
      <c r="B27" s="27" t="s">
        <v>132</v>
      </c>
      <c r="C27" s="152"/>
      <c r="D27" s="152"/>
    </row>
    <row r="28" spans="1:4">
      <c r="B28" s="25" t="s">
        <v>141</v>
      </c>
      <c r="C28" s="152"/>
      <c r="D28" s="152"/>
    </row>
    <row r="29" spans="1:4">
      <c r="B29" s="25" t="s">
        <v>145</v>
      </c>
      <c r="C29" s="152"/>
      <c r="D29" s="152"/>
    </row>
    <row r="30" spans="1:4">
      <c r="A30" s="63"/>
      <c r="B30" s="25" t="s">
        <v>764</v>
      </c>
      <c r="C30" s="152"/>
      <c r="D30" s="152"/>
    </row>
    <row r="31" spans="1:4">
      <c r="A31" s="63"/>
      <c r="B31" s="25" t="s">
        <v>151</v>
      </c>
      <c r="C31" s="152"/>
      <c r="D31" s="152"/>
    </row>
    <row r="32" spans="1:4">
      <c r="B32" s="25" t="s">
        <v>783</v>
      </c>
      <c r="C32" s="152"/>
      <c r="D32" s="152"/>
    </row>
    <row r="33" spans="1:4">
      <c r="B33" s="152"/>
      <c r="C33" s="152"/>
      <c r="D33" s="152"/>
    </row>
    <row r="34" spans="1:4">
      <c r="B34" s="26" t="s">
        <v>10</v>
      </c>
      <c r="C34" s="152"/>
      <c r="D34" s="152"/>
    </row>
    <row r="35" spans="1:4">
      <c r="B35" s="25" t="s">
        <v>11</v>
      </c>
      <c r="C35" s="152"/>
      <c r="D35" s="152"/>
    </row>
    <row r="36" spans="1:4">
      <c r="B36" s="25" t="s">
        <v>12</v>
      </c>
      <c r="C36" s="152"/>
      <c r="D36" s="152"/>
    </row>
    <row r="37" spans="1:4">
      <c r="B37" s="27" t="s">
        <v>13</v>
      </c>
      <c r="C37" s="152"/>
      <c r="D37" s="152"/>
    </row>
    <row r="38" spans="1:4">
      <c r="B38" s="27" t="s">
        <v>14</v>
      </c>
      <c r="C38" s="152"/>
      <c r="D38" s="152"/>
    </row>
    <row r="39" spans="1:4">
      <c r="B39" s="27" t="s">
        <v>15</v>
      </c>
      <c r="C39" s="152"/>
      <c r="D39" s="152"/>
    </row>
    <row r="40" spans="1:4">
      <c r="B40" s="25" t="s">
        <v>16</v>
      </c>
      <c r="C40" s="152"/>
      <c r="D40" s="152"/>
    </row>
    <row r="41" spans="1:4">
      <c r="B41" s="28" t="s">
        <v>488</v>
      </c>
      <c r="C41" s="152"/>
      <c r="D41" s="152"/>
    </row>
    <row r="42" spans="1:4">
      <c r="B42" s="152"/>
      <c r="C42" s="152"/>
      <c r="D42" s="152"/>
    </row>
    <row r="43" spans="1:4">
      <c r="A43" s="5"/>
      <c r="B43" s="26" t="s">
        <v>17</v>
      </c>
      <c r="C43" s="152"/>
      <c r="D43" s="152"/>
    </row>
    <row r="44" spans="1:4">
      <c r="A44" s="152"/>
      <c r="B44" s="27" t="s">
        <v>237</v>
      </c>
      <c r="C44" s="152"/>
      <c r="D44" s="152"/>
    </row>
    <row r="45" spans="1:4">
      <c r="A45" s="152"/>
      <c r="B45" s="27" t="s">
        <v>18</v>
      </c>
      <c r="C45" s="152"/>
      <c r="D45" s="152"/>
    </row>
    <row r="46" spans="1:4">
      <c r="A46" s="152"/>
      <c r="B46" s="27" t="s">
        <v>713</v>
      </c>
      <c r="C46" s="152"/>
      <c r="D46" s="152"/>
    </row>
    <row r="47" spans="1:4">
      <c r="A47" s="152"/>
      <c r="B47" s="25" t="s">
        <v>702</v>
      </c>
      <c r="C47" s="152"/>
      <c r="D47" s="152"/>
    </row>
    <row r="48" spans="1:4">
      <c r="A48" s="152"/>
      <c r="B48" s="25" t="s">
        <v>709</v>
      </c>
      <c r="C48" s="152"/>
      <c r="D48" s="152"/>
    </row>
    <row r="49" spans="1:5">
      <c r="A49" s="152"/>
      <c r="B49" s="25" t="s">
        <v>700</v>
      </c>
      <c r="C49" s="152"/>
      <c r="D49" s="152"/>
    </row>
    <row r="50" spans="1:5">
      <c r="A50" s="152"/>
      <c r="B50" s="25" t="s">
        <v>699</v>
      </c>
      <c r="C50" s="152"/>
      <c r="D50" s="152"/>
    </row>
    <row r="51" spans="1:5">
      <c r="A51" s="152"/>
      <c r="B51" s="25" t="s">
        <v>698</v>
      </c>
      <c r="C51" s="152"/>
      <c r="D51" s="152"/>
    </row>
    <row r="52" spans="1:5">
      <c r="A52" s="152"/>
      <c r="B52" s="25" t="s">
        <v>710</v>
      </c>
      <c r="C52" s="152"/>
      <c r="D52" s="152"/>
    </row>
    <row r="53" spans="1:5">
      <c r="A53" s="152"/>
      <c r="B53" s="25" t="s">
        <v>722</v>
      </c>
      <c r="C53" s="152"/>
      <c r="D53" s="152"/>
    </row>
    <row r="54" spans="1:5">
      <c r="A54" s="182"/>
      <c r="B54" s="25" t="s">
        <v>723</v>
      </c>
      <c r="C54" s="152"/>
      <c r="D54" s="152"/>
    </row>
    <row r="55" spans="1:5">
      <c r="A55" s="152"/>
      <c r="B55" s="25" t="s">
        <v>756</v>
      </c>
      <c r="C55" s="347"/>
      <c r="D55" s="347"/>
    </row>
    <row r="56" spans="1:5">
      <c r="A56" s="152"/>
      <c r="B56" s="25" t="s">
        <v>727</v>
      </c>
      <c r="C56" s="152"/>
      <c r="D56" s="152"/>
    </row>
    <row r="57" spans="1:5">
      <c r="A57" s="152"/>
      <c r="B57" s="25" t="s">
        <v>725</v>
      </c>
      <c r="C57" s="152"/>
      <c r="D57" s="152"/>
    </row>
    <row r="58" spans="1:5">
      <c r="A58" s="152"/>
      <c r="B58" s="25" t="s">
        <v>711</v>
      </c>
      <c r="C58" s="152"/>
      <c r="D58" s="152"/>
      <c r="E58" s="9"/>
    </row>
    <row r="59" spans="1:5">
      <c r="A59" s="152"/>
      <c r="B59" s="25" t="s">
        <v>726</v>
      </c>
      <c r="C59" s="152"/>
      <c r="D59" s="152"/>
    </row>
    <row r="60" spans="1:5">
      <c r="B60" s="152"/>
      <c r="C60" s="152"/>
      <c r="D60" s="152"/>
    </row>
    <row r="61" spans="1:5">
      <c r="B61" s="26" t="s">
        <v>19</v>
      </c>
      <c r="C61" s="152"/>
      <c r="D61" s="152"/>
    </row>
    <row r="62" spans="1:5">
      <c r="B62" s="25" t="s">
        <v>690</v>
      </c>
      <c r="C62" s="347"/>
      <c r="D62" s="347"/>
    </row>
    <row r="63" spans="1:5">
      <c r="B63" s="25" t="s">
        <v>691</v>
      </c>
      <c r="C63" s="347"/>
      <c r="D63" s="347"/>
    </row>
    <row r="64" spans="1:5">
      <c r="B64" s="25" t="s">
        <v>498</v>
      </c>
      <c r="C64" s="347"/>
      <c r="D64" s="347"/>
    </row>
    <row r="65" spans="1:6">
      <c r="B65" s="25" t="s">
        <v>798</v>
      </c>
      <c r="C65" s="347"/>
      <c r="D65" s="347"/>
    </row>
    <row r="66" spans="1:6">
      <c r="B66" s="28" t="s">
        <v>505</v>
      </c>
      <c r="C66" s="347"/>
      <c r="D66" s="347"/>
    </row>
    <row r="67" spans="1:6">
      <c r="B67" s="28" t="s">
        <v>692</v>
      </c>
      <c r="C67" s="347"/>
      <c r="D67" s="347"/>
    </row>
    <row r="68" spans="1:6">
      <c r="B68" s="25" t="s">
        <v>810</v>
      </c>
      <c r="C68" s="347"/>
      <c r="D68" s="347"/>
    </row>
    <row r="69" spans="1:6">
      <c r="B69" s="25" t="s">
        <v>509</v>
      </c>
      <c r="C69" s="347"/>
      <c r="D69" s="347"/>
    </row>
    <row r="70" spans="1:6">
      <c r="B70" s="25" t="s">
        <v>517</v>
      </c>
      <c r="C70" s="347"/>
      <c r="D70" s="347"/>
    </row>
    <row r="71" spans="1:6">
      <c r="B71" s="25" t="s">
        <v>688</v>
      </c>
      <c r="C71" s="347"/>
      <c r="D71" s="347"/>
    </row>
    <row r="72" spans="1:6">
      <c r="B72" s="27" t="s">
        <v>728</v>
      </c>
      <c r="C72" s="103"/>
      <c r="D72" s="347"/>
    </row>
    <row r="73" spans="1:6">
      <c r="B73" s="152"/>
      <c r="C73" s="152"/>
      <c r="D73" s="152"/>
    </row>
    <row r="74" spans="1:6">
      <c r="B74" s="29" t="s">
        <v>20</v>
      </c>
      <c r="C74" s="152"/>
      <c r="D74" s="152"/>
    </row>
    <row r="75" spans="1:6">
      <c r="B75" s="25" t="s">
        <v>679</v>
      </c>
      <c r="C75" s="152"/>
      <c r="D75" s="152"/>
    </row>
    <row r="76" spans="1:6">
      <c r="B76" s="27" t="s">
        <v>680</v>
      </c>
      <c r="C76" s="152"/>
      <c r="D76" s="152"/>
    </row>
    <row r="77" spans="1:6">
      <c r="B77" s="27" t="s">
        <v>522</v>
      </c>
      <c r="C77" s="152"/>
      <c r="D77" s="25"/>
      <c r="E77" s="152"/>
      <c r="F77" s="152"/>
    </row>
    <row r="78" spans="1:6">
      <c r="B78" s="27" t="s">
        <v>523</v>
      </c>
      <c r="C78" s="152"/>
      <c r="D78" s="27"/>
      <c r="E78" s="152"/>
      <c r="F78" s="152"/>
    </row>
    <row r="79" spans="1:6">
      <c r="B79" s="152"/>
      <c r="C79" s="152"/>
      <c r="D79" s="152"/>
    </row>
    <row r="80" spans="1:6">
      <c r="A80" s="152"/>
      <c r="B80" s="29" t="s">
        <v>21</v>
      </c>
      <c r="C80" s="152"/>
      <c r="D80" s="152"/>
    </row>
    <row r="81" spans="1:7">
      <c r="A81" s="152"/>
      <c r="B81" s="46" t="s">
        <v>534</v>
      </c>
      <c r="C81" s="152"/>
      <c r="D81" s="152"/>
      <c r="E81" s="152"/>
      <c r="F81" s="152"/>
      <c r="G81" s="152"/>
    </row>
    <row r="82" spans="1:7">
      <c r="A82" s="152"/>
      <c r="B82" s="46" t="s">
        <v>681</v>
      </c>
      <c r="C82" s="152"/>
      <c r="D82" s="152"/>
      <c r="E82" s="152"/>
      <c r="F82" s="152"/>
      <c r="G82" s="152"/>
    </row>
    <row r="83" spans="1:7">
      <c r="A83" s="152"/>
      <c r="B83" s="46" t="s">
        <v>682</v>
      </c>
      <c r="C83" s="152"/>
      <c r="D83" s="152"/>
      <c r="E83" s="152"/>
      <c r="F83" s="152"/>
      <c r="G83" s="152"/>
    </row>
    <row r="84" spans="1:7">
      <c r="A84" s="152"/>
      <c r="B84" s="46" t="s">
        <v>683</v>
      </c>
      <c r="C84" s="152"/>
      <c r="D84" s="152"/>
      <c r="E84" s="152"/>
      <c r="F84" s="152"/>
      <c r="G84" s="152"/>
    </row>
    <row r="85" spans="1:7">
      <c r="A85" s="182"/>
      <c r="B85" s="46" t="s">
        <v>531</v>
      </c>
      <c r="C85" s="152"/>
      <c r="D85" s="152"/>
      <c r="E85" s="152"/>
      <c r="F85" s="152"/>
      <c r="G85" s="152"/>
    </row>
    <row r="86" spans="1:7">
      <c r="A86" s="182"/>
      <c r="B86" s="46" t="s">
        <v>696</v>
      </c>
      <c r="C86" s="152"/>
      <c r="D86" s="152"/>
      <c r="E86" s="152"/>
      <c r="F86" s="152"/>
      <c r="G86" s="152"/>
    </row>
    <row r="87" spans="1:7">
      <c r="A87" s="182"/>
      <c r="B87" s="46"/>
      <c r="C87" s="152"/>
      <c r="D87" s="152"/>
    </row>
    <row r="88" spans="1:7">
      <c r="A88" s="182"/>
      <c r="B88" s="46" t="s">
        <v>684</v>
      </c>
      <c r="C88" s="152"/>
      <c r="D88" s="152"/>
    </row>
    <row r="89" spans="1:7">
      <c r="A89" s="152"/>
      <c r="B89" s="46" t="s">
        <v>685</v>
      </c>
      <c r="C89" s="152"/>
      <c r="D89" s="152"/>
    </row>
    <row r="90" spans="1:7">
      <c r="A90" s="152"/>
      <c r="B90" s="27" t="s">
        <v>686</v>
      </c>
      <c r="C90" s="152"/>
      <c r="D90" s="152"/>
    </row>
    <row r="91" spans="1:7">
      <c r="A91" s="152"/>
      <c r="B91" s="27" t="s">
        <v>687</v>
      </c>
      <c r="C91" s="152"/>
      <c r="D91" s="152"/>
    </row>
    <row r="92" spans="1:7">
      <c r="A92" s="152"/>
      <c r="B92" s="27" t="s">
        <v>538</v>
      </c>
      <c r="C92" s="152"/>
      <c r="D92" s="152"/>
    </row>
    <row r="93" spans="1:7">
      <c r="A93" s="152"/>
      <c r="B93" s="27" t="s">
        <v>539</v>
      </c>
      <c r="C93" s="152"/>
      <c r="D93" s="152"/>
    </row>
    <row r="94" spans="1:7">
      <c r="A94" s="152"/>
      <c r="B94" s="28" t="s">
        <v>673</v>
      </c>
      <c r="C94" s="152"/>
      <c r="D94" s="152"/>
    </row>
    <row r="95" spans="1:7">
      <c r="A95" s="152"/>
      <c r="B95" s="28" t="s">
        <v>540</v>
      </c>
      <c r="C95" s="152"/>
      <c r="D95" s="152"/>
    </row>
    <row r="96" spans="1:7">
      <c r="A96" s="152"/>
      <c r="B96" s="152"/>
      <c r="C96" s="152"/>
      <c r="D96" s="152"/>
    </row>
    <row r="97" spans="2:4">
      <c r="B97" s="46" t="s">
        <v>693</v>
      </c>
      <c r="C97" s="152"/>
      <c r="D97" s="152"/>
    </row>
    <row r="99" spans="2:4">
      <c r="B99" s="10" t="s">
        <v>22</v>
      </c>
      <c r="C99" s="10" t="s">
        <v>23</v>
      </c>
      <c r="D99" s="10" t="s">
        <v>24</v>
      </c>
    </row>
    <row r="100" spans="2:4">
      <c r="B100" s="183" t="s">
        <v>25</v>
      </c>
      <c r="C100" s="184">
        <v>45747</v>
      </c>
      <c r="D100" s="185"/>
    </row>
    <row r="101" spans="2:4">
      <c r="B101" s="183"/>
      <c r="C101" s="183"/>
      <c r="D101" s="186"/>
    </row>
    <row r="102" spans="2:4">
      <c r="B102" s="183"/>
      <c r="C102" s="184"/>
      <c r="D102" s="186"/>
    </row>
    <row r="108" spans="2:4">
      <c r="B108" s="152"/>
    </row>
  </sheetData>
  <phoneticPr fontId="25" type="noConversion"/>
  <hyperlinks>
    <hyperlink ref="B52" location="'Figure 5.9'!A1" display="Figure 5.9: ROCs submitted and payments made towards the UK Obligation since SY7" xr:uid="{B9CBC875-02BA-42CD-9EE8-E8B77692375B}"/>
    <hyperlink ref="B55" location="'Figure 5.12'!A1" display="Figure 5.12: Change in scheme value since SY1 (2002 to 2003)" xr:uid="{BCD37F3D-6772-4AE7-94D7-FC6D3F4D76C9}"/>
    <hyperlink ref="B56" location="'Figure 5.13 (a-g)'!A1" display="Figure 5.13 (a-g): Value of support per MWH for each technology since SY6" xr:uid="{8093DB41-E8E0-44F9-9EA2-5D46AA0F3C13}"/>
    <hyperlink ref="B58" location="'Figure 5.15'!A1" display="Figure 5.15: Total redistributed to suppliers since SY1 (£m)" xr:uid="{C0EE429C-2FC8-4BE2-BEF8-52CBC5A9C3DB}"/>
    <hyperlink ref="B62" location="'Figure 6.1 (a-e)'!A1" display="Figure 6.1 (a-e): Targeted audit ratings by country in SY22" xr:uid="{36730BCD-7309-4816-99BE-1C3518E03B5C}"/>
    <hyperlink ref="B63" location="'Figure 6.2 (a-c)'!A1" display="Figure 6.2 (a-c): Targeted audit ratings by technology in SY22" xr:uid="{E3342453-380B-4FA4-89B4-3031063E419B}"/>
    <hyperlink ref="B64" location="'Figure 6.3'!A1" display="Figure 6.3: Targeted audit results SY18 to SY22" xr:uid="{A55279BA-E79D-4E4D-A7BB-9E9E6A867B92}"/>
    <hyperlink ref="B21" location="'Figure 2.2'!A1" display="Figure 2.2: Capacity deployed by country and technology type" xr:uid="{44AAEE93-8253-4EED-8A03-1F350BAADCF4}"/>
    <hyperlink ref="B22" location="'Figure 2.3'!A1" display="Figure 2.3: Percentage of capacity and accredited stations – micro NIRO vs non-micro-NIRO " xr:uid="{0C65E9E8-0548-4EB1-96EE-478168B3A50C}"/>
    <hyperlink ref="B23" location="'Figure 2.4'!A1" display="Figure 2.4: Total accredited capacity and number of stations by technology (excluding micro-NIRO)" xr:uid="{D3A22827-F0C9-4FE1-ABBA-D613F6A1C1A8}"/>
    <hyperlink ref="B39" location="'Figure 4.5'!A1" display="Figure 4.5: Type of bioliquid used in bioliquid stations" xr:uid="{272A95B4-634C-44BB-A9BB-57391A5A574D}"/>
    <hyperlink ref="B40" location="'Figure 4.6'!A1" display="Figure 4.6: Type of solid biomass used in direct combustion stations" xr:uid="{3D7B8F9B-92D4-4C76-897D-71B01AC06096}"/>
    <hyperlink ref="B28" location="'Figure 3.2'!A1" display="Figure 3.2: ROCs issued by technology and country in SY22" xr:uid="{5E432622-087D-4D6F-91A9-2A7A35C05AD1}"/>
    <hyperlink ref="B35" location="'Figure 4.1'!A1" display="Figure 4.1: Consignments reported by stations against the sustainability criteria, split by technology type and capacity" xr:uid="{6337E808-6058-4510-A342-242009208E7E}"/>
    <hyperlink ref="B36" location="'Figure 4.2'!A1" display="Figure 4.2: Weighted average GHG emission figures and thresholds split by technology type" xr:uid="{FEC4151D-1BA9-4F8D-8DF7-5744EB288090}"/>
    <hyperlink ref="B44" location="'Figure 5.1'!A1" display="Figure 5.1: Obligation levels SY22" xr:uid="{79C4613F-1E38-4613-AF34-057D1545EFBB}"/>
    <hyperlink ref="B45" location="'Figure 5.2'!A1" display="Figure 5.2: Suppliers and obligations" xr:uid="{5DFBF025-99D8-4C87-838A-0333CA26D8BC}"/>
    <hyperlink ref="B48" location="'Figure 5.5'!A1" display="Figure 5.5: Summary of EIIs supplied in Great Britain" xr:uid="{EC55FA4C-F138-42F9-9A46-6F3650222292}"/>
    <hyperlink ref="B49" location="'Figure 5.6'!A1" display="Figure 5.6: Summary of ROCs presented towards each UK obligation in SY22" xr:uid="{3874D174-47C9-4239-A0B0-A68BFC96C16A}"/>
    <hyperlink ref="B51" location="'Figure 5.8'!A1" display="Figure 5.8: Payments made by suppliers towards each UK obligation for SY22" xr:uid="{6A41DD0B-DA8D-4817-8B1E-460E93B37D14}"/>
    <hyperlink ref="B54" location="'Figure 5.11'!A1" display="Figure 5.11: Determination of ROC recycle value SY9 to SY22" xr:uid="{B23C1A7B-DCA2-4A91-9F12-C9B63DBBC70C}"/>
    <hyperlink ref="B57" location="'Figure 5.14'!A1" display="Figure 5.14: Summary of redistribution payments" xr:uid="{2800B7BF-89DF-414E-82E5-3F76DA60D372}"/>
    <hyperlink ref="B70" location="'Figure 6.9'!A1" display="Figure 6.9: Findings from the Micro-NIRO Statisticial audit programme" xr:uid="{1A860F8F-6181-4F1B-B21E-044334D903C4}"/>
    <hyperlink ref="B20" location="'Figure 2.1'!A1" display="Figure 2.1: Accredited stations and capacity by country and technology" xr:uid="{09B7F5A4-AD30-4F87-B5C7-DE9EB7584777}"/>
    <hyperlink ref="B24" location="'Figure 2.5'!A1" display="Figure 2.5: Micro NIRO accredited capacity and number of stations by technology" xr:uid="{D5641730-3735-437E-86CF-48BE006893BE}"/>
    <hyperlink ref="B78" location="'Figure 7.4'!A1" display="Figure 7.4: RO scheme enquiry KPIs SY22" xr:uid="{562B77AE-9D0F-4711-BDE2-C8195FE98BF6}"/>
    <hyperlink ref="B37" location="'Figure 4.3'!A1" display="Figure 4.3: Type of feedstocks used (by volume of gas burnt) in gasification stations" xr:uid="{35B355EC-4BB4-4A1E-A12B-6BE6D651FFDA}"/>
    <hyperlink ref="B41" location="'Figure 4.7'!A1" display="Figure 4.7: The origin of fuels used for fuelled generating stations during SY22" xr:uid="{127CBD87-CC60-42C9-972C-666EAA802FA3}"/>
    <hyperlink ref="B38" location="'Figure 4.4'!A1" display="Figure 4.4: Type of feedstocks used (by volume of gas burnt) in anaerobic digestion stations" xr:uid="{CA2D7E11-C7F2-4F7F-8BF7-AB6BE25C53DB}"/>
    <hyperlink ref="B50" location="'Figure 5.7'!A1" display="Figure 5.7: Banked ROCs redeemed and ROCs issued but not presented each obligation period since SY6" xr:uid="{337C2EDD-9BB9-49CA-B97D-EAFB26DF63FA}"/>
    <hyperlink ref="B59" location="'Figure 5.16'!A1" display="Figure 5.16: Supplier audit results SY18 to SY22" xr:uid="{0840222E-94FB-4A28-9FD5-30B447D98A91}"/>
    <hyperlink ref="B81" location="'Figure A2.1'!A1" display="Figure A2.1: Summary of compliance by supplier group in SY22 (2023 to 2024) (all jurisdictions)" xr:uid="{4C567FD6-BAAC-46DF-AA9C-353CF09EC144}"/>
    <hyperlink ref="B82" location="'Figure A2.2'!A1" display="Figure A2.2: Compliance by licensee with an obligation in England &amp; Wales" xr:uid="{52B92763-FFAE-4C3C-AD9F-6701C28B50C8}"/>
    <hyperlink ref="B83" location="'Figure A2.3'!A1" display="Figure A2.3: Compliance by licensee with an obligation in Scotland" xr:uid="{1F1F6A18-1D87-4DA5-9368-AF425A0177D2}"/>
    <hyperlink ref="B84" location="'Figure A2.4'!A1" display="Figure A2.4: Compliance by licensee with the RO (Northern Ireland) " xr:uid="{B34DAD8F-B590-4981-A904-4FC37FD44220}"/>
    <hyperlink ref="B85" location="'Figure A2.5'!A1" display="Figure A2.5: Summary of qualifying and non-qualifying bioliquid ROCs presented by suppliers towards their obligations since SY12" xr:uid="{096B801E-39F3-4DA7-A8EC-DB3A1DBD9272}"/>
    <hyperlink ref="B86" location="'Figure A2.6'!A1" display="Figure A2.6: Suppliers with an obligation who did not meet the 1 July 2024 deadline to submit final supply volumes" xr:uid="{87E62274-F9BA-45BC-8585-E52AC95DE3CC}"/>
    <hyperlink ref="B97" location="'Figure A4.1'!A1" display="Figure A4.1: Determination of ROC recycle value since SY9" xr:uid="{EECCCCE6-5946-4536-B640-8F0C23527EFA}"/>
    <hyperlink ref="B90" location="'Figure A3.3'!A1" display="Figure A3.3: RO mutualisation payments received SY20 (2021 to 2022)" xr:uid="{F5877EA1-EC46-43AC-BBF8-DF4E9D24B68A}"/>
    <hyperlink ref="B91" location="'Figure A3.4'!A1" display="Figure A3.4: ROS mutualisation payments received SY20 (2021 to 2022)" xr:uid="{4566605A-53CF-494F-8461-6CE2A2DADE7F}"/>
    <hyperlink ref="B32" location="'Figure 3.6 (a-i)'!A1" display="Figure 3.6 (a-i): Issue of ROCs and renewable generation by generation technology since SY7" xr:uid="{98AA7B81-FFEE-4B3A-9BE1-330896F25592}"/>
    <hyperlink ref="B65" location="'Figure 6.4'!A1" display="Figure 6.4: Top 5 findings from the targeted audit programme SY22" xr:uid="{4DC75093-BEB7-4C6B-BBE1-B4491C486B81}"/>
    <hyperlink ref="B66" location="'Figure 6.5 (a-e)'!A1" display="Figure 6.5 (a-e): Statistical audit ratings by country SY22" xr:uid="{3B3ECEA9-64D7-4AEC-8068-448D81B5D6F3}"/>
    <hyperlink ref="B67" location="'Figure 6.6 (a-e)'!A1" display="Figure 6.6 (a-e): Statistical audit ratings by Technology SY22" xr:uid="{32DCEDD7-87E5-44C8-8574-186C4B5C294F}"/>
    <hyperlink ref="B68" location="'Figure 6.7'!A1" display="Figure 6.7: Top 5 findings from the statistical audit programme SY22" xr:uid="{99DC6BB9-679E-4C8F-B63F-20C9BA3C18B0}"/>
    <hyperlink ref="B94" location="'Figure A3.7'!A1" display="Figure A3.7: RO mutualisation payment redistribution SY20 (2021 to 2022)" xr:uid="{38D4D883-DED0-465D-980F-38C5571B7AE6}"/>
    <hyperlink ref="B95" location="'Figure A3.8'!A1" display="Figure A3.8: ROS mutualisation payment redistribution SY20 (2021 to 2022)" xr:uid="{FF39682C-A779-41EE-BB40-6D91FE98623D}"/>
    <hyperlink ref="B30" location="'Figure 3.4'!A1" display="Figure 3.4: ROCs issued, obligation (ROCs) and renewable generation since SY6 (2007 to 2008)" xr:uid="{0BCBC421-BC63-4B0B-86D6-8AA81D35C875}"/>
    <hyperlink ref="B31" location="'Figure 3.5 (a-d)'!A1" display="Figure 3.5 (a-d): ROCs issued and renewable generation by country, SY6 to SY22" xr:uid="{6D2E240F-69EF-4EA4-B489-79E20EDB8220}"/>
    <hyperlink ref="B29" location="'Figure 3.3'!A1" display="Figure 3.3: Renewable generation (MWh) by technology and country in SY22" xr:uid="{482E0A52-8B46-4432-AEDA-50F418A9BE5B}"/>
    <hyperlink ref="B88" location="'Figure A3.1'!A1" display="Figure A3.1: RO mutualisation payments received SY19 (2020 to 2021)" xr:uid="{2EFF73C9-110B-42C5-9C1B-C37DAFADECD5}"/>
    <hyperlink ref="B89" location="'Figure A3.2'!A1" display="Figure A3.2: ROS mutualisation payments received SY19 (2020 to 2021)" xr:uid="{444DC6FC-4538-4F8D-8EB4-8703FB05AEDB}"/>
    <hyperlink ref="B92" location="'Figure A3.5'!A1" display="Figure A3.5: RO mutualisation payment redistribution SY19 (2020 to 2021)" xr:uid="{0A882329-1B62-48CE-B7C7-6E7381688C2E}"/>
    <hyperlink ref="B93" location="'Figure A3.6'!A1" display="Figure A3.6: ROS mutualisation payment redistribution SY19 (2020 to 2021)" xr:uid="{30649C35-DA8B-4741-92D4-674336C72590}"/>
    <hyperlink ref="B14" location="'Scheme years'!A1" display="Information on scheme years" xr:uid="{0D3662AE-1AA6-48DF-B758-D9ACE7E81320}"/>
    <hyperlink ref="B72" location="'Figure 6.11'!A1" display="Figure 6.11: Error protected SY19 to SY22" xr:uid="{9DEB20B1-E4C5-4ACB-851A-DD35BBB99E9C}"/>
    <hyperlink ref="B77" location="'Figure 7.3'!A1" display="Figure 7.3: ROCs issued on time SY22" xr:uid="{4F72D8B7-407F-4A18-B596-53E66CD62F75}"/>
    <hyperlink ref="B75" location="'Figure 7.1'!A1" display="Figure 7.1: Accredited station and capacity change by country (net change)" xr:uid="{AEE80AEE-0388-4E15-97B8-55116042570F}"/>
    <hyperlink ref="B76" location="'Figure 7.2'!A1" display="Figure 7.2: Accredited station and capacity change by technology (net change)" xr:uid="{243C268D-3D47-42C9-81CC-850EAA25A290}"/>
    <hyperlink ref="B69" location="'Figure 6.8 (a-b)'!A1" display="Figure 6.8 (a-b): Micro-NIRO targeted and statistical audit ratings SY22" xr:uid="{FE94BA6B-62E0-44E8-8DA7-1C74C42CE7C0}"/>
    <hyperlink ref="B71" location="'Figure 6.10'!A1" display="Figure 6.10: Findings from the Micro-NIRO targeted audit programme" xr:uid="{E1900C61-7B4A-4DD6-839E-9F7B54597D0D}"/>
    <hyperlink ref="B27" location="'Figure 3.1'!A1" display="Figure 3.1: Comparison of ROCs issued from SY20 to SY22" xr:uid="{B92E8AD1-EF67-4B34-895C-58114073C6DB}"/>
    <hyperlink ref="B47" location="'Figure 5.4'!A1" display="Figure 5.4: Share of UK obligation SY22" xr:uid="{C8BF829B-04A5-4C52-82C9-580BAD7DC12F}"/>
    <hyperlink ref="B46" location="'Figure 5.3'!A1" display="Figure 5.3: Non-compliances relating to final supply volume submissions" xr:uid="{CE3574D6-674C-40D4-B9C6-6DF0F6AF5F13}"/>
    <hyperlink ref="B53" location="'Figure 5.10'!A1" display="Figure 5.10: Annual RPI change since SY18" xr:uid="{75A300F3-FDCB-46D3-87D0-B20F23BCA974}"/>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CBF34-B5F4-49BB-A3D0-2631AE7DB3F0}">
  <sheetPr codeName="Sheet12">
    <tabColor rgb="FFE86E1E"/>
    <pageSetUpPr autoPageBreaks="0"/>
  </sheetPr>
  <dimension ref="B5:H20"/>
  <sheetViews>
    <sheetView zoomScaleNormal="100" workbookViewId="0"/>
  </sheetViews>
  <sheetFormatPr defaultColWidth="8.81640625" defaultRowHeight="14.5"/>
  <cols>
    <col min="1" max="1" width="2.453125" style="48" customWidth="1"/>
    <col min="2" max="2" width="17" style="48" customWidth="1"/>
    <col min="3" max="4" width="18.1796875" style="48" customWidth="1"/>
    <col min="5" max="5" width="15.54296875" style="48" customWidth="1"/>
    <col min="6" max="6" width="20.1796875" style="48" customWidth="1"/>
    <col min="7" max="7" width="16.1796875" style="48" customWidth="1"/>
    <col min="8" max="8" width="15" style="48" customWidth="1"/>
    <col min="9" max="9" width="14" style="48" customWidth="1"/>
    <col min="10" max="10" width="15.1796875" style="48" customWidth="1"/>
    <col min="11" max="21" width="8.81640625" style="48"/>
    <col min="22" max="22" width="14.81640625" style="48" customWidth="1"/>
    <col min="23" max="23" width="17.1796875" style="48" customWidth="1"/>
    <col min="24" max="24" width="16" style="48" customWidth="1"/>
    <col min="25" max="16384" width="8.81640625" style="48"/>
  </cols>
  <sheetData>
    <row r="5" spans="2:8" ht="17.5">
      <c r="B5" s="11" t="s">
        <v>9</v>
      </c>
    </row>
    <row r="7" spans="2:8" ht="15">
      <c r="B7" s="49" t="s">
        <v>145</v>
      </c>
    </row>
    <row r="8" spans="2:8" ht="15">
      <c r="B8" s="49"/>
    </row>
    <row r="9" spans="2:8" ht="20.5" customHeight="1">
      <c r="B9" s="160" t="s">
        <v>98</v>
      </c>
      <c r="C9" s="147" t="s">
        <v>97</v>
      </c>
      <c r="D9" s="147" t="s">
        <v>107</v>
      </c>
      <c r="E9" s="147" t="s">
        <v>110</v>
      </c>
      <c r="F9" s="147" t="s">
        <v>105</v>
      </c>
      <c r="G9" s="133" t="s">
        <v>146</v>
      </c>
    </row>
    <row r="10" spans="2:8">
      <c r="B10" s="163" t="s">
        <v>86</v>
      </c>
      <c r="C10" s="350">
        <v>5851925.6666664286</v>
      </c>
      <c r="D10" s="350">
        <v>15430216.999999333</v>
      </c>
      <c r="E10" s="350">
        <v>2447880.5555554205</v>
      </c>
      <c r="F10" s="350">
        <v>2480816.1111109992</v>
      </c>
      <c r="G10" s="352">
        <f>SUM(C10:F10)</f>
        <v>26210839.333332185</v>
      </c>
    </row>
    <row r="11" spans="2:8">
      <c r="B11" s="163" t="s">
        <v>88</v>
      </c>
      <c r="C11" s="350">
        <v>20115016.374261864</v>
      </c>
      <c r="D11" s="350">
        <v>1107898.1190470748</v>
      </c>
      <c r="E11" s="350">
        <v>2123170.1666664002</v>
      </c>
      <c r="F11" s="349" t="s">
        <v>142</v>
      </c>
      <c r="G11" s="352">
        <f t="shared" ref="G11:G18" si="0">SUM(C11:F11)</f>
        <v>23346084.659975339</v>
      </c>
      <c r="H11" s="78"/>
    </row>
    <row r="12" spans="2:8">
      <c r="B12" s="163" t="s">
        <v>87</v>
      </c>
      <c r="C12" s="350">
        <v>14306589.690472623</v>
      </c>
      <c r="D12" s="350">
        <v>1365892.2038426318</v>
      </c>
      <c r="E12" s="350">
        <v>412013.22305733099</v>
      </c>
      <c r="F12" s="350">
        <v>541241.63888876198</v>
      </c>
      <c r="G12" s="352">
        <f t="shared" si="0"/>
        <v>16625736.756261349</v>
      </c>
    </row>
    <row r="13" spans="2:8">
      <c r="B13" s="163" t="s">
        <v>89</v>
      </c>
      <c r="C13" s="350">
        <v>5683206.3948193975</v>
      </c>
      <c r="D13" s="350">
        <v>43618.833333299524</v>
      </c>
      <c r="E13" s="350">
        <v>537206.84065892606</v>
      </c>
      <c r="F13" s="349">
        <v>229521.4702379494</v>
      </c>
      <c r="G13" s="352">
        <f t="shared" si="0"/>
        <v>6493553.5390495732</v>
      </c>
    </row>
    <row r="14" spans="2:8">
      <c r="B14" s="163" t="s">
        <v>143</v>
      </c>
      <c r="C14" s="350">
        <v>2102079</v>
      </c>
      <c r="D14" s="350">
        <v>244063</v>
      </c>
      <c r="E14" s="350">
        <v>69854</v>
      </c>
      <c r="F14" s="350">
        <v>47808</v>
      </c>
      <c r="G14" s="352">
        <f t="shared" si="0"/>
        <v>2463804</v>
      </c>
    </row>
    <row r="15" spans="2:8">
      <c r="B15" s="163" t="s">
        <v>91</v>
      </c>
      <c r="C15" s="350">
        <v>63543.14285714268</v>
      </c>
      <c r="D15" s="350">
        <v>2100460</v>
      </c>
      <c r="E15" s="350">
        <v>176796.71428571417</v>
      </c>
      <c r="F15" s="349">
        <v>19230.499999988337</v>
      </c>
      <c r="G15" s="352">
        <f t="shared" si="0"/>
        <v>2360030.3571428452</v>
      </c>
    </row>
    <row r="16" spans="2:8">
      <c r="B16" s="163" t="s">
        <v>92</v>
      </c>
      <c r="C16" s="350">
        <v>634306</v>
      </c>
      <c r="D16" s="350">
        <v>32125</v>
      </c>
      <c r="E16" s="350">
        <v>24999</v>
      </c>
      <c r="F16" s="349" t="s">
        <v>142</v>
      </c>
      <c r="G16" s="352">
        <f t="shared" si="0"/>
        <v>691430</v>
      </c>
    </row>
    <row r="17" spans="2:8">
      <c r="B17" s="163" t="s">
        <v>144</v>
      </c>
      <c r="C17" s="349" t="s">
        <v>142</v>
      </c>
      <c r="D17" s="350">
        <v>12402.400000000001</v>
      </c>
      <c r="E17" s="349" t="s">
        <v>142</v>
      </c>
      <c r="F17" s="349" t="s">
        <v>142</v>
      </c>
      <c r="G17" s="352">
        <f t="shared" si="0"/>
        <v>12402.400000000001</v>
      </c>
    </row>
    <row r="18" spans="2:8">
      <c r="B18" s="161" t="s">
        <v>146</v>
      </c>
      <c r="C18" s="351">
        <f>SUM(C10:C17)</f>
        <v>48756666.269077457</v>
      </c>
      <c r="D18" s="351">
        <f>SUM(D10:D17)</f>
        <v>20336676.556222338</v>
      </c>
      <c r="E18" s="351">
        <f>SUM(E10:E17)</f>
        <v>5791920.5002237922</v>
      </c>
      <c r="F18" s="351">
        <f>SUM(F10:F17)</f>
        <v>3318617.7202376989</v>
      </c>
      <c r="G18" s="353">
        <f t="shared" si="0"/>
        <v>78203881.045761287</v>
      </c>
      <c r="H18" s="79"/>
    </row>
    <row r="19" spans="2:8">
      <c r="B19" s="71"/>
    </row>
    <row r="20" spans="2:8">
      <c r="B20" s="68" t="s">
        <v>74</v>
      </c>
    </row>
  </sheetData>
  <hyperlinks>
    <hyperlink ref="B20" location="Introduction!A1" display="Return to information tab" xr:uid="{F1A85048-56C7-490A-BC1A-3B29292367CC}"/>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912ED-62BE-4AAF-91AA-31A521F58961}">
  <sheetPr codeName="Sheet13">
    <tabColor rgb="FFE86E1E"/>
    <pageSetUpPr autoPageBreaks="0"/>
  </sheetPr>
  <dimension ref="B5:M55"/>
  <sheetViews>
    <sheetView showGridLines="0" zoomScaleNormal="100" workbookViewId="0"/>
  </sheetViews>
  <sheetFormatPr defaultColWidth="8.81640625" defaultRowHeight="14.5"/>
  <cols>
    <col min="1" max="1" width="2.453125" customWidth="1"/>
    <col min="2" max="2" width="17" customWidth="1"/>
    <col min="3" max="3" width="22.1796875" customWidth="1"/>
    <col min="4" max="4" width="26.1796875" customWidth="1"/>
    <col min="5" max="5" width="23" customWidth="1"/>
    <col min="6" max="6" width="24.81640625" customWidth="1"/>
    <col min="7" max="7" width="22.81640625" customWidth="1"/>
    <col min="8" max="8" width="26.81640625" customWidth="1"/>
    <col min="9" max="9" width="21.1796875" customWidth="1"/>
    <col min="22" max="22" width="14.81640625" customWidth="1"/>
    <col min="23" max="23" width="17.1796875" customWidth="1"/>
    <col min="24" max="24" width="16" customWidth="1"/>
  </cols>
  <sheetData>
    <row r="5" spans="2:7" ht="17.5">
      <c r="B5" s="11" t="s">
        <v>9</v>
      </c>
    </row>
    <row r="7" spans="2:7" ht="15">
      <c r="B7" s="4" t="s">
        <v>765</v>
      </c>
    </row>
    <row r="8" spans="2:7" ht="15">
      <c r="B8" s="4"/>
    </row>
    <row r="9" spans="2:7">
      <c r="B9" s="64" t="s">
        <v>751</v>
      </c>
      <c r="C9" s="344"/>
      <c r="D9" s="344"/>
      <c r="E9" s="344"/>
      <c r="F9" s="344"/>
      <c r="G9" s="344"/>
    </row>
    <row r="10" spans="2:7">
      <c r="B10" s="64" t="s">
        <v>753</v>
      </c>
      <c r="C10" s="344"/>
      <c r="D10" s="344"/>
      <c r="E10" s="344"/>
      <c r="F10" s="344"/>
      <c r="G10" s="344"/>
    </row>
    <row r="11" spans="2:7">
      <c r="B11" s="64" t="s">
        <v>752</v>
      </c>
      <c r="C11" s="344"/>
      <c r="D11" s="344"/>
      <c r="E11" s="344"/>
      <c r="F11" s="344"/>
      <c r="G11" s="344"/>
    </row>
    <row r="12" spans="2:7">
      <c r="B12" s="64"/>
    </row>
    <row r="13" spans="2:7">
      <c r="B13" s="64"/>
    </row>
    <row r="14" spans="2:7">
      <c r="B14" s="16"/>
    </row>
    <row r="15" spans="2:7">
      <c r="B15" s="196"/>
    </row>
    <row r="16" spans="2:7">
      <c r="B16" s="196"/>
    </row>
    <row r="17" spans="2:13">
      <c r="B17" s="16"/>
    </row>
    <row r="27" spans="2:13">
      <c r="M27" s="9"/>
    </row>
    <row r="35" spans="2:6" ht="24.65" customHeight="1"/>
    <row r="36" spans="2:6">
      <c r="B36" s="167" t="s">
        <v>147</v>
      </c>
      <c r="C36" s="168" t="s">
        <v>782</v>
      </c>
      <c r="D36" s="168" t="s">
        <v>148</v>
      </c>
      <c r="E36" s="168" t="s">
        <v>149</v>
      </c>
      <c r="F36" s="168" t="s">
        <v>150</v>
      </c>
    </row>
    <row r="37" spans="2:6">
      <c r="B37" s="172" t="s">
        <v>40</v>
      </c>
      <c r="C37" s="164">
        <v>16164420</v>
      </c>
      <c r="D37" s="164">
        <v>16164420</v>
      </c>
      <c r="E37" s="166">
        <f>D37/1000000</f>
        <v>16.16442</v>
      </c>
      <c r="F37" s="164">
        <v>25551357</v>
      </c>
    </row>
    <row r="38" spans="2:6">
      <c r="B38" s="172" t="s">
        <v>42</v>
      </c>
      <c r="C38" s="164">
        <v>19049754</v>
      </c>
      <c r="D38" s="164">
        <v>19049754</v>
      </c>
      <c r="E38" s="166">
        <f t="shared" ref="E38:E53" si="0">D38/1000000</f>
        <v>19.049754</v>
      </c>
      <c r="F38" s="164">
        <v>28975678</v>
      </c>
    </row>
    <row r="39" spans="2:6">
      <c r="B39" s="172" t="s">
        <v>44</v>
      </c>
      <c r="C39" s="164">
        <v>21361759</v>
      </c>
      <c r="D39" s="164">
        <v>20466190.999997407</v>
      </c>
      <c r="E39" s="166">
        <f t="shared" si="0"/>
        <v>20.466190999997409</v>
      </c>
      <c r="F39" s="164">
        <v>30101092</v>
      </c>
    </row>
    <row r="40" spans="2:6">
      <c r="B40" s="172" t="s">
        <v>46</v>
      </c>
      <c r="C40" s="164">
        <v>24962401</v>
      </c>
      <c r="D40" s="164">
        <v>23289739.416663699</v>
      </c>
      <c r="E40" s="166">
        <f t="shared" si="0"/>
        <v>23.2897394166637</v>
      </c>
      <c r="F40" s="164">
        <v>34749941</v>
      </c>
    </row>
    <row r="41" spans="2:6">
      <c r="B41" s="172" t="s">
        <v>48</v>
      </c>
      <c r="C41" s="164">
        <v>34972637</v>
      </c>
      <c r="D41" s="164">
        <v>31266240.899996206</v>
      </c>
      <c r="E41" s="166">
        <f t="shared" si="0"/>
        <v>31.266240899996205</v>
      </c>
      <c r="F41" s="164">
        <v>37676829</v>
      </c>
    </row>
    <row r="42" spans="2:6">
      <c r="B42" s="172" t="s">
        <v>50</v>
      </c>
      <c r="C42" s="164">
        <v>44402579</v>
      </c>
      <c r="D42" s="164">
        <v>35098127.783327572</v>
      </c>
      <c r="E42" s="166">
        <f t="shared" si="0"/>
        <v>35.09812778332757</v>
      </c>
      <c r="F42" s="164">
        <v>48915432</v>
      </c>
    </row>
    <row r="43" spans="2:6">
      <c r="B43" s="172" t="s">
        <v>52</v>
      </c>
      <c r="C43" s="164">
        <v>63013713</v>
      </c>
      <c r="D43" s="164">
        <v>49733554.545935109</v>
      </c>
      <c r="E43" s="166">
        <f t="shared" si="0"/>
        <v>49.733554545935107</v>
      </c>
      <c r="F43" s="164">
        <v>61858174</v>
      </c>
    </row>
    <row r="44" spans="2:6">
      <c r="B44" s="172" t="s">
        <v>54</v>
      </c>
      <c r="C44" s="164">
        <v>71462555</v>
      </c>
      <c r="D44" s="164">
        <v>55877518.958002917</v>
      </c>
      <c r="E44" s="166">
        <f t="shared" si="0"/>
        <v>55.877518958002916</v>
      </c>
      <c r="F44" s="164">
        <v>71922000</v>
      </c>
    </row>
    <row r="45" spans="2:6">
      <c r="B45" s="172" t="s">
        <v>56</v>
      </c>
      <c r="C45" s="164">
        <v>90563678</v>
      </c>
      <c r="D45" s="164">
        <v>69180692.447682753</v>
      </c>
      <c r="E45" s="166">
        <f t="shared" si="0"/>
        <v>69.180692447682759</v>
      </c>
      <c r="F45" s="164">
        <v>84439465</v>
      </c>
    </row>
    <row r="46" spans="2:6">
      <c r="B46" s="172" t="s">
        <v>58</v>
      </c>
      <c r="C46" s="164">
        <v>86170351</v>
      </c>
      <c r="D46" s="164">
        <v>65232940.377441652</v>
      </c>
      <c r="E46" s="166">
        <f t="shared" si="0"/>
        <v>65.232940377441651</v>
      </c>
      <c r="F46" s="164">
        <v>100748885</v>
      </c>
    </row>
    <row r="47" spans="2:6">
      <c r="B47" s="172" t="s">
        <v>60</v>
      </c>
      <c r="C47" s="164">
        <v>100581303</v>
      </c>
      <c r="D47" s="164">
        <v>75161322.997715592</v>
      </c>
      <c r="E47" s="166">
        <f t="shared" si="0"/>
        <v>75.161322997715587</v>
      </c>
      <c r="F47" s="164">
        <v>117842123</v>
      </c>
    </row>
    <row r="48" spans="2:6">
      <c r="B48" s="172" t="s">
        <v>62</v>
      </c>
      <c r="C48" s="164">
        <v>105948003</v>
      </c>
      <c r="D48" s="164">
        <v>79102225.020451427</v>
      </c>
      <c r="E48" s="166">
        <f t="shared" si="0"/>
        <v>79.102225020451428</v>
      </c>
      <c r="F48" s="164">
        <v>127623995</v>
      </c>
    </row>
    <row r="49" spans="2:6">
      <c r="B49" s="172" t="s">
        <v>64</v>
      </c>
      <c r="C49" s="164">
        <v>114706958</v>
      </c>
      <c r="D49" s="164">
        <v>84920897.264359027</v>
      </c>
      <c r="E49" s="166">
        <f t="shared" si="0"/>
        <v>84.920897264359027</v>
      </c>
      <c r="F49" s="164">
        <v>130183968</v>
      </c>
    </row>
    <row r="50" spans="2:6">
      <c r="B50" s="172" t="s">
        <v>66</v>
      </c>
      <c r="C50" s="164">
        <v>109252882</v>
      </c>
      <c r="D50" s="164">
        <v>80348926.404664159</v>
      </c>
      <c r="E50" s="166">
        <f t="shared" si="0"/>
        <v>80.348926404664155</v>
      </c>
      <c r="F50" s="164">
        <v>119090744</v>
      </c>
    </row>
    <row r="51" spans="2:6">
      <c r="B51" s="172" t="s">
        <v>68</v>
      </c>
      <c r="C51" s="164">
        <v>105050723</v>
      </c>
      <c r="D51" s="164">
        <v>77954651.841995314</v>
      </c>
      <c r="E51" s="166">
        <f t="shared" si="0"/>
        <v>77.954651841995314</v>
      </c>
      <c r="F51" s="164">
        <v>127815053</v>
      </c>
    </row>
    <row r="52" spans="2:6">
      <c r="B52" s="172" t="s">
        <v>70</v>
      </c>
      <c r="C52" s="164">
        <v>108298132</v>
      </c>
      <c r="D52" s="164">
        <v>80312995.523960695</v>
      </c>
      <c r="E52" s="166">
        <f t="shared" si="0"/>
        <v>80.312995523960694</v>
      </c>
      <c r="F52" s="164">
        <v>121847263</v>
      </c>
    </row>
    <row r="53" spans="2:6">
      <c r="B53" s="172" t="s">
        <v>72</v>
      </c>
      <c r="C53" s="165">
        <v>107449880</v>
      </c>
      <c r="D53" s="165">
        <v>78203881.045761734</v>
      </c>
      <c r="E53" s="166">
        <f t="shared" si="0"/>
        <v>78.203881045761733</v>
      </c>
      <c r="F53" s="165">
        <v>114508708</v>
      </c>
    </row>
    <row r="55" spans="2:6">
      <c r="B55" s="15" t="s">
        <v>74</v>
      </c>
    </row>
  </sheetData>
  <phoneticPr fontId="25" type="noConversion"/>
  <hyperlinks>
    <hyperlink ref="B55" location="Introduction!A1" display="Return to information tab" xr:uid="{E0604747-6FC3-493C-9864-08D5CD7528EA}"/>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CF2A9-B483-478B-BF8D-5A0A144E76AB}">
  <sheetPr codeName="Sheet14">
    <tabColor rgb="FFE86E1E"/>
    <pageSetUpPr autoPageBreaks="0"/>
  </sheetPr>
  <dimension ref="B5:S57"/>
  <sheetViews>
    <sheetView zoomScaleNormal="100" workbookViewId="0"/>
  </sheetViews>
  <sheetFormatPr defaultColWidth="8.81640625" defaultRowHeight="14.5"/>
  <cols>
    <col min="1" max="1" width="2.81640625" style="74" customWidth="1"/>
    <col min="2" max="2" width="12" style="74" customWidth="1"/>
    <col min="3" max="3" width="21.81640625" style="74" customWidth="1"/>
    <col min="4" max="4" width="24" style="74" bestFit="1" customWidth="1"/>
    <col min="5" max="5" width="20.54296875" style="74" customWidth="1"/>
    <col min="6" max="6" width="24" style="74" bestFit="1" customWidth="1"/>
    <col min="7" max="7" width="21.453125" style="74" customWidth="1"/>
    <col min="8" max="8" width="24" style="74" bestFit="1" customWidth="1"/>
    <col min="9" max="9" width="22.81640625" style="74" customWidth="1"/>
    <col min="10" max="10" width="24.26953125" style="74" customWidth="1"/>
    <col min="11" max="12" width="24" style="74" customWidth="1"/>
    <col min="13" max="13" width="21.54296875" style="74" customWidth="1"/>
    <col min="14" max="14" width="25.54296875" style="74" customWidth="1"/>
    <col min="15" max="15" width="25.1796875" style="74" customWidth="1"/>
    <col min="16" max="16" width="23" style="74" customWidth="1"/>
    <col min="17" max="18" width="8.81640625" style="74"/>
    <col min="19" max="21" width="32" style="74" bestFit="1" customWidth="1"/>
    <col min="22" max="16384" width="8.81640625" style="74"/>
  </cols>
  <sheetData>
    <row r="5" spans="2:2" ht="17.5">
      <c r="B5" s="75" t="s">
        <v>9</v>
      </c>
    </row>
    <row r="7" spans="2:2" ht="15">
      <c r="B7" s="76" t="s">
        <v>151</v>
      </c>
    </row>
    <row r="8" spans="2:2" ht="15">
      <c r="B8" s="76"/>
    </row>
    <row r="9" spans="2:2">
      <c r="B9" s="71" t="s">
        <v>152</v>
      </c>
    </row>
    <row r="10" spans="2:2">
      <c r="B10" s="71" t="s">
        <v>153</v>
      </c>
    </row>
    <row r="11" spans="2:2">
      <c r="B11" s="71" t="s">
        <v>154</v>
      </c>
    </row>
    <row r="12" spans="2:2">
      <c r="B12" s="71"/>
    </row>
    <row r="13" spans="2:2" ht="15">
      <c r="B13" s="76"/>
    </row>
    <row r="38" spans="2:19" ht="48" customHeight="1">
      <c r="B38" s="174" t="s">
        <v>147</v>
      </c>
      <c r="C38" s="173" t="s">
        <v>155</v>
      </c>
      <c r="D38" s="133" t="s">
        <v>156</v>
      </c>
      <c r="E38" s="173" t="s">
        <v>157</v>
      </c>
      <c r="F38" s="133" t="s">
        <v>158</v>
      </c>
      <c r="G38" s="173" t="s">
        <v>159</v>
      </c>
      <c r="H38" s="133" t="s">
        <v>160</v>
      </c>
      <c r="I38" s="173" t="s">
        <v>161</v>
      </c>
      <c r="J38" s="133" t="s">
        <v>162</v>
      </c>
      <c r="K38" s="241" t="s">
        <v>163</v>
      </c>
      <c r="L38" s="133" t="s">
        <v>164</v>
      </c>
      <c r="M38" s="133" t="s">
        <v>165</v>
      </c>
      <c r="N38" s="48"/>
      <c r="O38" s="48"/>
      <c r="P38" s="48"/>
      <c r="Q38" s="48"/>
      <c r="R38" s="48"/>
      <c r="S38" s="48"/>
    </row>
    <row r="39" spans="2:19">
      <c r="B39" s="171" t="s">
        <v>40</v>
      </c>
      <c r="C39" s="197">
        <v>8573690</v>
      </c>
      <c r="D39" s="197">
        <v>8573690</v>
      </c>
      <c r="E39" s="197">
        <v>5806454</v>
      </c>
      <c r="F39" s="197">
        <v>5806454</v>
      </c>
      <c r="G39" s="197">
        <v>1353224</v>
      </c>
      <c r="H39" s="197">
        <v>1353224</v>
      </c>
      <c r="I39" s="197">
        <v>431052</v>
      </c>
      <c r="J39" s="142">
        <v>431052</v>
      </c>
      <c r="K39" s="242">
        <v>16164420</v>
      </c>
      <c r="L39" s="198">
        <v>16164420</v>
      </c>
      <c r="M39" s="199">
        <f>(D39+F39+H39+J39)/1000000</f>
        <v>16.16442</v>
      </c>
      <c r="N39" s="48"/>
      <c r="O39" s="48"/>
      <c r="P39" s="48"/>
      <c r="Q39" s="48"/>
      <c r="R39" s="48"/>
      <c r="S39" s="48"/>
    </row>
    <row r="40" spans="2:19">
      <c r="B40" s="172" t="s">
        <v>42</v>
      </c>
      <c r="C40" s="142">
        <v>10174435</v>
      </c>
      <c r="D40" s="142">
        <v>10174435</v>
      </c>
      <c r="E40" s="142">
        <v>6824674</v>
      </c>
      <c r="F40" s="142">
        <v>6824674</v>
      </c>
      <c r="G40" s="142">
        <v>1429788</v>
      </c>
      <c r="H40" s="142">
        <v>1429788</v>
      </c>
      <c r="I40" s="142">
        <v>620857</v>
      </c>
      <c r="J40" s="142">
        <v>620857</v>
      </c>
      <c r="K40" s="242">
        <v>19049754</v>
      </c>
      <c r="L40" s="198">
        <v>19049754</v>
      </c>
      <c r="M40" s="199">
        <f t="shared" ref="M40:M55" si="0">(D40+F40+H40+J40)/1000000</f>
        <v>19.049754</v>
      </c>
      <c r="N40" s="48"/>
      <c r="O40" s="48"/>
      <c r="P40" s="48"/>
      <c r="Q40" s="48"/>
      <c r="R40" s="48"/>
      <c r="S40" s="48"/>
    </row>
    <row r="41" spans="2:19">
      <c r="B41" s="172" t="s">
        <v>44</v>
      </c>
      <c r="C41" s="142">
        <v>11091849</v>
      </c>
      <c r="D41" s="142">
        <v>10682486.166664572</v>
      </c>
      <c r="E41" s="164">
        <v>7739201</v>
      </c>
      <c r="F41" s="164">
        <v>7411599.999999607</v>
      </c>
      <c r="G41" s="142">
        <v>1730347</v>
      </c>
      <c r="H41" s="142">
        <v>1573264.1666665596</v>
      </c>
      <c r="I41" s="142">
        <v>800362</v>
      </c>
      <c r="J41" s="142">
        <v>798840.66666666651</v>
      </c>
      <c r="K41" s="242">
        <v>21361759</v>
      </c>
      <c r="L41" s="198">
        <v>20466190.999997407</v>
      </c>
      <c r="M41" s="199">
        <f t="shared" si="0"/>
        <v>20.466190999997409</v>
      </c>
      <c r="N41" s="48"/>
      <c r="O41" s="48"/>
      <c r="P41" s="48"/>
      <c r="Q41" s="48"/>
      <c r="R41" s="48"/>
      <c r="S41" s="48"/>
    </row>
    <row r="42" spans="2:19">
      <c r="B42" s="172" t="s">
        <v>46</v>
      </c>
      <c r="C42" s="142">
        <v>13487804</v>
      </c>
      <c r="D42" s="142">
        <v>12771021.666664507</v>
      </c>
      <c r="E42" s="142">
        <v>8868936</v>
      </c>
      <c r="F42" s="142">
        <v>8147376.4999994114</v>
      </c>
      <c r="G42" s="142">
        <v>1817838</v>
      </c>
      <c r="H42" s="142">
        <v>1590992.4999997842</v>
      </c>
      <c r="I42" s="142">
        <v>787823</v>
      </c>
      <c r="J42" s="142">
        <v>780348.74999999814</v>
      </c>
      <c r="K42" s="242">
        <v>24962401</v>
      </c>
      <c r="L42" s="198">
        <v>23289739.416663699</v>
      </c>
      <c r="M42" s="199">
        <f t="shared" si="0"/>
        <v>23.2897394166637</v>
      </c>
      <c r="N42" s="48"/>
      <c r="O42" s="48"/>
      <c r="P42" s="48"/>
      <c r="Q42" s="48"/>
      <c r="R42" s="48"/>
      <c r="S42" s="48"/>
    </row>
    <row r="43" spans="2:19">
      <c r="B43" s="172" t="s">
        <v>48</v>
      </c>
      <c r="C43" s="142">
        <v>18602423</v>
      </c>
      <c r="D43" s="142">
        <v>16201897.666663621</v>
      </c>
      <c r="E43" s="142">
        <v>12772905</v>
      </c>
      <c r="F43" s="142">
        <v>11782176.566666234</v>
      </c>
      <c r="G43" s="142">
        <v>2352685</v>
      </c>
      <c r="H43" s="142">
        <v>2077687.1666663557</v>
      </c>
      <c r="I43" s="142">
        <v>1244624</v>
      </c>
      <c r="J43" s="142">
        <v>1204479.4999999981</v>
      </c>
      <c r="K43" s="242">
        <v>34972637</v>
      </c>
      <c r="L43" s="198">
        <v>31266240.899996206</v>
      </c>
      <c r="M43" s="199">
        <f t="shared" si="0"/>
        <v>31.266240899996205</v>
      </c>
      <c r="N43" s="48"/>
      <c r="O43" s="48"/>
      <c r="P43" s="48"/>
      <c r="Q43" s="48"/>
      <c r="R43" s="48"/>
      <c r="S43" s="48"/>
    </row>
    <row r="44" spans="2:19">
      <c r="B44" s="172" t="s">
        <v>50</v>
      </c>
      <c r="C44" s="142">
        <v>28567045</v>
      </c>
      <c r="D44" s="142">
        <v>20651035.999994904</v>
      </c>
      <c r="E44" s="142">
        <v>12384987</v>
      </c>
      <c r="F44" s="142">
        <v>11345756.866666306</v>
      </c>
      <c r="G44" s="142">
        <v>2203328</v>
      </c>
      <c r="H44" s="142">
        <v>1954301.1666663797</v>
      </c>
      <c r="I44" s="142">
        <v>1247219</v>
      </c>
      <c r="J44" s="142">
        <v>1147033.7499999839</v>
      </c>
      <c r="K44" s="242">
        <v>44402579</v>
      </c>
      <c r="L44" s="198">
        <v>35098127.783327572</v>
      </c>
      <c r="M44" s="199">
        <f t="shared" si="0"/>
        <v>35.09812778332757</v>
      </c>
      <c r="N44" s="48"/>
      <c r="O44" s="48"/>
      <c r="P44" s="48"/>
      <c r="Q44" s="48"/>
      <c r="R44" s="48"/>
      <c r="S44" s="48"/>
    </row>
    <row r="45" spans="2:19">
      <c r="B45" s="172" t="s">
        <v>52</v>
      </c>
      <c r="C45" s="142">
        <v>41509011</v>
      </c>
      <c r="D45" s="142">
        <v>29913625.845935836</v>
      </c>
      <c r="E45" s="142">
        <v>17046916</v>
      </c>
      <c r="F45" s="142">
        <v>15862427.811110698</v>
      </c>
      <c r="G45" s="142">
        <v>2596267</v>
      </c>
      <c r="H45" s="142">
        <v>2326137.833333035</v>
      </c>
      <c r="I45" s="142">
        <v>1861519</v>
      </c>
      <c r="J45" s="142">
        <v>1631363.0555555359</v>
      </c>
      <c r="K45" s="242">
        <v>63013713</v>
      </c>
      <c r="L45" s="198">
        <v>49733554.545935109</v>
      </c>
      <c r="M45" s="199">
        <f t="shared" si="0"/>
        <v>49.733554545935107</v>
      </c>
      <c r="N45" s="48"/>
      <c r="O45" s="48"/>
      <c r="P45" s="48"/>
      <c r="Q45" s="48"/>
      <c r="R45" s="48"/>
      <c r="S45" s="48"/>
    </row>
    <row r="46" spans="2:19">
      <c r="B46" s="172" t="s">
        <v>54</v>
      </c>
      <c r="C46" s="142">
        <v>48996897</v>
      </c>
      <c r="D46" s="142">
        <v>36135037.098036326</v>
      </c>
      <c r="E46" s="142">
        <v>16466006</v>
      </c>
      <c r="F46" s="142">
        <v>15180407.818300255</v>
      </c>
      <c r="G46" s="142">
        <v>3847685</v>
      </c>
      <c r="H46" s="142">
        <v>2896236.9583330438</v>
      </c>
      <c r="I46" s="142">
        <v>2151967</v>
      </c>
      <c r="J46" s="142">
        <v>1665837.0833332946</v>
      </c>
      <c r="K46" s="242">
        <v>71462555</v>
      </c>
      <c r="L46" s="198">
        <v>55877518.958002917</v>
      </c>
      <c r="M46" s="199">
        <f t="shared" si="0"/>
        <v>55.877518958002916</v>
      </c>
      <c r="N46" s="48"/>
      <c r="O46" s="48"/>
      <c r="P46" s="48"/>
      <c r="Q46" s="48"/>
      <c r="R46" s="48"/>
      <c r="S46" s="48"/>
    </row>
    <row r="47" spans="2:19">
      <c r="B47" s="172" t="s">
        <v>56</v>
      </c>
      <c r="C47" s="142">
        <v>63595494</v>
      </c>
      <c r="D47" s="142">
        <v>46373069.59704484</v>
      </c>
      <c r="E47" s="142">
        <v>17437039</v>
      </c>
      <c r="F47" s="142">
        <v>16217777.792833783</v>
      </c>
      <c r="G47" s="142">
        <v>6506156</v>
      </c>
      <c r="H47" s="142">
        <v>4469124.7939153109</v>
      </c>
      <c r="I47" s="142">
        <v>3024989</v>
      </c>
      <c r="J47" s="142">
        <v>2120720.2638888187</v>
      </c>
      <c r="K47" s="242">
        <v>90563678</v>
      </c>
      <c r="L47" s="198">
        <v>69180692.447682753</v>
      </c>
      <c r="M47" s="199">
        <f t="shared" si="0"/>
        <v>69.180692447682759</v>
      </c>
      <c r="N47" s="48"/>
      <c r="O47" s="48"/>
      <c r="P47" s="48"/>
      <c r="Q47" s="48"/>
      <c r="R47" s="48"/>
      <c r="S47" s="48"/>
    </row>
    <row r="48" spans="2:19">
      <c r="B48" s="172" t="s">
        <v>58</v>
      </c>
      <c r="C48" s="142">
        <v>59162570</v>
      </c>
      <c r="D48" s="142">
        <v>42770186.539130494</v>
      </c>
      <c r="E48" s="142">
        <v>17029872</v>
      </c>
      <c r="F48" s="142">
        <v>15820647.512336714</v>
      </c>
      <c r="G48" s="142">
        <v>6432021</v>
      </c>
      <c r="H48" s="142">
        <v>4384372.4985935818</v>
      </c>
      <c r="I48" s="142">
        <v>3545888</v>
      </c>
      <c r="J48" s="142">
        <v>2257733.8273808602</v>
      </c>
      <c r="K48" s="242">
        <v>86170351</v>
      </c>
      <c r="L48" s="198">
        <v>65232940.377441652</v>
      </c>
      <c r="M48" s="199">
        <f t="shared" si="0"/>
        <v>65.232940377441651</v>
      </c>
      <c r="N48" s="48"/>
      <c r="O48" s="48"/>
      <c r="P48" s="48"/>
      <c r="Q48" s="48"/>
      <c r="R48" s="48"/>
      <c r="S48" s="48"/>
    </row>
    <row r="49" spans="2:19">
      <c r="B49" s="172" t="s">
        <v>60</v>
      </c>
      <c r="C49" s="142">
        <v>65336694</v>
      </c>
      <c r="D49" s="142">
        <v>45180621.452565454</v>
      </c>
      <c r="E49" s="142">
        <v>21838223</v>
      </c>
      <c r="F49" s="142">
        <v>20812027.400269832</v>
      </c>
      <c r="G49" s="142">
        <v>8373083</v>
      </c>
      <c r="H49" s="142">
        <v>5949062.1607535752</v>
      </c>
      <c r="I49" s="142">
        <v>5033303</v>
      </c>
      <c r="J49" s="142">
        <v>3219611.9841267345</v>
      </c>
      <c r="K49" s="242">
        <v>100581303</v>
      </c>
      <c r="L49" s="198">
        <v>75161322.997715592</v>
      </c>
      <c r="M49" s="199">
        <f t="shared" si="0"/>
        <v>75.161322997715587</v>
      </c>
      <c r="N49" s="48"/>
      <c r="O49" s="48"/>
      <c r="P49" s="48"/>
      <c r="Q49" s="48"/>
      <c r="R49" s="48"/>
      <c r="S49" s="48"/>
    </row>
    <row r="50" spans="2:19">
      <c r="B50" s="172" t="s">
        <v>62</v>
      </c>
      <c r="C50" s="142">
        <v>69094995</v>
      </c>
      <c r="D50" s="142">
        <v>47994129.486987844</v>
      </c>
      <c r="E50" s="142">
        <v>23530224</v>
      </c>
      <c r="F50" s="142">
        <v>21988599.377923775</v>
      </c>
      <c r="G50" s="142">
        <v>7606217</v>
      </c>
      <c r="H50" s="142">
        <v>5528557.8281592093</v>
      </c>
      <c r="I50" s="142">
        <v>5716567</v>
      </c>
      <c r="J50" s="142">
        <v>3590938.3273805906</v>
      </c>
      <c r="K50" s="242">
        <v>105948003</v>
      </c>
      <c r="L50" s="198">
        <v>79102225.020451427</v>
      </c>
      <c r="M50" s="199">
        <f t="shared" si="0"/>
        <v>79.102225020451428</v>
      </c>
      <c r="N50" s="48"/>
      <c r="O50" s="48"/>
      <c r="P50" s="48"/>
      <c r="Q50" s="48"/>
      <c r="R50" s="48"/>
      <c r="S50" s="48"/>
    </row>
    <row r="51" spans="2:19">
      <c r="B51" s="172" t="s">
        <v>64</v>
      </c>
      <c r="C51" s="142">
        <v>74550247</v>
      </c>
      <c r="D51" s="142">
        <v>51220462.994444035</v>
      </c>
      <c r="E51" s="142">
        <v>25208643</v>
      </c>
      <c r="F51" s="142">
        <v>23430962.191708211</v>
      </c>
      <c r="G51" s="142">
        <v>8799234</v>
      </c>
      <c r="H51" s="142">
        <v>6430813.187334151</v>
      </c>
      <c r="I51" s="142">
        <v>6148834</v>
      </c>
      <c r="J51" s="142">
        <v>3838658.8908726349</v>
      </c>
      <c r="K51" s="242">
        <v>114706958</v>
      </c>
      <c r="L51" s="198">
        <v>84920897.264359027</v>
      </c>
      <c r="M51" s="199">
        <f t="shared" si="0"/>
        <v>84.920897264359027</v>
      </c>
      <c r="N51" s="48"/>
      <c r="O51" s="48"/>
      <c r="P51" s="48"/>
      <c r="Q51" s="48"/>
      <c r="R51" s="48"/>
      <c r="S51" s="48"/>
    </row>
    <row r="52" spans="2:19">
      <c r="B52" s="172" t="s">
        <v>66</v>
      </c>
      <c r="C52" s="142">
        <v>72558007</v>
      </c>
      <c r="D52" s="142">
        <v>49869299.421114899</v>
      </c>
      <c r="E52" s="142">
        <v>22573854</v>
      </c>
      <c r="F52" s="142">
        <v>20832126.818860222</v>
      </c>
      <c r="G52" s="142">
        <v>8140214</v>
      </c>
      <c r="H52" s="142">
        <v>5988414.8908798937</v>
      </c>
      <c r="I52" s="142">
        <v>5980807</v>
      </c>
      <c r="J52" s="142">
        <v>3659085.273809135</v>
      </c>
      <c r="K52" s="242">
        <v>109252882</v>
      </c>
      <c r="L52" s="198">
        <v>80348926.404664159</v>
      </c>
      <c r="M52" s="199">
        <f t="shared" si="0"/>
        <v>80.348926404664155</v>
      </c>
      <c r="N52" s="48"/>
      <c r="O52" s="48"/>
      <c r="P52" s="48"/>
      <c r="Q52" s="48"/>
      <c r="R52" s="48"/>
      <c r="S52" s="48"/>
    </row>
    <row r="53" spans="2:19">
      <c r="B53" s="172" t="s">
        <v>68</v>
      </c>
      <c r="C53" s="142">
        <v>69156564</v>
      </c>
      <c r="D53" s="142">
        <v>48218952.13264399</v>
      </c>
      <c r="E53" s="142">
        <v>22630225</v>
      </c>
      <c r="F53" s="142">
        <v>20779013.189246524</v>
      </c>
      <c r="G53" s="142">
        <v>7505177</v>
      </c>
      <c r="H53" s="142">
        <v>5485288.3177242456</v>
      </c>
      <c r="I53" s="142">
        <v>5758757</v>
      </c>
      <c r="J53" s="142">
        <v>3471398.2023805538</v>
      </c>
      <c r="K53" s="242">
        <v>105050723</v>
      </c>
      <c r="L53" s="198">
        <v>77954651.841995314</v>
      </c>
      <c r="M53" s="199">
        <f t="shared" si="0"/>
        <v>77.954651841995314</v>
      </c>
      <c r="N53" s="48"/>
      <c r="O53" s="48"/>
      <c r="P53" s="48"/>
      <c r="Q53" s="48"/>
      <c r="R53" s="48"/>
      <c r="S53" s="48"/>
    </row>
    <row r="54" spans="2:19">
      <c r="B54" s="172" t="s">
        <v>70</v>
      </c>
      <c r="C54" s="142">
        <v>70313990</v>
      </c>
      <c r="D54" s="142">
        <v>48798393.030156866</v>
      </c>
      <c r="E54" s="142">
        <v>24201295</v>
      </c>
      <c r="F54" s="142">
        <v>22185854.409443866</v>
      </c>
      <c r="G54" s="142">
        <v>7692068</v>
      </c>
      <c r="H54" s="142">
        <v>5642493.7827730728</v>
      </c>
      <c r="I54" s="142">
        <v>6090779</v>
      </c>
      <c r="J54" s="142">
        <v>3686254.3015868883</v>
      </c>
      <c r="K54" s="198">
        <v>108298132</v>
      </c>
      <c r="L54" s="198">
        <v>80312995.523960695</v>
      </c>
      <c r="M54" s="199">
        <f t="shared" si="0"/>
        <v>80.312995523960694</v>
      </c>
      <c r="N54" s="48"/>
      <c r="O54" s="48"/>
      <c r="P54" s="48"/>
      <c r="Q54" s="48"/>
      <c r="R54" s="48"/>
      <c r="S54" s="48"/>
    </row>
    <row r="55" spans="2:19">
      <c r="B55" s="172" t="s">
        <v>72</v>
      </c>
      <c r="C55" s="142">
        <v>71365977</v>
      </c>
      <c r="D55" s="142">
        <v>48756666.269077867</v>
      </c>
      <c r="E55" s="142">
        <v>22493712</v>
      </c>
      <c r="F55" s="142">
        <v>20336676.556222361</v>
      </c>
      <c r="G55" s="142">
        <v>7817502</v>
      </c>
      <c r="H55" s="142">
        <v>5791920.500223795</v>
      </c>
      <c r="I55" s="142">
        <v>5772689</v>
      </c>
      <c r="J55" s="142">
        <v>3318617.7202377077</v>
      </c>
      <c r="K55" s="198">
        <v>107449880</v>
      </c>
      <c r="L55" s="198">
        <v>78203881.045761734</v>
      </c>
      <c r="M55" s="199">
        <f t="shared" si="0"/>
        <v>78.203881045761733</v>
      </c>
      <c r="N55" s="48"/>
      <c r="O55" s="48"/>
      <c r="P55" s="48"/>
      <c r="Q55" s="48"/>
      <c r="R55" s="48"/>
      <c r="S55" s="48"/>
    </row>
    <row r="56" spans="2:19">
      <c r="C56" s="80"/>
      <c r="D56" s="80"/>
      <c r="E56" s="80"/>
      <c r="F56" s="80"/>
      <c r="G56" s="80"/>
      <c r="H56" s="80"/>
      <c r="I56" s="80"/>
      <c r="J56" s="80"/>
      <c r="K56" s="80"/>
      <c r="L56" s="80"/>
      <c r="M56" s="92"/>
      <c r="N56" s="48"/>
      <c r="O56" s="48"/>
      <c r="P56" s="48"/>
      <c r="Q56" s="48"/>
      <c r="R56" s="48"/>
      <c r="S56" s="48"/>
    </row>
    <row r="57" spans="2:19">
      <c r="B57" s="77" t="s">
        <v>74</v>
      </c>
      <c r="M57" s="48"/>
      <c r="N57" s="48"/>
      <c r="O57" s="48"/>
      <c r="P57" s="48"/>
      <c r="Q57" s="48"/>
      <c r="R57" s="48"/>
      <c r="S57" s="48"/>
    </row>
  </sheetData>
  <phoneticPr fontId="25" type="noConversion"/>
  <hyperlinks>
    <hyperlink ref="B57" location="Introduction!A1" display="Return to information tab" xr:uid="{2864E52F-E195-49D0-9A15-CD53888B95A1}"/>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7126C-EBE0-4534-9FB7-F4BD36FABED9}">
  <sheetPr codeName="Sheet15">
    <tabColor rgb="FFE86E1E"/>
    <pageSetUpPr autoPageBreaks="0"/>
  </sheetPr>
  <dimension ref="B5:W82"/>
  <sheetViews>
    <sheetView showGridLines="0" zoomScaleNormal="100" workbookViewId="0"/>
  </sheetViews>
  <sheetFormatPr defaultColWidth="8.81640625" defaultRowHeight="14.5"/>
  <cols>
    <col min="1" max="1" width="2.453125" customWidth="1"/>
    <col min="2" max="2" width="17" customWidth="1"/>
    <col min="3" max="3" width="19.453125" customWidth="1"/>
    <col min="4" max="4" width="23.1796875" bestFit="1" customWidth="1"/>
    <col min="5" max="5" width="20.81640625" customWidth="1"/>
    <col min="6" max="6" width="23.54296875" bestFit="1" customWidth="1"/>
    <col min="7" max="7" width="15.54296875" customWidth="1"/>
    <col min="8" max="8" width="23.54296875" bestFit="1" customWidth="1"/>
    <col min="9" max="9" width="16.81640625" customWidth="1"/>
    <col min="10" max="10" width="23.54296875" bestFit="1" customWidth="1"/>
    <col min="11" max="11" width="16.1796875" customWidth="1"/>
    <col min="12" max="12" width="23.54296875" bestFit="1" customWidth="1"/>
    <col min="13" max="13" width="15" customWidth="1"/>
    <col min="14" max="14" width="23.54296875" bestFit="1" customWidth="1"/>
    <col min="15" max="15" width="14" customWidth="1"/>
    <col min="16" max="16" width="23.54296875" bestFit="1" customWidth="1"/>
    <col min="17" max="17" width="17.453125" customWidth="1"/>
    <col min="18" max="18" width="23.54296875" customWidth="1"/>
    <col min="19" max="19" width="17.453125" customWidth="1"/>
    <col min="20" max="20" width="23.54296875" customWidth="1"/>
    <col min="21" max="21" width="20.1796875" customWidth="1"/>
    <col min="22" max="22" width="21.453125" customWidth="1"/>
    <col min="23" max="23" width="21.1796875" customWidth="1"/>
    <col min="24" max="24" width="16" customWidth="1"/>
    <col min="25" max="25" width="8.81640625" customWidth="1"/>
  </cols>
  <sheetData>
    <row r="5" spans="2:2" ht="17.5">
      <c r="B5" s="11" t="s">
        <v>9</v>
      </c>
    </row>
    <row r="7" spans="2:2" ht="15">
      <c r="B7" s="4" t="s">
        <v>783</v>
      </c>
    </row>
    <row r="8" spans="2:2" ht="15">
      <c r="B8" s="4"/>
    </row>
    <row r="9" spans="2:2">
      <c r="B9" s="64" t="s">
        <v>166</v>
      </c>
    </row>
    <row r="10" spans="2:2">
      <c r="B10" s="64" t="s">
        <v>167</v>
      </c>
    </row>
    <row r="11" spans="2:2">
      <c r="B11" s="64" t="s">
        <v>168</v>
      </c>
    </row>
    <row r="12" spans="2:2">
      <c r="B12" s="64" t="s">
        <v>169</v>
      </c>
    </row>
    <row r="13" spans="2:2">
      <c r="B13" s="64" t="s">
        <v>170</v>
      </c>
    </row>
    <row r="14" spans="2:2">
      <c r="B14" s="64" t="s">
        <v>171</v>
      </c>
    </row>
    <row r="15" spans="2:2">
      <c r="B15" s="65" t="s">
        <v>172</v>
      </c>
    </row>
    <row r="16" spans="2:2">
      <c r="B16" s="65"/>
    </row>
    <row r="17" spans="2:2">
      <c r="B17" s="181" t="s">
        <v>173</v>
      </c>
    </row>
    <row r="18" spans="2:2">
      <c r="B18" s="64" t="s">
        <v>174</v>
      </c>
    </row>
    <row r="43" s="51" customFormat="1"/>
    <row r="63" spans="2:23" s="48" customFormat="1"/>
    <row r="64" spans="2:23" ht="40.5">
      <c r="B64" s="177" t="s">
        <v>147</v>
      </c>
      <c r="C64" s="178" t="s">
        <v>175</v>
      </c>
      <c r="D64" s="178" t="s">
        <v>176</v>
      </c>
      <c r="E64" s="178" t="s">
        <v>177</v>
      </c>
      <c r="F64" s="178" t="s">
        <v>178</v>
      </c>
      <c r="G64" s="178" t="s">
        <v>179</v>
      </c>
      <c r="H64" s="178" t="s">
        <v>180</v>
      </c>
      <c r="I64" s="178" t="s">
        <v>181</v>
      </c>
      <c r="J64" s="178" t="s">
        <v>182</v>
      </c>
      <c r="K64" s="178" t="s">
        <v>183</v>
      </c>
      <c r="L64" s="178" t="s">
        <v>184</v>
      </c>
      <c r="M64" s="178" t="s">
        <v>185</v>
      </c>
      <c r="N64" s="178" t="s">
        <v>186</v>
      </c>
      <c r="O64" s="178" t="s">
        <v>187</v>
      </c>
      <c r="P64" s="178" t="s">
        <v>188</v>
      </c>
      <c r="Q64" s="133" t="s">
        <v>189</v>
      </c>
      <c r="R64" s="178" t="s">
        <v>190</v>
      </c>
      <c r="S64" s="178" t="s">
        <v>191</v>
      </c>
      <c r="T64" s="179" t="s">
        <v>192</v>
      </c>
      <c r="U64" s="169" t="s">
        <v>163</v>
      </c>
      <c r="V64" s="170" t="s">
        <v>164</v>
      </c>
      <c r="W64" s="170" t="s">
        <v>165</v>
      </c>
    </row>
    <row r="65" spans="2:23">
      <c r="B65" s="180" t="s">
        <v>42</v>
      </c>
      <c r="C65" s="142">
        <v>3881605</v>
      </c>
      <c r="D65" s="142">
        <v>3881605</v>
      </c>
      <c r="E65" s="142">
        <v>2305335</v>
      </c>
      <c r="F65" s="142">
        <v>2305335</v>
      </c>
      <c r="G65" s="142">
        <v>4703307</v>
      </c>
      <c r="H65" s="142">
        <v>4703307</v>
      </c>
      <c r="I65" s="142">
        <v>1497892</v>
      </c>
      <c r="J65" s="142">
        <v>1497892</v>
      </c>
      <c r="K65" s="142">
        <v>6245954</v>
      </c>
      <c r="L65" s="142">
        <v>6245954</v>
      </c>
      <c r="M65" s="142">
        <v>412370</v>
      </c>
      <c r="N65" s="142">
        <v>412370</v>
      </c>
      <c r="O65" s="142">
        <v>3247</v>
      </c>
      <c r="P65" s="142">
        <v>3247</v>
      </c>
      <c r="Q65" s="175" t="s">
        <v>142</v>
      </c>
      <c r="R65" s="175" t="s">
        <v>142</v>
      </c>
      <c r="S65" s="142">
        <v>44</v>
      </c>
      <c r="T65" s="142">
        <v>44</v>
      </c>
      <c r="U65" s="165">
        <v>19049754</v>
      </c>
      <c r="V65" s="165">
        <v>19049754</v>
      </c>
      <c r="W65" s="176">
        <f>V65/1000000</f>
        <v>19.049754</v>
      </c>
    </row>
    <row r="66" spans="2:23">
      <c r="B66" s="180" t="s">
        <v>44</v>
      </c>
      <c r="C66" s="142">
        <v>3850164</v>
      </c>
      <c r="D66" s="142">
        <v>3578099.8333319915</v>
      </c>
      <c r="E66" s="142">
        <v>2125714</v>
      </c>
      <c r="F66" s="142">
        <v>2122076.5</v>
      </c>
      <c r="G66" s="142">
        <v>4934223</v>
      </c>
      <c r="H66" s="142">
        <v>4943712</v>
      </c>
      <c r="I66" s="142">
        <v>2716787</v>
      </c>
      <c r="J66" s="142">
        <v>2090329.6666654139</v>
      </c>
      <c r="K66" s="142">
        <v>7263346</v>
      </c>
      <c r="L66" s="142">
        <v>7262320</v>
      </c>
      <c r="M66" s="142">
        <v>458015</v>
      </c>
      <c r="N66" s="142">
        <v>458015</v>
      </c>
      <c r="O66" s="142">
        <v>11281</v>
      </c>
      <c r="P66" s="142">
        <v>10507.5</v>
      </c>
      <c r="Q66" s="142">
        <v>2197</v>
      </c>
      <c r="R66" s="142">
        <v>1098.5</v>
      </c>
      <c r="S66" s="142">
        <v>32</v>
      </c>
      <c r="T66" s="142">
        <v>32</v>
      </c>
      <c r="U66" s="165">
        <v>21361759</v>
      </c>
      <c r="V66" s="165">
        <v>20466190.999997407</v>
      </c>
      <c r="W66" s="176">
        <f t="shared" ref="W66:W80" si="0">V66/1000000</f>
        <v>20.466190999997409</v>
      </c>
    </row>
    <row r="67" spans="2:23">
      <c r="B67" s="180" t="s">
        <v>46</v>
      </c>
      <c r="C67" s="142">
        <v>4850569</v>
      </c>
      <c r="D67" s="142">
        <v>4865006.8333320981</v>
      </c>
      <c r="E67" s="142">
        <v>1857531</v>
      </c>
      <c r="F67" s="142">
        <v>1857351</v>
      </c>
      <c r="G67" s="142">
        <v>4996378</v>
      </c>
      <c r="H67" s="142">
        <v>4996378</v>
      </c>
      <c r="I67" s="142">
        <v>5025746</v>
      </c>
      <c r="J67" s="142">
        <v>3345015.8333315831</v>
      </c>
      <c r="K67" s="142">
        <v>7708372</v>
      </c>
      <c r="L67" s="142">
        <v>7703836.25</v>
      </c>
      <c r="M67" s="142">
        <v>518453</v>
      </c>
      <c r="N67" s="142">
        <v>518453</v>
      </c>
      <c r="O67" s="142">
        <v>2480</v>
      </c>
      <c r="P67" s="142">
        <v>2227</v>
      </c>
      <c r="Q67" s="142">
        <v>2801</v>
      </c>
      <c r="R67" s="142">
        <v>1400.5</v>
      </c>
      <c r="S67" s="142">
        <v>71</v>
      </c>
      <c r="T67" s="142">
        <v>71</v>
      </c>
      <c r="U67" s="165">
        <v>24962401</v>
      </c>
      <c r="V67" s="165">
        <v>23289739.416663684</v>
      </c>
      <c r="W67" s="176">
        <f t="shared" si="0"/>
        <v>23.289739416663682</v>
      </c>
    </row>
    <row r="68" spans="2:23">
      <c r="B68" s="180" t="s">
        <v>48</v>
      </c>
      <c r="C68" s="142">
        <v>6073865</v>
      </c>
      <c r="D68" s="142">
        <v>5784546.6666649515</v>
      </c>
      <c r="E68" s="142">
        <v>2721629</v>
      </c>
      <c r="F68" s="142">
        <v>2718783.9999999991</v>
      </c>
      <c r="G68" s="142">
        <v>5017120</v>
      </c>
      <c r="H68" s="142">
        <v>5019961</v>
      </c>
      <c r="I68" s="142">
        <v>8785088</v>
      </c>
      <c r="J68" s="142">
        <v>5387730.8333312739</v>
      </c>
      <c r="K68" s="142">
        <v>11799421</v>
      </c>
      <c r="L68" s="142">
        <v>11782074</v>
      </c>
      <c r="M68" s="142">
        <v>567965</v>
      </c>
      <c r="N68" s="142">
        <v>568089</v>
      </c>
      <c r="O68" s="142">
        <v>4975</v>
      </c>
      <c r="P68" s="142">
        <v>3744.5</v>
      </c>
      <c r="Q68" s="142">
        <v>2379</v>
      </c>
      <c r="R68" s="142">
        <v>1189.5</v>
      </c>
      <c r="S68" s="142">
        <v>195</v>
      </c>
      <c r="T68" s="142">
        <v>121.4</v>
      </c>
      <c r="U68" s="165">
        <v>34972637</v>
      </c>
      <c r="V68" s="165">
        <v>31266240.899996221</v>
      </c>
      <c r="W68" s="176">
        <f t="shared" si="0"/>
        <v>31.26624089999622</v>
      </c>
    </row>
    <row r="69" spans="2:23">
      <c r="B69" s="180" t="s">
        <v>50</v>
      </c>
      <c r="C69" s="142">
        <v>8773687</v>
      </c>
      <c r="D69" s="142">
        <v>6378803.0833295872</v>
      </c>
      <c r="E69" s="142">
        <v>2207458</v>
      </c>
      <c r="F69" s="142">
        <v>2202601.3333333316</v>
      </c>
      <c r="G69" s="142">
        <v>4944666</v>
      </c>
      <c r="H69" s="142">
        <v>4956903</v>
      </c>
      <c r="I69" s="142">
        <v>15689598</v>
      </c>
      <c r="J69" s="142">
        <v>8815195.16666466</v>
      </c>
      <c r="K69" s="142">
        <v>12214121</v>
      </c>
      <c r="L69" s="142">
        <v>12174908.5</v>
      </c>
      <c r="M69" s="142">
        <v>540408</v>
      </c>
      <c r="N69" s="142">
        <v>550183</v>
      </c>
      <c r="O69" s="142">
        <v>24771</v>
      </c>
      <c r="P69" s="142">
        <v>15650.5</v>
      </c>
      <c r="Q69" s="142">
        <v>7547</v>
      </c>
      <c r="R69" s="142">
        <v>3710.4999999998736</v>
      </c>
      <c r="S69" s="142">
        <v>323</v>
      </c>
      <c r="T69" s="142">
        <v>172.7</v>
      </c>
      <c r="U69" s="165">
        <v>44402579</v>
      </c>
      <c r="V69" s="165">
        <v>35098127.783327579</v>
      </c>
      <c r="W69" s="176">
        <f t="shared" si="0"/>
        <v>35.098127783327577</v>
      </c>
    </row>
    <row r="70" spans="2:23">
      <c r="B70" s="180" t="s">
        <v>52</v>
      </c>
      <c r="C70" s="142">
        <v>11496668</v>
      </c>
      <c r="D70" s="142">
        <v>9572325.7380941249</v>
      </c>
      <c r="E70" s="142">
        <v>2568740</v>
      </c>
      <c r="F70" s="142">
        <v>2562768.0833333293</v>
      </c>
      <c r="G70" s="142">
        <v>4818880</v>
      </c>
      <c r="H70" s="142">
        <v>4868860</v>
      </c>
      <c r="I70" s="142">
        <v>23936243</v>
      </c>
      <c r="J70" s="142">
        <v>13013958.83333116</v>
      </c>
      <c r="K70" s="142">
        <v>18708252</v>
      </c>
      <c r="L70" s="142">
        <v>18622194.083333317</v>
      </c>
      <c r="M70" s="142">
        <v>590949</v>
      </c>
      <c r="N70" s="142">
        <v>619649</v>
      </c>
      <c r="O70" s="142">
        <v>884279</v>
      </c>
      <c r="P70" s="142">
        <v>470502.44117647031</v>
      </c>
      <c r="Q70" s="142">
        <v>9484</v>
      </c>
      <c r="R70" s="142">
        <v>3223.1666666666106</v>
      </c>
      <c r="S70" s="142">
        <v>218</v>
      </c>
      <c r="T70" s="142">
        <v>73.2</v>
      </c>
      <c r="U70" s="165">
        <v>63013713</v>
      </c>
      <c r="V70" s="165">
        <v>49733554.545935065</v>
      </c>
      <c r="W70" s="176">
        <f t="shared" si="0"/>
        <v>49.733554545935064</v>
      </c>
    </row>
    <row r="71" spans="2:23">
      <c r="B71" s="180" t="s">
        <v>54</v>
      </c>
      <c r="C71" s="142">
        <v>17170493</v>
      </c>
      <c r="D71" s="142">
        <v>14649022.611109739</v>
      </c>
      <c r="E71" s="142">
        <v>2560632</v>
      </c>
      <c r="F71" s="142">
        <v>2550637.3809523787</v>
      </c>
      <c r="G71" s="142">
        <v>4661678</v>
      </c>
      <c r="H71" s="142">
        <v>4720994</v>
      </c>
      <c r="I71" s="142">
        <v>25377043</v>
      </c>
      <c r="J71" s="142">
        <v>13581423.166664846</v>
      </c>
      <c r="K71" s="142">
        <v>17805981</v>
      </c>
      <c r="L71" s="142">
        <v>17751031.611110989</v>
      </c>
      <c r="M71" s="142">
        <v>656703</v>
      </c>
      <c r="N71" s="142">
        <v>722421</v>
      </c>
      <c r="O71" s="142">
        <v>3225714</v>
      </c>
      <c r="P71" s="142">
        <v>1900922.4548316563</v>
      </c>
      <c r="Q71" s="142">
        <v>4230</v>
      </c>
      <c r="R71" s="142">
        <v>1050.5333333328522</v>
      </c>
      <c r="S71" s="142">
        <v>81</v>
      </c>
      <c r="T71" s="142">
        <v>16.2</v>
      </c>
      <c r="U71" s="165">
        <v>71462555</v>
      </c>
      <c r="V71" s="165">
        <v>55877518.95800294</v>
      </c>
      <c r="W71" s="176">
        <f t="shared" si="0"/>
        <v>55.877518958002938</v>
      </c>
    </row>
    <row r="72" spans="2:23">
      <c r="B72" s="180" t="s">
        <v>56</v>
      </c>
      <c r="C72" s="142">
        <v>21580141</v>
      </c>
      <c r="D72" s="142">
        <v>18486175.527776081</v>
      </c>
      <c r="E72" s="142">
        <v>2796844</v>
      </c>
      <c r="F72" s="142">
        <v>2782730.3809523783</v>
      </c>
      <c r="G72" s="142">
        <v>4379478</v>
      </c>
      <c r="H72" s="142">
        <v>4431021</v>
      </c>
      <c r="I72" s="142">
        <v>33763836</v>
      </c>
      <c r="J72" s="142">
        <v>17903460.078945074</v>
      </c>
      <c r="K72" s="142">
        <v>20261168</v>
      </c>
      <c r="L72" s="142">
        <v>20203027.69444418</v>
      </c>
      <c r="M72" s="142">
        <v>663653</v>
      </c>
      <c r="N72" s="142">
        <v>742813</v>
      </c>
      <c r="O72" s="142">
        <v>7118558</v>
      </c>
      <c r="P72" s="142">
        <v>4631464.7655648272</v>
      </c>
      <c r="Q72" s="175" t="s">
        <v>142</v>
      </c>
      <c r="R72" s="175" t="s">
        <v>142</v>
      </c>
      <c r="S72" s="175" t="s">
        <v>142</v>
      </c>
      <c r="T72" s="175" t="s">
        <v>142</v>
      </c>
      <c r="U72" s="165">
        <v>90563678</v>
      </c>
      <c r="V72" s="165">
        <v>69180692.447682545</v>
      </c>
      <c r="W72" s="176">
        <f t="shared" si="0"/>
        <v>69.180692447682546</v>
      </c>
    </row>
    <row r="73" spans="2:23">
      <c r="B73" s="180" t="s">
        <v>58</v>
      </c>
      <c r="C73" s="142">
        <v>20015147</v>
      </c>
      <c r="D73" s="142">
        <v>16285401.021510089</v>
      </c>
      <c r="E73" s="142">
        <v>2248243</v>
      </c>
      <c r="F73" s="142">
        <v>2236128.9761904734</v>
      </c>
      <c r="G73" s="142">
        <v>4021131</v>
      </c>
      <c r="H73" s="142">
        <v>4066796</v>
      </c>
      <c r="I73" s="142">
        <v>30753577</v>
      </c>
      <c r="J73" s="142">
        <v>16235679.23684009</v>
      </c>
      <c r="K73" s="142">
        <v>19807791</v>
      </c>
      <c r="L73" s="142">
        <v>19831041.833332848</v>
      </c>
      <c r="M73" s="142">
        <v>670492</v>
      </c>
      <c r="N73" s="142">
        <v>763270</v>
      </c>
      <c r="O73" s="142">
        <v>8652272</v>
      </c>
      <c r="P73" s="142">
        <v>5814283.7095681531</v>
      </c>
      <c r="Q73" s="142">
        <v>1698</v>
      </c>
      <c r="R73" s="142">
        <v>339.59999999999997</v>
      </c>
      <c r="S73" s="175" t="s">
        <v>142</v>
      </c>
      <c r="T73" s="175" t="s">
        <v>142</v>
      </c>
      <c r="U73" s="165">
        <v>86170351</v>
      </c>
      <c r="V73" s="165">
        <v>65232940.377441645</v>
      </c>
      <c r="W73" s="176">
        <f t="shared" si="0"/>
        <v>65.232940377441651</v>
      </c>
    </row>
    <row r="74" spans="2:23">
      <c r="B74" s="180" t="s">
        <v>60</v>
      </c>
      <c r="C74" s="142">
        <v>17584758</v>
      </c>
      <c r="D74" s="142">
        <v>13121149.454258423</v>
      </c>
      <c r="E74" s="142">
        <v>2363996</v>
      </c>
      <c r="F74" s="142">
        <v>2339218.4404761828</v>
      </c>
      <c r="G74" s="142">
        <v>3633155</v>
      </c>
      <c r="H74" s="142">
        <v>3689403</v>
      </c>
      <c r="I74" s="142">
        <v>38923989</v>
      </c>
      <c r="J74" s="142">
        <v>20588182.413111754</v>
      </c>
      <c r="K74" s="142">
        <v>27746455</v>
      </c>
      <c r="L74" s="142">
        <v>27996998.472221117</v>
      </c>
      <c r="M74" s="142">
        <v>693994</v>
      </c>
      <c r="N74" s="142">
        <v>848146</v>
      </c>
      <c r="O74" s="142">
        <v>9599896</v>
      </c>
      <c r="P74" s="142">
        <v>6571213.2176480014</v>
      </c>
      <c r="Q74" s="142">
        <v>35060</v>
      </c>
      <c r="R74" s="142">
        <v>7012.0000000000009</v>
      </c>
      <c r="S74" s="175" t="s">
        <v>142</v>
      </c>
      <c r="T74" s="175" t="s">
        <v>142</v>
      </c>
      <c r="U74" s="165">
        <v>100581303</v>
      </c>
      <c r="V74" s="165">
        <v>75161322.997715473</v>
      </c>
      <c r="W74" s="176">
        <f t="shared" si="0"/>
        <v>75.161322997715473</v>
      </c>
    </row>
    <row r="75" spans="2:23">
      <c r="B75" s="180" t="s">
        <v>62</v>
      </c>
      <c r="C75" s="142">
        <v>20753886</v>
      </c>
      <c r="D75" s="142">
        <v>15750890.926271036</v>
      </c>
      <c r="E75" s="142">
        <v>2381815</v>
      </c>
      <c r="F75" s="142">
        <v>2358361.3214285644</v>
      </c>
      <c r="G75" s="142">
        <v>3325824</v>
      </c>
      <c r="H75" s="142">
        <v>3382097</v>
      </c>
      <c r="I75" s="142">
        <v>40346275</v>
      </c>
      <c r="J75" s="142">
        <v>21380435.041429911</v>
      </c>
      <c r="K75" s="142">
        <v>27927023</v>
      </c>
      <c r="L75" s="142">
        <v>28194883.194443166</v>
      </c>
      <c r="M75" s="142">
        <v>661318</v>
      </c>
      <c r="N75" s="142">
        <v>818386</v>
      </c>
      <c r="O75" s="142">
        <v>10505273</v>
      </c>
      <c r="P75" s="142">
        <v>7207853.7368782833</v>
      </c>
      <c r="Q75" s="142">
        <v>46589</v>
      </c>
      <c r="R75" s="142">
        <v>9317.7999999999993</v>
      </c>
      <c r="S75" s="175" t="s">
        <v>142</v>
      </c>
      <c r="T75" s="175" t="s">
        <v>142</v>
      </c>
      <c r="U75" s="165">
        <v>105948003</v>
      </c>
      <c r="V75" s="165">
        <v>79102225.020450965</v>
      </c>
      <c r="W75" s="176">
        <f t="shared" si="0"/>
        <v>79.102225020450959</v>
      </c>
    </row>
    <row r="76" spans="2:23">
      <c r="B76" s="180" t="s">
        <v>64</v>
      </c>
      <c r="C76" s="142">
        <v>21912500</v>
      </c>
      <c r="D76" s="142">
        <v>16473192.60672136</v>
      </c>
      <c r="E76" s="142">
        <v>2657993</v>
      </c>
      <c r="F76" s="142">
        <v>2626939.9999999893</v>
      </c>
      <c r="G76" s="142">
        <v>3082557</v>
      </c>
      <c r="H76" s="142">
        <v>3131876</v>
      </c>
      <c r="I76" s="142">
        <v>45678148</v>
      </c>
      <c r="J76" s="142">
        <v>24150411.446191117</v>
      </c>
      <c r="K76" s="142">
        <v>30439986</v>
      </c>
      <c r="L76" s="142">
        <v>30683156.4999987</v>
      </c>
      <c r="M76" s="142">
        <v>715493</v>
      </c>
      <c r="N76" s="142">
        <v>883543</v>
      </c>
      <c r="O76" s="142">
        <v>10151083</v>
      </c>
      <c r="P76" s="142">
        <v>6957938.1114474684</v>
      </c>
      <c r="Q76" s="142">
        <v>69198</v>
      </c>
      <c r="R76" s="142">
        <v>13839.6</v>
      </c>
      <c r="S76" s="175" t="s">
        <v>142</v>
      </c>
      <c r="T76" s="175" t="s">
        <v>142</v>
      </c>
      <c r="U76" s="165">
        <v>114706958</v>
      </c>
      <c r="V76" s="165">
        <v>84920897.264358625</v>
      </c>
      <c r="W76" s="176">
        <f t="shared" si="0"/>
        <v>84.920897264358629</v>
      </c>
    </row>
    <row r="77" spans="2:23">
      <c r="B77" s="180" t="s">
        <v>66</v>
      </c>
      <c r="C77" s="142">
        <v>21480902</v>
      </c>
      <c r="D77" s="142">
        <v>16182315.941934355</v>
      </c>
      <c r="E77" s="142">
        <v>2610584</v>
      </c>
      <c r="F77" s="142">
        <v>2579022.2619047486</v>
      </c>
      <c r="G77" s="142">
        <v>2932496</v>
      </c>
      <c r="H77" s="142">
        <v>2984100</v>
      </c>
      <c r="I77" s="142">
        <v>44083339</v>
      </c>
      <c r="J77" s="142">
        <v>23338758.898237839</v>
      </c>
      <c r="K77" s="142">
        <v>27266279</v>
      </c>
      <c r="L77" s="142">
        <v>27448004.638887737</v>
      </c>
      <c r="M77" s="142">
        <v>704937</v>
      </c>
      <c r="N77" s="142">
        <v>865324</v>
      </c>
      <c r="O77" s="142">
        <v>10125690</v>
      </c>
      <c r="P77" s="142">
        <v>6941669.6636991613</v>
      </c>
      <c r="Q77" s="142">
        <v>48655</v>
      </c>
      <c r="R77" s="142">
        <v>9731</v>
      </c>
      <c r="S77" s="175" t="s">
        <v>142</v>
      </c>
      <c r="T77" s="175" t="s">
        <v>142</v>
      </c>
      <c r="U77" s="165">
        <v>109252882</v>
      </c>
      <c r="V77" s="165">
        <v>80348926.404663846</v>
      </c>
      <c r="W77" s="176">
        <f t="shared" si="0"/>
        <v>80.348926404663843</v>
      </c>
    </row>
    <row r="78" spans="2:23">
      <c r="B78" s="180" t="s">
        <v>68</v>
      </c>
      <c r="C78" s="142">
        <v>23107271</v>
      </c>
      <c r="D78" s="142">
        <v>17738387.091265827</v>
      </c>
      <c r="E78" s="142">
        <v>2330644</v>
      </c>
      <c r="F78" s="142">
        <v>2305426.4999999916</v>
      </c>
      <c r="G78" s="142">
        <v>2735028</v>
      </c>
      <c r="H78" s="142">
        <v>2791508</v>
      </c>
      <c r="I78" s="142">
        <v>40133477</v>
      </c>
      <c r="J78" s="142">
        <v>21162334.536083005</v>
      </c>
      <c r="K78" s="142">
        <v>26080482</v>
      </c>
      <c r="L78" s="142">
        <v>26294606.583332174</v>
      </c>
      <c r="M78" s="142">
        <v>665277</v>
      </c>
      <c r="N78" s="142">
        <v>828480</v>
      </c>
      <c r="O78" s="142">
        <v>9969813</v>
      </c>
      <c r="P78" s="142">
        <v>6828162.9313139794</v>
      </c>
      <c r="Q78" s="142">
        <v>28731</v>
      </c>
      <c r="R78" s="142">
        <v>5746.2000000000007</v>
      </c>
      <c r="S78" s="175" t="s">
        <v>142</v>
      </c>
      <c r="T78" s="175" t="s">
        <v>142</v>
      </c>
      <c r="U78" s="165">
        <v>105050723</v>
      </c>
      <c r="V78" s="165">
        <v>77954651.841994971</v>
      </c>
      <c r="W78" s="176">
        <f t="shared" si="0"/>
        <v>77.954651841994973</v>
      </c>
    </row>
    <row r="79" spans="2:23">
      <c r="B79" s="180" t="s">
        <v>70</v>
      </c>
      <c r="C79" s="142">
        <v>23082692</v>
      </c>
      <c r="D79" s="142">
        <v>17689955.403295927</v>
      </c>
      <c r="E79" s="142">
        <v>2270808</v>
      </c>
      <c r="F79" s="142">
        <v>2248704.7380952314</v>
      </c>
      <c r="G79" s="142">
        <v>2528464</v>
      </c>
      <c r="H79" s="142">
        <v>2582794</v>
      </c>
      <c r="I79" s="142">
        <v>41695594</v>
      </c>
      <c r="J79" s="142">
        <v>21959503.066324994</v>
      </c>
      <c r="K79" s="142">
        <v>28067308</v>
      </c>
      <c r="L79" s="142">
        <v>28220918.861109875</v>
      </c>
      <c r="M79" s="142">
        <v>588715</v>
      </c>
      <c r="N79" s="142">
        <v>730985</v>
      </c>
      <c r="O79" s="142">
        <v>10000187</v>
      </c>
      <c r="P79" s="142">
        <v>6867261.6551341657</v>
      </c>
      <c r="Q79" s="142">
        <v>64364</v>
      </c>
      <c r="R79" s="142">
        <v>12872.800000000007</v>
      </c>
      <c r="S79" s="175" t="s">
        <v>142</v>
      </c>
      <c r="T79" s="175" t="s">
        <v>142</v>
      </c>
      <c r="U79" s="165">
        <v>108298132</v>
      </c>
      <c r="V79" s="165">
        <v>80312995.523960188</v>
      </c>
      <c r="W79" s="176">
        <f t="shared" si="0"/>
        <v>80.312995523960183</v>
      </c>
    </row>
    <row r="80" spans="2:23">
      <c r="B80" s="180" t="s">
        <v>72</v>
      </c>
      <c r="C80" s="165">
        <v>22109993</v>
      </c>
      <c r="D80" s="165">
        <v>16625736.756261356</v>
      </c>
      <c r="E80" s="165">
        <v>2390353</v>
      </c>
      <c r="F80" s="165">
        <v>2360030.3571428484</v>
      </c>
      <c r="G80" s="165">
        <v>2406306</v>
      </c>
      <c r="H80" s="165">
        <v>2463804</v>
      </c>
      <c r="I80" s="165">
        <v>44301328</v>
      </c>
      <c r="J80" s="165">
        <v>23346084.659975331</v>
      </c>
      <c r="K80" s="165">
        <v>26177196</v>
      </c>
      <c r="L80" s="165">
        <v>26210839.333332222</v>
      </c>
      <c r="M80" s="165">
        <v>552155</v>
      </c>
      <c r="N80" s="165">
        <v>691430</v>
      </c>
      <c r="O80" s="165">
        <v>9450537</v>
      </c>
      <c r="P80" s="165">
        <v>6493553.5390495555</v>
      </c>
      <c r="Q80" s="165">
        <v>62012</v>
      </c>
      <c r="R80" s="165">
        <v>12402.400000000003</v>
      </c>
      <c r="S80" s="175" t="s">
        <v>142</v>
      </c>
      <c r="T80" s="175" t="s">
        <v>142</v>
      </c>
      <c r="U80" s="165">
        <v>107449880</v>
      </c>
      <c r="V80" s="165">
        <v>78203881.045761317</v>
      </c>
      <c r="W80" s="176">
        <f t="shared" si="0"/>
        <v>78.203881045761321</v>
      </c>
    </row>
    <row r="81" spans="2:17">
      <c r="Q81" s="85"/>
    </row>
    <row r="82" spans="2:17">
      <c r="B82" s="15" t="s">
        <v>74</v>
      </c>
    </row>
  </sheetData>
  <phoneticPr fontId="25" type="noConversion"/>
  <hyperlinks>
    <hyperlink ref="B82" location="Introduction!A1" display="Return to information tab" xr:uid="{332835E8-1168-414C-9C32-0A2AF3628C24}"/>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6B524-A0AD-4805-9950-12D6E2DDB15C}">
  <sheetPr codeName="Sheet16">
    <tabColor rgb="FF079448"/>
    <pageSetUpPr autoPageBreaks="0"/>
  </sheetPr>
  <dimension ref="B5:I24"/>
  <sheetViews>
    <sheetView showGridLines="0" zoomScaleNormal="100" workbookViewId="0"/>
  </sheetViews>
  <sheetFormatPr defaultRowHeight="14.5"/>
  <cols>
    <col min="1" max="1" width="2.453125" customWidth="1"/>
    <col min="2" max="2" width="31.81640625" customWidth="1"/>
    <col min="3" max="3" width="14.1796875" customWidth="1"/>
    <col min="4" max="10" width="13.453125" customWidth="1"/>
  </cols>
  <sheetData>
    <row r="5" spans="2:9" ht="17.5">
      <c r="B5" s="11" t="s">
        <v>10</v>
      </c>
    </row>
    <row r="7" spans="2:9" ht="15">
      <c r="B7" s="4" t="s">
        <v>754</v>
      </c>
    </row>
    <row r="9" spans="2:9" ht="54">
      <c r="B9" s="131" t="s">
        <v>193</v>
      </c>
      <c r="C9" s="244" t="s">
        <v>461</v>
      </c>
      <c r="D9" s="244" t="s">
        <v>462</v>
      </c>
      <c r="E9" s="244" t="s">
        <v>463</v>
      </c>
      <c r="F9" s="244" t="s">
        <v>464</v>
      </c>
      <c r="G9" s="244" t="s">
        <v>465</v>
      </c>
      <c r="H9" s="244" t="s">
        <v>466</v>
      </c>
      <c r="I9" s="244" t="s">
        <v>467</v>
      </c>
    </row>
    <row r="10" spans="2:9" ht="14.5" customHeight="1">
      <c r="B10" s="243" t="s">
        <v>194</v>
      </c>
      <c r="C10" s="31">
        <v>48</v>
      </c>
      <c r="D10" s="31">
        <v>12</v>
      </c>
      <c r="E10" s="34">
        <v>148</v>
      </c>
      <c r="F10" s="34">
        <v>232</v>
      </c>
      <c r="G10" s="34">
        <v>11</v>
      </c>
      <c r="H10" s="32">
        <v>1236</v>
      </c>
      <c r="I10" s="34">
        <v>22</v>
      </c>
    </row>
    <row r="11" spans="2:9" ht="14.5" customHeight="1">
      <c r="B11" s="243" t="s">
        <v>195</v>
      </c>
      <c r="C11" s="31">
        <v>0</v>
      </c>
      <c r="D11" s="31">
        <v>0</v>
      </c>
      <c r="E11" s="34">
        <v>0</v>
      </c>
      <c r="F11" s="34">
        <v>0</v>
      </c>
      <c r="G11" s="34">
        <v>0</v>
      </c>
      <c r="H11" s="34">
        <v>0</v>
      </c>
      <c r="I11" s="34">
        <v>0</v>
      </c>
    </row>
    <row r="12" spans="2:9" ht="14.5" customHeight="1">
      <c r="B12" s="243" t="s">
        <v>196</v>
      </c>
      <c r="C12" s="31">
        <v>0</v>
      </c>
      <c r="D12" s="31">
        <v>43</v>
      </c>
      <c r="E12" s="34">
        <v>261</v>
      </c>
      <c r="F12" s="32">
        <v>1204</v>
      </c>
      <c r="G12" s="34">
        <v>11</v>
      </c>
      <c r="H12" s="34">
        <v>586</v>
      </c>
      <c r="I12" s="34">
        <v>157</v>
      </c>
    </row>
    <row r="13" spans="2:9">
      <c r="B13" s="243" t="s">
        <v>197</v>
      </c>
      <c r="C13" s="31">
        <v>0</v>
      </c>
      <c r="D13" s="31">
        <v>0</v>
      </c>
      <c r="E13" s="34">
        <v>21</v>
      </c>
      <c r="F13" s="34">
        <v>0</v>
      </c>
      <c r="G13" s="34">
        <v>0</v>
      </c>
      <c r="H13" s="34">
        <v>0</v>
      </c>
      <c r="I13" s="34">
        <v>0</v>
      </c>
    </row>
    <row r="14" spans="2:9">
      <c r="B14" s="243" t="s">
        <v>198</v>
      </c>
      <c r="C14" s="31">
        <v>38</v>
      </c>
      <c r="D14" s="31">
        <v>12</v>
      </c>
      <c r="E14" s="34">
        <v>68</v>
      </c>
      <c r="F14" s="34">
        <v>417</v>
      </c>
      <c r="G14" s="34">
        <v>10</v>
      </c>
      <c r="H14" s="32">
        <v>1322</v>
      </c>
      <c r="I14" s="34">
        <v>179</v>
      </c>
    </row>
    <row r="15" spans="2:9">
      <c r="B15" s="243" t="s">
        <v>199</v>
      </c>
      <c r="C15" s="31">
        <v>0</v>
      </c>
      <c r="D15" s="31">
        <v>0</v>
      </c>
      <c r="E15" s="34">
        <v>0</v>
      </c>
      <c r="F15" s="34">
        <v>0</v>
      </c>
      <c r="G15" s="34">
        <v>0</v>
      </c>
      <c r="H15" s="34">
        <v>0</v>
      </c>
      <c r="I15" s="34">
        <v>0</v>
      </c>
    </row>
    <row r="16" spans="2:9">
      <c r="B16" s="243" t="s">
        <v>200</v>
      </c>
      <c r="C16" s="31">
        <v>0</v>
      </c>
      <c r="D16" s="31">
        <v>43</v>
      </c>
      <c r="E16" s="34">
        <v>238</v>
      </c>
      <c r="F16" s="32">
        <v>1019</v>
      </c>
      <c r="G16" s="34">
        <v>11</v>
      </c>
      <c r="H16" s="34">
        <v>500</v>
      </c>
      <c r="I16" s="34">
        <v>0</v>
      </c>
    </row>
    <row r="17" spans="2:9">
      <c r="B17" s="243" t="s">
        <v>201</v>
      </c>
      <c r="C17" s="31">
        <v>10</v>
      </c>
      <c r="D17" s="31">
        <v>0</v>
      </c>
      <c r="E17" s="34">
        <v>124</v>
      </c>
      <c r="F17" s="34">
        <v>0</v>
      </c>
      <c r="G17" s="34">
        <v>1</v>
      </c>
      <c r="H17" s="34">
        <v>0</v>
      </c>
      <c r="I17" s="34">
        <v>0</v>
      </c>
    </row>
    <row r="18" spans="2:9">
      <c r="B18" s="33"/>
    </row>
    <row r="19" spans="2:9">
      <c r="B19" s="347" t="s">
        <v>786</v>
      </c>
    </row>
    <row r="20" spans="2:9">
      <c r="B20" s="347" t="s">
        <v>787</v>
      </c>
    </row>
    <row r="21" spans="2:9" ht="15">
      <c r="B21" s="152" t="s">
        <v>202</v>
      </c>
    </row>
    <row r="22" spans="2:9">
      <c r="B22" s="347" t="s">
        <v>788</v>
      </c>
    </row>
    <row r="23" spans="2:9">
      <c r="B23" s="16"/>
    </row>
    <row r="24" spans="2:9">
      <c r="B24" s="15" t="s">
        <v>74</v>
      </c>
    </row>
  </sheetData>
  <hyperlinks>
    <hyperlink ref="B24" location="Introduction!A1" display="Return to information tab" xr:uid="{083D34D1-721F-47B2-868A-EFBA898E80FE}"/>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44672-B44C-4BC0-AC35-F39BE3AE6117}">
  <sheetPr codeName="Sheet17">
    <tabColor rgb="FF079448"/>
    <pageSetUpPr autoPageBreaks="0"/>
  </sheetPr>
  <dimension ref="B5:L24"/>
  <sheetViews>
    <sheetView showGridLines="0" zoomScaleNormal="100" workbookViewId="0"/>
  </sheetViews>
  <sheetFormatPr defaultRowHeight="14.5"/>
  <cols>
    <col min="1" max="1" width="2.453125" customWidth="1"/>
    <col min="2" max="2" width="22.453125" customWidth="1"/>
    <col min="3" max="3" width="26" customWidth="1"/>
    <col min="4" max="6" width="25.54296875" customWidth="1"/>
  </cols>
  <sheetData>
    <row r="5" spans="2:6" ht="17.5">
      <c r="B5" s="11" t="s">
        <v>10</v>
      </c>
    </row>
    <row r="7" spans="2:6" ht="15">
      <c r="B7" s="4" t="s">
        <v>203</v>
      </c>
    </row>
    <row r="9" spans="2:6" ht="43.5" customHeight="1">
      <c r="B9" s="200"/>
      <c r="C9" s="133" t="s">
        <v>204</v>
      </c>
      <c r="D9" s="133" t="s">
        <v>205</v>
      </c>
      <c r="E9" s="133" t="s">
        <v>206</v>
      </c>
      <c r="F9" s="133" t="s">
        <v>207</v>
      </c>
    </row>
    <row r="10" spans="2:6">
      <c r="B10" s="245" t="s">
        <v>68</v>
      </c>
      <c r="C10" s="53">
        <v>8.01</v>
      </c>
      <c r="D10" s="334">
        <v>31</v>
      </c>
      <c r="E10" s="93">
        <v>19.440000000000001</v>
      </c>
      <c r="F10" s="52">
        <v>0.87409999999999999</v>
      </c>
    </row>
    <row r="11" spans="2:6">
      <c r="B11" s="245" t="s">
        <v>70</v>
      </c>
      <c r="C11" s="53">
        <v>9.4600000000000009</v>
      </c>
      <c r="D11" s="93">
        <v>29.15</v>
      </c>
      <c r="E11" s="93">
        <v>20.64</v>
      </c>
      <c r="F11" s="52">
        <v>0.83150000000000002</v>
      </c>
    </row>
    <row r="12" spans="2:6">
      <c r="B12" s="245" t="s">
        <v>72</v>
      </c>
      <c r="C12" s="53">
        <v>9.17</v>
      </c>
      <c r="D12" s="93">
        <v>26.97</v>
      </c>
      <c r="E12" s="93">
        <v>19.489999999999998</v>
      </c>
      <c r="F12" s="52">
        <v>0.86570000000000003</v>
      </c>
    </row>
    <row r="13" spans="2:6">
      <c r="B13" s="161" t="s">
        <v>208</v>
      </c>
      <c r="C13" s="35">
        <v>55.6</v>
      </c>
      <c r="D13" s="36">
        <v>55.6</v>
      </c>
      <c r="E13" s="36">
        <v>55.6</v>
      </c>
      <c r="F13" s="67" t="s">
        <v>209</v>
      </c>
    </row>
    <row r="14" spans="2:6">
      <c r="B14" s="161" t="s">
        <v>210</v>
      </c>
      <c r="C14" s="31" t="s">
        <v>211</v>
      </c>
      <c r="D14" s="34" t="s">
        <v>211</v>
      </c>
      <c r="E14" s="34" t="s">
        <v>211</v>
      </c>
      <c r="F14" s="34" t="s">
        <v>209</v>
      </c>
    </row>
    <row r="17" spans="2:12">
      <c r="B17" s="200" t="s">
        <v>212</v>
      </c>
      <c r="C17" s="201"/>
      <c r="D17" s="201"/>
      <c r="E17" s="201"/>
      <c r="F17" s="201"/>
      <c r="G17" s="202"/>
      <c r="H17" s="202"/>
      <c r="I17" s="202"/>
      <c r="J17" s="202"/>
      <c r="K17" s="202"/>
      <c r="L17" s="202"/>
    </row>
    <row r="18" spans="2:12">
      <c r="B18" s="200" t="s">
        <v>213</v>
      </c>
      <c r="C18" s="201"/>
      <c r="D18" s="201"/>
      <c r="E18" s="201"/>
      <c r="F18" s="201"/>
      <c r="G18" s="202"/>
      <c r="H18" s="202"/>
      <c r="I18" s="202"/>
      <c r="J18" s="202"/>
      <c r="K18" s="202"/>
      <c r="L18" s="202"/>
    </row>
    <row r="19" spans="2:12">
      <c r="B19" s="94"/>
      <c r="C19" s="201"/>
      <c r="D19" s="201"/>
      <c r="E19" s="201"/>
      <c r="F19" s="201"/>
      <c r="G19" s="202"/>
      <c r="H19" s="202"/>
      <c r="I19" s="202"/>
      <c r="J19" s="202"/>
      <c r="K19" s="202"/>
      <c r="L19" s="202"/>
    </row>
    <row r="20" spans="2:12">
      <c r="B20" s="200" t="s">
        <v>214</v>
      </c>
      <c r="C20" s="200"/>
      <c r="D20" s="200"/>
      <c r="E20" s="200"/>
      <c r="F20" s="200"/>
      <c r="G20" s="202"/>
      <c r="H20" s="202"/>
      <c r="I20" s="202"/>
      <c r="J20" s="202"/>
      <c r="K20" s="202"/>
      <c r="L20" s="202"/>
    </row>
    <row r="21" spans="2:12">
      <c r="B21" s="200" t="s">
        <v>215</v>
      </c>
      <c r="C21" s="200"/>
      <c r="D21" s="200"/>
      <c r="E21" s="200"/>
      <c r="F21" s="200"/>
      <c r="G21" s="202"/>
      <c r="H21" s="202"/>
      <c r="I21" s="202"/>
      <c r="J21" s="202"/>
      <c r="K21" s="202"/>
      <c r="L21" s="202"/>
    </row>
    <row r="22" spans="2:12">
      <c r="B22" s="200"/>
      <c r="C22" s="200"/>
      <c r="D22" s="200"/>
      <c r="E22" s="200"/>
      <c r="F22" s="200"/>
      <c r="G22" s="202"/>
      <c r="H22" s="202"/>
      <c r="I22" s="202"/>
      <c r="J22" s="202"/>
      <c r="K22" s="202"/>
      <c r="L22" s="202"/>
    </row>
    <row r="23" spans="2:12">
      <c r="B23" s="15" t="s">
        <v>74</v>
      </c>
    </row>
    <row r="24" spans="2:12">
      <c r="B24" s="16"/>
    </row>
  </sheetData>
  <hyperlinks>
    <hyperlink ref="B23" location="Introduction!A1" display="Return to information tab" xr:uid="{BC2505A8-E359-43AF-B0BC-C4641E23B19F}"/>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CA485-1E54-4D6C-BF8F-042ABDD86C02}">
  <sheetPr codeName="Sheet18">
    <tabColor rgb="FF079448"/>
    <pageSetUpPr autoPageBreaks="0"/>
  </sheetPr>
  <dimension ref="B5:D41"/>
  <sheetViews>
    <sheetView showGridLines="0" workbookViewId="0"/>
  </sheetViews>
  <sheetFormatPr defaultRowHeight="14.5"/>
  <cols>
    <col min="1" max="1" width="2.453125" customWidth="1"/>
    <col min="2" max="2" width="18" customWidth="1"/>
    <col min="3" max="3" width="39.453125" customWidth="1"/>
    <col min="4" max="4" width="32.1796875" customWidth="1"/>
  </cols>
  <sheetData>
    <row r="5" spans="2:2" ht="17.5">
      <c r="B5" s="11" t="s">
        <v>10</v>
      </c>
    </row>
    <row r="6" spans="2:2">
      <c r="B6" t="s">
        <v>0</v>
      </c>
    </row>
    <row r="7" spans="2:2" ht="15">
      <c r="B7" s="4" t="s">
        <v>755</v>
      </c>
    </row>
    <row r="8" spans="2:2" ht="15">
      <c r="B8" s="4"/>
    </row>
    <row r="9" spans="2:2">
      <c r="B9" s="64" t="s">
        <v>731</v>
      </c>
    </row>
    <row r="10" spans="2:2">
      <c r="B10" s="64" t="s">
        <v>732</v>
      </c>
    </row>
    <row r="11" spans="2:2">
      <c r="B11" s="64" t="s">
        <v>733</v>
      </c>
    </row>
    <row r="12" spans="2:2" ht="15">
      <c r="B12" s="4"/>
    </row>
    <row r="34" spans="2:4" ht="15">
      <c r="B34" s="135" t="s">
        <v>98</v>
      </c>
      <c r="C34" s="136" t="s">
        <v>472</v>
      </c>
      <c r="D34" s="136" t="s">
        <v>216</v>
      </c>
    </row>
    <row r="35" spans="2:4">
      <c r="B35" s="194" t="s">
        <v>468</v>
      </c>
      <c r="C35" s="246">
        <v>1230257240.8990018</v>
      </c>
      <c r="D35" s="189">
        <f>C35/$C$39</f>
        <v>0.90309371175329434</v>
      </c>
    </row>
    <row r="36" spans="2:4">
      <c r="B36" s="194" t="s">
        <v>469</v>
      </c>
      <c r="C36" s="246">
        <v>67356825.579999998</v>
      </c>
      <c r="D36" s="189">
        <f>C36/$C$39</f>
        <v>4.9444558099500144E-2</v>
      </c>
    </row>
    <row r="37" spans="2:4">
      <c r="B37" s="194" t="s">
        <v>470</v>
      </c>
      <c r="C37" s="246">
        <v>36590842.699999996</v>
      </c>
      <c r="D37" s="189">
        <f>C37/$C$39</f>
        <v>2.6860203583094992E-2</v>
      </c>
    </row>
    <row r="38" spans="2:4">
      <c r="B38" s="194" t="s">
        <v>471</v>
      </c>
      <c r="C38" s="246">
        <v>28064836.350000001</v>
      </c>
      <c r="D38" s="189">
        <f>C38/$C$39</f>
        <v>2.0601526564110663E-2</v>
      </c>
    </row>
    <row r="39" spans="2:4">
      <c r="B39" s="247" t="s">
        <v>95</v>
      </c>
      <c r="C39" s="248">
        <f>SUM(C35:C38)</f>
        <v>1362269745.5290017</v>
      </c>
      <c r="D39" s="138">
        <f>SUM(C35:C38)/C39</f>
        <v>1</v>
      </c>
    </row>
    <row r="40" spans="2:4">
      <c r="C40" s="62"/>
    </row>
    <row r="41" spans="2:4">
      <c r="B41" s="15" t="s">
        <v>74</v>
      </c>
    </row>
  </sheetData>
  <hyperlinks>
    <hyperlink ref="B41" location="Introduction!A1" display="Return to information tab" xr:uid="{F7305E06-277F-408D-9FD7-01B578DE5DF3}"/>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BCF20-10BE-4CC5-8580-B71CB73E1120}">
  <sheetPr codeName="Sheet19">
    <tabColor rgb="FF079448"/>
    <pageSetUpPr autoPageBreaks="0"/>
  </sheetPr>
  <dimension ref="B4:M46"/>
  <sheetViews>
    <sheetView showGridLines="0" zoomScaleNormal="100" workbookViewId="0"/>
  </sheetViews>
  <sheetFormatPr defaultColWidth="8.81640625" defaultRowHeight="14.5"/>
  <cols>
    <col min="1" max="1" width="2.453125" customWidth="1"/>
    <col min="2" max="2" width="34.1796875" customWidth="1"/>
    <col min="3" max="3" width="36" customWidth="1"/>
    <col min="4" max="4" width="20.81640625" customWidth="1"/>
    <col min="5" max="5" width="13.453125" customWidth="1"/>
    <col min="6" max="6" width="14.81640625" customWidth="1"/>
    <col min="7" max="7" width="14.54296875" bestFit="1" customWidth="1"/>
    <col min="22" max="22" width="14.81640625" customWidth="1"/>
    <col min="23" max="23" width="17.1796875" customWidth="1"/>
    <col min="24" max="24" width="16" customWidth="1"/>
  </cols>
  <sheetData>
    <row r="4" spans="2:2">
      <c r="B4" s="16"/>
    </row>
    <row r="5" spans="2:2" ht="17.5">
      <c r="B5" s="11" t="s">
        <v>10</v>
      </c>
    </row>
    <row r="7" spans="2:2" ht="15">
      <c r="B7" s="4" t="s">
        <v>14</v>
      </c>
    </row>
    <row r="8" spans="2:2" ht="15">
      <c r="B8" s="4"/>
    </row>
    <row r="9" spans="2:2">
      <c r="B9" s="64" t="s">
        <v>734</v>
      </c>
    </row>
    <row r="10" spans="2:2">
      <c r="B10" s="251" t="s">
        <v>735</v>
      </c>
    </row>
    <row r="11" spans="2:2">
      <c r="B11" s="64" t="s">
        <v>480</v>
      </c>
    </row>
    <row r="12" spans="2:2">
      <c r="B12" s="64" t="s">
        <v>481</v>
      </c>
    </row>
    <row r="13" spans="2:2">
      <c r="B13" s="64"/>
    </row>
    <row r="14" spans="2:2" ht="15">
      <c r="B14" s="4"/>
    </row>
    <row r="27" spans="13:13">
      <c r="M27" s="9"/>
    </row>
    <row r="34" spans="2:7" ht="15" customHeight="1"/>
    <row r="35" spans="2:7" ht="15">
      <c r="B35" s="135" t="s">
        <v>217</v>
      </c>
      <c r="C35" s="136" t="s">
        <v>479</v>
      </c>
      <c r="D35" s="136" t="s">
        <v>218</v>
      </c>
    </row>
    <row r="36" spans="2:7">
      <c r="B36" s="194" t="s">
        <v>219</v>
      </c>
      <c r="C36" s="335">
        <v>198568509.22290736</v>
      </c>
      <c r="D36" s="203">
        <f t="shared" ref="D36:D43" si="0">(C36/$C$44)</f>
        <v>0.3473937458421078</v>
      </c>
      <c r="G36" s="54"/>
    </row>
    <row r="37" spans="2:7">
      <c r="B37" s="194" t="s">
        <v>473</v>
      </c>
      <c r="C37" s="335">
        <v>176021840.37144697</v>
      </c>
      <c r="D37" s="203">
        <f t="shared" si="0"/>
        <v>0.30794856000059162</v>
      </c>
      <c r="G37" s="54"/>
    </row>
    <row r="38" spans="2:7">
      <c r="B38" s="337" t="s">
        <v>742</v>
      </c>
      <c r="C38" s="335">
        <v>58095023.122026391</v>
      </c>
      <c r="D38" s="203">
        <f t="shared" si="0"/>
        <v>0.10163669846807907</v>
      </c>
      <c r="G38" s="54"/>
    </row>
    <row r="39" spans="2:7">
      <c r="B39" s="194" t="s">
        <v>221</v>
      </c>
      <c r="C39" s="335">
        <v>45227190.120813735</v>
      </c>
      <c r="D39" s="203">
        <f t="shared" si="0"/>
        <v>7.9124545233631244E-2</v>
      </c>
      <c r="G39" s="54"/>
    </row>
    <row r="40" spans="2:7">
      <c r="B40" s="194" t="s">
        <v>478</v>
      </c>
      <c r="C40" s="335">
        <v>25388610.257674877</v>
      </c>
      <c r="D40" s="203">
        <f t="shared" si="0"/>
        <v>4.4417135696164851E-2</v>
      </c>
      <c r="G40" s="54"/>
    </row>
    <row r="41" spans="2:7">
      <c r="B41" s="194" t="s">
        <v>475</v>
      </c>
      <c r="C41" s="335">
        <v>24647484.121672474</v>
      </c>
      <c r="D41" s="203">
        <f t="shared" si="0"/>
        <v>4.3120542467284119E-2</v>
      </c>
      <c r="G41" s="54"/>
    </row>
    <row r="42" spans="2:7">
      <c r="B42" s="194" t="s">
        <v>476</v>
      </c>
      <c r="C42" s="335">
        <v>14055750.929343892</v>
      </c>
      <c r="D42" s="203">
        <f t="shared" si="0"/>
        <v>2.4590404516191842E-2</v>
      </c>
      <c r="G42" s="54"/>
    </row>
    <row r="43" spans="2:7">
      <c r="B43" s="194" t="s">
        <v>477</v>
      </c>
      <c r="C43" s="335">
        <v>29590537.35770354</v>
      </c>
      <c r="D43" s="203">
        <f t="shared" si="0"/>
        <v>5.1768367775949356E-2</v>
      </c>
      <c r="G43" s="54"/>
    </row>
    <row r="44" spans="2:7">
      <c r="B44" s="135" t="s">
        <v>95</v>
      </c>
      <c r="C44" s="249">
        <f>SUM(C36:C43)</f>
        <v>571594945.50358927</v>
      </c>
      <c r="D44" s="250">
        <f>SUM(D36:D43)</f>
        <v>1</v>
      </c>
    </row>
    <row r="46" spans="2:7">
      <c r="B46" s="15" t="s">
        <v>74</v>
      </c>
    </row>
  </sheetData>
  <hyperlinks>
    <hyperlink ref="B46" location="Introduction!A1" display="Return to information tab" xr:uid="{1BCFDD6F-617D-4DDB-A2D6-2251102056E4}"/>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CF675-D56D-44FC-8002-A9062EAF8417}">
  <sheetPr codeName="Sheet20">
    <tabColor rgb="FF079448"/>
    <pageSetUpPr autoPageBreaks="0"/>
  </sheetPr>
  <dimension ref="B5:M48"/>
  <sheetViews>
    <sheetView showGridLines="0" zoomScaleNormal="100" workbookViewId="0"/>
  </sheetViews>
  <sheetFormatPr defaultColWidth="8.81640625" defaultRowHeight="14.5"/>
  <cols>
    <col min="1" max="1" width="2.453125" customWidth="1"/>
    <col min="2" max="2" width="33.1796875" customWidth="1"/>
    <col min="3" max="3" width="34.81640625" customWidth="1"/>
    <col min="4" max="4" width="20.81640625" customWidth="1"/>
    <col min="5" max="5" width="13.453125" customWidth="1"/>
    <col min="6" max="6" width="14.81640625" customWidth="1"/>
    <col min="22" max="22" width="14.81640625" customWidth="1"/>
    <col min="23" max="23" width="17.1796875" customWidth="1"/>
    <col min="24" max="24" width="16" customWidth="1"/>
  </cols>
  <sheetData>
    <row r="5" spans="2:9" ht="17.5">
      <c r="B5" s="11" t="s">
        <v>10</v>
      </c>
    </row>
    <row r="7" spans="2:9" ht="15">
      <c r="B7" s="4" t="s">
        <v>222</v>
      </c>
    </row>
    <row r="8" spans="2:9" ht="15">
      <c r="B8" s="4"/>
    </row>
    <row r="9" spans="2:9">
      <c r="B9" s="64" t="s">
        <v>736</v>
      </c>
      <c r="C9" s="64"/>
      <c r="D9" s="64"/>
      <c r="E9" s="64"/>
      <c r="F9" s="64"/>
      <c r="G9" s="64"/>
      <c r="H9" s="64"/>
      <c r="I9" s="64"/>
    </row>
    <row r="10" spans="2:9">
      <c r="B10" s="251" t="s">
        <v>737</v>
      </c>
      <c r="C10" s="64"/>
      <c r="D10" s="64"/>
      <c r="E10" s="64"/>
      <c r="F10" s="64"/>
      <c r="G10" s="64"/>
      <c r="H10" s="64"/>
      <c r="I10" s="64"/>
    </row>
    <row r="11" spans="2:9">
      <c r="B11" s="64" t="s">
        <v>485</v>
      </c>
      <c r="C11" s="64"/>
      <c r="D11" s="64"/>
      <c r="E11" s="64"/>
      <c r="F11" s="64"/>
      <c r="G11" s="64"/>
      <c r="H11" s="64"/>
      <c r="I11" s="64"/>
    </row>
    <row r="12" spans="2:9">
      <c r="B12" s="251" t="s">
        <v>486</v>
      </c>
      <c r="C12" s="64"/>
      <c r="D12" s="64"/>
      <c r="E12" s="64"/>
      <c r="F12" s="64"/>
      <c r="G12" s="64"/>
      <c r="H12" s="64"/>
      <c r="I12" s="64"/>
    </row>
    <row r="13" spans="2:9">
      <c r="B13" s="64"/>
      <c r="C13" s="64"/>
      <c r="D13" s="64"/>
      <c r="E13" s="64"/>
      <c r="F13" s="64"/>
      <c r="G13" s="64"/>
      <c r="H13" s="64"/>
      <c r="I13" s="64"/>
    </row>
    <row r="33" spans="2:13">
      <c r="M33" s="9"/>
    </row>
    <row r="37" spans="2:13">
      <c r="B37" s="135" t="s">
        <v>223</v>
      </c>
      <c r="C37" s="136" t="s">
        <v>224</v>
      </c>
      <c r="D37" s="136" t="s">
        <v>218</v>
      </c>
    </row>
    <row r="38" spans="2:13">
      <c r="B38" s="194" t="s">
        <v>473</v>
      </c>
      <c r="C38" s="246">
        <v>30692477</v>
      </c>
      <c r="D38" s="203">
        <f>(C38/C43)</f>
        <v>0.32937277848076535</v>
      </c>
    </row>
    <row r="39" spans="2:13">
      <c r="B39" s="194" t="s">
        <v>225</v>
      </c>
      <c r="C39" s="246">
        <v>22278970</v>
      </c>
      <c r="D39" s="203">
        <f>(C39/C43)</f>
        <v>0.23908419807855899</v>
      </c>
      <c r="F39" s="7"/>
    </row>
    <row r="40" spans="2:13">
      <c r="B40" s="194" t="s">
        <v>482</v>
      </c>
      <c r="C40" s="246">
        <v>15611028.38952164</v>
      </c>
      <c r="D40" s="203">
        <f>(C40/C43)</f>
        <v>0.16752795141294233</v>
      </c>
    </row>
    <row r="41" spans="2:13">
      <c r="B41" s="194" t="s">
        <v>483</v>
      </c>
      <c r="C41" s="246">
        <v>13816973</v>
      </c>
      <c r="D41" s="203">
        <f>(C41/C43)</f>
        <v>0.1482752528316211</v>
      </c>
    </row>
    <row r="42" spans="2:13">
      <c r="B42" s="194" t="s">
        <v>226</v>
      </c>
      <c r="C42" s="246">
        <v>10785171.000002</v>
      </c>
      <c r="D42" s="203">
        <f>(C42/C43)</f>
        <v>0.11573981919611223</v>
      </c>
    </row>
    <row r="43" spans="2:13">
      <c r="B43" s="135" t="s">
        <v>227</v>
      </c>
      <c r="C43" s="249">
        <f>SUM(C38:C42)</f>
        <v>93184619.38952364</v>
      </c>
      <c r="D43" s="250">
        <f>SUM(D38:D42)</f>
        <v>1</v>
      </c>
    </row>
    <row r="44" spans="2:13">
      <c r="C44" s="7"/>
    </row>
    <row r="45" spans="2:13">
      <c r="B45" s="15" t="s">
        <v>74</v>
      </c>
      <c r="C45" s="7"/>
    </row>
    <row r="46" spans="2:13">
      <c r="C46" s="7"/>
    </row>
    <row r="47" spans="2:13">
      <c r="C47" s="7"/>
    </row>
    <row r="48" spans="2:13">
      <c r="C48" s="7"/>
    </row>
  </sheetData>
  <hyperlinks>
    <hyperlink ref="B45" location="Introduction!A1" display="Return to information tab" xr:uid="{A27F9CE5-5928-4DC0-8506-BC6515D6198B}"/>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288A7-FC7C-49FB-A127-B23E752781CB}">
  <sheetPr codeName="Sheet21">
    <tabColor rgb="FF079448"/>
    <pageSetUpPr autoPageBreaks="0"/>
  </sheetPr>
  <dimension ref="B5:M48"/>
  <sheetViews>
    <sheetView showGridLines="0" zoomScaleNormal="100" workbookViewId="0"/>
  </sheetViews>
  <sheetFormatPr defaultColWidth="8.81640625" defaultRowHeight="14.5"/>
  <cols>
    <col min="1" max="1" width="2.453125" customWidth="1"/>
    <col min="2" max="2" width="23.1796875" customWidth="1"/>
    <col min="3" max="3" width="27.453125" customWidth="1"/>
    <col min="4" max="4" width="17.1796875" customWidth="1"/>
    <col min="5" max="5" width="13.453125" customWidth="1"/>
    <col min="6" max="6" width="14.81640625" customWidth="1"/>
    <col min="22" max="22" width="14.81640625" customWidth="1"/>
    <col min="23" max="23" width="17.1796875" customWidth="1"/>
    <col min="24" max="24" width="16" customWidth="1"/>
  </cols>
  <sheetData>
    <row r="5" spans="2:2" ht="17.5">
      <c r="B5" s="11" t="s">
        <v>10</v>
      </c>
    </row>
    <row r="7" spans="2:2" ht="15">
      <c r="B7" s="4" t="s">
        <v>228</v>
      </c>
    </row>
    <row r="8" spans="2:2" ht="15">
      <c r="B8" s="4"/>
    </row>
    <row r="9" spans="2:2">
      <c r="B9" s="64" t="s">
        <v>738</v>
      </c>
    </row>
    <row r="10" spans="2:2">
      <c r="B10" s="64" t="s">
        <v>739</v>
      </c>
    </row>
    <row r="11" spans="2:2">
      <c r="B11" s="64" t="s">
        <v>740</v>
      </c>
    </row>
    <row r="12" spans="2:2">
      <c r="B12" s="64" t="s">
        <v>487</v>
      </c>
    </row>
    <row r="13" spans="2:2">
      <c r="B13" s="64"/>
    </row>
    <row r="14" spans="2:2">
      <c r="B14" s="16"/>
    </row>
    <row r="15" spans="2:2">
      <c r="B15" s="196"/>
    </row>
    <row r="16" spans="2:2">
      <c r="B16" s="196"/>
    </row>
    <row r="17" spans="2:13">
      <c r="B17" s="196"/>
    </row>
    <row r="18" spans="2:13">
      <c r="B18" s="196"/>
    </row>
    <row r="19" spans="2:13">
      <c r="B19" s="66"/>
    </row>
    <row r="20" spans="2:13">
      <c r="B20" s="196"/>
    </row>
    <row r="21" spans="2:13">
      <c r="B21" s="16"/>
    </row>
    <row r="29" spans="2:13">
      <c r="M29" s="9"/>
    </row>
    <row r="35" spans="2:13">
      <c r="M35" s="58"/>
    </row>
    <row r="37" spans="2:13" ht="14.5" customHeight="1">
      <c r="B37" s="135" t="s">
        <v>229</v>
      </c>
      <c r="C37" s="136" t="s">
        <v>230</v>
      </c>
      <c r="D37" s="136" t="s">
        <v>218</v>
      </c>
      <c r="F37" s="152"/>
      <c r="G37" s="204"/>
    </row>
    <row r="38" spans="2:13">
      <c r="B38" s="194" t="s">
        <v>471</v>
      </c>
      <c r="C38" s="246">
        <v>3679744.9080000008</v>
      </c>
      <c r="D38" s="203">
        <f>(C38/C46)</f>
        <v>0.30315319335508034</v>
      </c>
    </row>
    <row r="39" spans="2:13">
      <c r="B39" s="194" t="s">
        <v>470</v>
      </c>
      <c r="C39" s="246">
        <v>2760228.2868099995</v>
      </c>
      <c r="D39" s="203">
        <f>(C39/C46)</f>
        <v>0.2273994639455246</v>
      </c>
      <c r="F39" s="152"/>
      <c r="G39" s="204"/>
    </row>
    <row r="40" spans="2:13">
      <c r="B40" s="194" t="s">
        <v>468</v>
      </c>
      <c r="C40" s="246">
        <v>2536013.1039978224</v>
      </c>
      <c r="D40" s="203">
        <f>(C40/C46)</f>
        <v>0.20892765397836352</v>
      </c>
      <c r="F40" s="152"/>
      <c r="G40" s="204"/>
    </row>
    <row r="41" spans="2:13">
      <c r="B41" s="194" t="s">
        <v>221</v>
      </c>
      <c r="C41" s="246">
        <v>1111457.6269000003</v>
      </c>
      <c r="D41" s="203">
        <f>(C41/C46)</f>
        <v>9.1566654020245053E-2</v>
      </c>
    </row>
    <row r="42" spans="2:13">
      <c r="B42" s="194" t="s">
        <v>469</v>
      </c>
      <c r="C42" s="246">
        <v>757124.29700000002</v>
      </c>
      <c r="D42" s="203">
        <f>(C42/C46)</f>
        <v>6.2375152120808436E-2</v>
      </c>
    </row>
    <row r="43" spans="2:13">
      <c r="B43" s="194" t="s">
        <v>474</v>
      </c>
      <c r="C43" s="246">
        <v>555610.22</v>
      </c>
      <c r="D43" s="203">
        <f>(C43/C46)</f>
        <v>4.577355677224533E-2</v>
      </c>
    </row>
    <row r="44" spans="2:13">
      <c r="B44" s="194" t="s">
        <v>484</v>
      </c>
      <c r="C44" s="246">
        <v>430269.05499999999</v>
      </c>
      <c r="D44" s="203">
        <f>(C44/C46)</f>
        <v>3.5447413145825231E-2</v>
      </c>
    </row>
    <row r="45" spans="2:13">
      <c r="B45" s="194" t="s">
        <v>220</v>
      </c>
      <c r="C45" s="246">
        <v>307788.18200000003</v>
      </c>
      <c r="D45" s="203">
        <f>(C45/C46)</f>
        <v>2.5356912661907444E-2</v>
      </c>
    </row>
    <row r="46" spans="2:13">
      <c r="B46" s="135" t="s">
        <v>95</v>
      </c>
      <c r="C46" s="249">
        <f>SUM(C38:C45)</f>
        <v>12138235.679707823</v>
      </c>
      <c r="D46" s="250">
        <f>SUM(D38:D45)</f>
        <v>1.0000000000000002</v>
      </c>
    </row>
    <row r="48" spans="2:13">
      <c r="B48" s="15" t="s">
        <v>74</v>
      </c>
    </row>
  </sheetData>
  <hyperlinks>
    <hyperlink ref="B48" location="Introduction!A1" display="Return to information tab" xr:uid="{25671842-F6A1-4F51-8ED4-31B28FAB890A}"/>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79742-EF5B-4C5F-8EB5-EDB3D2F9D422}">
  <sheetPr codeName="Sheet2">
    <pageSetUpPr autoPageBreaks="0"/>
  </sheetPr>
  <dimension ref="B5:C33"/>
  <sheetViews>
    <sheetView showGridLines="0" zoomScaleNormal="100" workbookViewId="0"/>
  </sheetViews>
  <sheetFormatPr defaultRowHeight="14.5"/>
  <cols>
    <col min="1" max="1" width="2.453125" customWidth="1"/>
    <col min="2" max="2" width="18.1796875" customWidth="1"/>
    <col min="3" max="3" width="31.54296875" bestFit="1" customWidth="1"/>
    <col min="4" max="12" width="17.54296875" customWidth="1"/>
  </cols>
  <sheetData>
    <row r="5" spans="2:3" ht="17.5">
      <c r="B5" s="11" t="s">
        <v>26</v>
      </c>
    </row>
    <row r="7" spans="2:3">
      <c r="B7" s="152" t="s">
        <v>27</v>
      </c>
    </row>
    <row r="9" spans="2:3">
      <c r="B9" s="336" t="s">
        <v>28</v>
      </c>
      <c r="C9" s="336" t="s">
        <v>29</v>
      </c>
    </row>
    <row r="10" spans="2:3">
      <c r="B10" s="130" t="s">
        <v>30</v>
      </c>
      <c r="C10" s="187" t="s">
        <v>31</v>
      </c>
    </row>
    <row r="11" spans="2:3">
      <c r="B11" s="130" t="s">
        <v>32</v>
      </c>
      <c r="C11" s="187" t="s">
        <v>33</v>
      </c>
    </row>
    <row r="12" spans="2:3">
      <c r="B12" s="130" t="s">
        <v>34</v>
      </c>
      <c r="C12" s="130" t="s">
        <v>35</v>
      </c>
    </row>
    <row r="13" spans="2:3">
      <c r="B13" s="130" t="s">
        <v>36</v>
      </c>
      <c r="C13" s="130" t="s">
        <v>37</v>
      </c>
    </row>
    <row r="14" spans="2:3">
      <c r="B14" s="130" t="s">
        <v>38</v>
      </c>
      <c r="C14" s="130" t="s">
        <v>39</v>
      </c>
    </row>
    <row r="15" spans="2:3">
      <c r="B15" s="130" t="s">
        <v>40</v>
      </c>
      <c r="C15" s="130" t="s">
        <v>41</v>
      </c>
    </row>
    <row r="16" spans="2:3">
      <c r="B16" s="130" t="s">
        <v>42</v>
      </c>
      <c r="C16" s="130" t="s">
        <v>43</v>
      </c>
    </row>
    <row r="17" spans="2:3">
      <c r="B17" s="130" t="s">
        <v>44</v>
      </c>
      <c r="C17" s="130" t="s">
        <v>45</v>
      </c>
    </row>
    <row r="18" spans="2:3">
      <c r="B18" s="130" t="s">
        <v>46</v>
      </c>
      <c r="C18" s="130" t="s">
        <v>47</v>
      </c>
    </row>
    <row r="19" spans="2:3">
      <c r="B19" s="130" t="s">
        <v>48</v>
      </c>
      <c r="C19" s="130" t="s">
        <v>49</v>
      </c>
    </row>
    <row r="20" spans="2:3">
      <c r="B20" s="130" t="s">
        <v>50</v>
      </c>
      <c r="C20" s="130" t="s">
        <v>51</v>
      </c>
    </row>
    <row r="21" spans="2:3">
      <c r="B21" s="130" t="s">
        <v>52</v>
      </c>
      <c r="C21" s="130" t="s">
        <v>53</v>
      </c>
    </row>
    <row r="22" spans="2:3">
      <c r="B22" s="130" t="s">
        <v>54</v>
      </c>
      <c r="C22" s="130" t="s">
        <v>55</v>
      </c>
    </row>
    <row r="23" spans="2:3">
      <c r="B23" s="130" t="s">
        <v>56</v>
      </c>
      <c r="C23" s="130" t="s">
        <v>57</v>
      </c>
    </row>
    <row r="24" spans="2:3">
      <c r="B24" s="130" t="s">
        <v>58</v>
      </c>
      <c r="C24" s="130" t="s">
        <v>59</v>
      </c>
    </row>
    <row r="25" spans="2:3">
      <c r="B25" s="130" t="s">
        <v>60</v>
      </c>
      <c r="C25" s="130" t="s">
        <v>61</v>
      </c>
    </row>
    <row r="26" spans="2:3">
      <c r="B26" s="130" t="s">
        <v>62</v>
      </c>
      <c r="C26" s="130" t="s">
        <v>63</v>
      </c>
    </row>
    <row r="27" spans="2:3">
      <c r="B27" s="130" t="s">
        <v>64</v>
      </c>
      <c r="C27" s="130" t="s">
        <v>65</v>
      </c>
    </row>
    <row r="28" spans="2:3">
      <c r="B28" s="130" t="s">
        <v>66</v>
      </c>
      <c r="C28" s="130" t="s">
        <v>67</v>
      </c>
    </row>
    <row r="29" spans="2:3">
      <c r="B29" s="130" t="s">
        <v>68</v>
      </c>
      <c r="C29" s="130" t="s">
        <v>69</v>
      </c>
    </row>
    <row r="30" spans="2:3">
      <c r="B30" s="130" t="s">
        <v>70</v>
      </c>
      <c r="C30" s="130" t="s">
        <v>71</v>
      </c>
    </row>
    <row r="31" spans="2:3">
      <c r="B31" s="130" t="s">
        <v>72</v>
      </c>
      <c r="C31" s="130" t="s">
        <v>73</v>
      </c>
    </row>
    <row r="33" spans="2:2">
      <c r="B33" s="15" t="s">
        <v>74</v>
      </c>
    </row>
  </sheetData>
  <phoneticPr fontId="25" type="noConversion"/>
  <hyperlinks>
    <hyperlink ref="B33" location="Introduction!A1" display="Return to information tab" xr:uid="{0F19352D-4A2B-49A6-A6AF-8E9543D4FD66}"/>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32D0C-E90D-4DF9-B82B-40F0099E62E5}">
  <sheetPr codeName="Sheet22">
    <tabColor rgb="FF079448"/>
    <pageSetUpPr autoPageBreaks="0"/>
  </sheetPr>
  <dimension ref="B5:U41"/>
  <sheetViews>
    <sheetView showGridLines="0" zoomScaleNormal="100" workbookViewId="0"/>
  </sheetViews>
  <sheetFormatPr defaultRowHeight="14.5"/>
  <cols>
    <col min="1" max="1" width="2.453125" customWidth="1"/>
    <col min="2" max="2" width="17.1796875" customWidth="1"/>
    <col min="3" max="3" width="14.453125" customWidth="1"/>
    <col min="4" max="4" width="14" customWidth="1"/>
    <col min="5" max="5" width="18.81640625" customWidth="1"/>
    <col min="6" max="6" width="17.54296875" customWidth="1"/>
    <col min="7" max="7" width="17.1796875" customWidth="1"/>
    <col min="8" max="8" width="12.7265625" customWidth="1"/>
    <col min="9" max="9" width="10.81640625" customWidth="1"/>
    <col min="10" max="10" width="14.26953125" customWidth="1"/>
    <col min="11" max="11" width="16" customWidth="1"/>
  </cols>
  <sheetData>
    <row r="5" spans="2:21" ht="17.5">
      <c r="B5" s="11" t="s">
        <v>10</v>
      </c>
      <c r="U5" s="12"/>
    </row>
    <row r="7" spans="2:21" ht="15">
      <c r="B7" s="4" t="s">
        <v>488</v>
      </c>
    </row>
    <row r="8" spans="2:21" ht="15">
      <c r="B8" s="4"/>
    </row>
    <row r="9" spans="2:21">
      <c r="B9" s="64" t="s">
        <v>489</v>
      </c>
    </row>
    <row r="10" spans="2:21">
      <c r="B10" s="64" t="s">
        <v>825</v>
      </c>
    </row>
    <row r="11" spans="2:21">
      <c r="B11" s="64" t="s">
        <v>741</v>
      </c>
    </row>
    <row r="12" spans="2:21">
      <c r="B12" s="64" t="s">
        <v>743</v>
      </c>
    </row>
    <row r="13" spans="2:21">
      <c r="M13" s="59"/>
    </row>
    <row r="36" spans="2:6">
      <c r="B36" s="247" t="s">
        <v>314</v>
      </c>
      <c r="C36" s="136" t="s">
        <v>234</v>
      </c>
      <c r="D36" s="136" t="s">
        <v>235</v>
      </c>
      <c r="E36" s="136" t="s">
        <v>236</v>
      </c>
      <c r="F36" s="136" t="s">
        <v>761</v>
      </c>
    </row>
    <row r="37" spans="2:6">
      <c r="B37" s="354" t="s">
        <v>231</v>
      </c>
      <c r="C37" s="192">
        <v>0.99746168441210059</v>
      </c>
      <c r="D37" s="192">
        <v>1</v>
      </c>
      <c r="E37" s="192">
        <v>0.92365821691814753</v>
      </c>
      <c r="F37" s="192">
        <v>0.57387008075258339</v>
      </c>
    </row>
    <row r="38" spans="2:6">
      <c r="B38" s="354" t="s">
        <v>232</v>
      </c>
      <c r="C38" s="192">
        <v>1.0505388559769145E-3</v>
      </c>
      <c r="D38" s="192">
        <v>0</v>
      </c>
      <c r="E38" s="205">
        <v>6.2242031335184802E-7</v>
      </c>
      <c r="F38" s="192">
        <v>4.5023549914558508E-2</v>
      </c>
    </row>
    <row r="39" spans="2:6">
      <c r="B39" s="354" t="s">
        <v>233</v>
      </c>
      <c r="C39" s="192">
        <v>1.487776731922475E-3</v>
      </c>
      <c r="D39" s="192">
        <v>0</v>
      </c>
      <c r="E39" s="192">
        <v>7.6341160661539148E-2</v>
      </c>
      <c r="F39" s="192">
        <v>0.38110636933285774</v>
      </c>
    </row>
    <row r="40" spans="2:6">
      <c r="B40" s="7"/>
    </row>
    <row r="41" spans="2:6">
      <c r="B41" s="15" t="s">
        <v>74</v>
      </c>
    </row>
  </sheetData>
  <hyperlinks>
    <hyperlink ref="B41" location="Introduction!A1" display="Return to information tab" xr:uid="{2FD088CA-57EC-4622-AA5E-BBBB59A3194A}"/>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9E6F7-4653-4911-825D-04F6793F758F}">
  <sheetPr codeName="Sheet23">
    <tabColor rgb="FF2363AF"/>
    <pageSetUpPr autoPageBreaks="0"/>
  </sheetPr>
  <dimension ref="B5:E12"/>
  <sheetViews>
    <sheetView showGridLines="0" workbookViewId="0"/>
  </sheetViews>
  <sheetFormatPr defaultRowHeight="14.5"/>
  <cols>
    <col min="1" max="1" width="2.453125" customWidth="1"/>
    <col min="2" max="2" width="31.1796875" customWidth="1"/>
    <col min="3" max="3" width="25.453125" customWidth="1"/>
    <col min="4" max="4" width="20.81640625" customWidth="1"/>
    <col min="5" max="5" width="29.453125" customWidth="1"/>
  </cols>
  <sheetData>
    <row r="5" spans="2:5" ht="17.5">
      <c r="B5" s="11" t="s">
        <v>17</v>
      </c>
    </row>
    <row r="7" spans="2:5" ht="15">
      <c r="B7" s="4" t="s">
        <v>237</v>
      </c>
    </row>
    <row r="9" spans="2:5">
      <c r="B9" s="37"/>
      <c r="C9" s="244" t="s">
        <v>238</v>
      </c>
      <c r="D9" s="244" t="s">
        <v>239</v>
      </c>
      <c r="E9" s="244" t="s">
        <v>240</v>
      </c>
    </row>
    <row r="10" spans="2:5" ht="47.5" customHeight="1">
      <c r="B10" s="131" t="s">
        <v>241</v>
      </c>
      <c r="C10" s="42">
        <v>0.46899999999999997</v>
      </c>
      <c r="D10" s="42">
        <v>0.46899999999999997</v>
      </c>
      <c r="E10" s="42">
        <v>0.184</v>
      </c>
    </row>
    <row r="12" spans="2:5">
      <c r="B12" s="15" t="s">
        <v>74</v>
      </c>
    </row>
  </sheetData>
  <hyperlinks>
    <hyperlink ref="B12" location="Introduction!A1" display="Return to information tab" xr:uid="{905107CD-CD80-4BB7-AEC3-4E124711DEB9}"/>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82DD6-B733-4282-B0B0-CFF3C5AC98CF}">
  <sheetPr codeName="Sheet24">
    <tabColor rgb="FF2363AF"/>
    <pageSetUpPr autoPageBreaks="0"/>
  </sheetPr>
  <dimension ref="B5:G15"/>
  <sheetViews>
    <sheetView showGridLines="0" workbookViewId="0"/>
  </sheetViews>
  <sheetFormatPr defaultRowHeight="14.5"/>
  <cols>
    <col min="1" max="1" width="2.453125" customWidth="1"/>
    <col min="2" max="2" width="15" customWidth="1"/>
    <col min="3" max="4" width="15.453125" customWidth="1"/>
    <col min="5" max="5" width="16.81640625" customWidth="1"/>
    <col min="6" max="6" width="15.453125" customWidth="1"/>
    <col min="7" max="7" width="14.81640625" customWidth="1"/>
  </cols>
  <sheetData>
    <row r="5" spans="2:7" ht="17.5">
      <c r="B5" s="11" t="s">
        <v>17</v>
      </c>
    </row>
    <row r="7" spans="2:7" ht="15">
      <c r="B7" s="4" t="s">
        <v>242</v>
      </c>
    </row>
    <row r="9" spans="2:7" ht="67.5">
      <c r="B9" s="131" t="s">
        <v>243</v>
      </c>
      <c r="C9" s="133" t="s">
        <v>244</v>
      </c>
      <c r="D9" s="133" t="s">
        <v>784</v>
      </c>
      <c r="E9" s="133" t="s">
        <v>826</v>
      </c>
      <c r="F9" s="133" t="s">
        <v>785</v>
      </c>
      <c r="G9" s="133" t="s">
        <v>245</v>
      </c>
    </row>
    <row r="10" spans="2:7">
      <c r="B10" s="163" t="s">
        <v>246</v>
      </c>
      <c r="C10" s="206">
        <v>80</v>
      </c>
      <c r="D10" s="206">
        <v>30</v>
      </c>
      <c r="E10" s="206">
        <v>25</v>
      </c>
      <c r="F10" s="206">
        <v>25</v>
      </c>
      <c r="G10" s="102">
        <v>80</v>
      </c>
    </row>
    <row r="11" spans="2:7">
      <c r="B11" s="163" t="s">
        <v>247</v>
      </c>
      <c r="C11" s="206">
        <v>69</v>
      </c>
      <c r="D11" s="206">
        <v>36</v>
      </c>
      <c r="E11" s="206">
        <v>31</v>
      </c>
      <c r="F11" s="206">
        <v>2</v>
      </c>
      <c r="G11" s="102">
        <v>69</v>
      </c>
    </row>
    <row r="12" spans="2:7">
      <c r="B12" s="163" t="s">
        <v>248</v>
      </c>
      <c r="C12" s="206">
        <v>9</v>
      </c>
      <c r="D12" s="206">
        <v>8</v>
      </c>
      <c r="E12" s="206">
        <v>1</v>
      </c>
      <c r="F12" s="206">
        <v>0</v>
      </c>
      <c r="G12" s="102">
        <v>9</v>
      </c>
    </row>
    <row r="13" spans="2:7">
      <c r="B13" s="161" t="s">
        <v>95</v>
      </c>
      <c r="C13" s="147">
        <v>158</v>
      </c>
      <c r="D13" s="147">
        <v>74</v>
      </c>
      <c r="E13" s="147">
        <v>57</v>
      </c>
      <c r="F13" s="147">
        <v>27</v>
      </c>
      <c r="G13" s="147">
        <v>158</v>
      </c>
    </row>
    <row r="15" spans="2:7">
      <c r="B15" s="15" t="s">
        <v>74</v>
      </c>
    </row>
  </sheetData>
  <hyperlinks>
    <hyperlink ref="B15" location="Introduction!A1" display="Return to information tab" xr:uid="{DC2F121D-B3E5-4279-AA8D-EF3E508901CB}"/>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A5EF1-CB73-4ADE-BEBF-CDAD9FD6F96E}">
  <sheetPr>
    <tabColor rgb="FF2363AF"/>
    <pageSetUpPr autoPageBreaks="0"/>
  </sheetPr>
  <dimension ref="B5:G18"/>
  <sheetViews>
    <sheetView showGridLines="0" workbookViewId="0"/>
  </sheetViews>
  <sheetFormatPr defaultRowHeight="14.5"/>
  <cols>
    <col min="1" max="1" width="2.453125" customWidth="1"/>
    <col min="2" max="2" width="23.7265625" customWidth="1"/>
    <col min="3" max="3" width="65.7265625" customWidth="1"/>
    <col min="4" max="4" width="15.453125" customWidth="1"/>
    <col min="5" max="5" width="16.81640625" customWidth="1"/>
    <col min="6" max="6" width="15.453125" customWidth="1"/>
    <col min="7" max="7" width="14.81640625" customWidth="1"/>
  </cols>
  <sheetData>
    <row r="5" spans="2:7" ht="17.5">
      <c r="B5" s="11" t="s">
        <v>17</v>
      </c>
    </row>
    <row r="7" spans="2:7" ht="15">
      <c r="B7" s="4" t="s">
        <v>712</v>
      </c>
    </row>
    <row r="9" spans="2:7" ht="24" customHeight="1">
      <c r="B9" s="160" t="s">
        <v>249</v>
      </c>
      <c r="C9" s="160" t="s">
        <v>707</v>
      </c>
    </row>
    <row r="10" spans="2:7" ht="31.5" customHeight="1">
      <c r="B10" s="357" t="s">
        <v>438</v>
      </c>
      <c r="C10" s="357" t="s">
        <v>706</v>
      </c>
      <c r="D10" s="322"/>
      <c r="E10" s="322"/>
      <c r="F10" s="322"/>
      <c r="G10" s="322"/>
    </row>
    <row r="11" spans="2:7" ht="49.5" customHeight="1">
      <c r="B11" s="357" t="s">
        <v>703</v>
      </c>
      <c r="C11" s="357" t="s">
        <v>704</v>
      </c>
      <c r="D11" s="323"/>
      <c r="E11" s="323"/>
      <c r="F11" s="323"/>
      <c r="G11" s="324"/>
    </row>
    <row r="12" spans="2:7" ht="40.5">
      <c r="B12" s="357" t="s">
        <v>578</v>
      </c>
      <c r="C12" s="357" t="s">
        <v>763</v>
      </c>
      <c r="D12" s="323"/>
      <c r="E12" s="323"/>
      <c r="F12" s="323"/>
      <c r="G12" s="324"/>
    </row>
    <row r="13" spans="2:7" ht="28.5" customHeight="1">
      <c r="B13" s="357" t="s">
        <v>586</v>
      </c>
      <c r="C13" s="357" t="s">
        <v>705</v>
      </c>
      <c r="D13" s="323"/>
      <c r="E13" s="323"/>
      <c r="F13" s="323"/>
      <c r="G13" s="324"/>
    </row>
    <row r="14" spans="2:7" ht="59" customHeight="1">
      <c r="B14" s="357" t="s">
        <v>589</v>
      </c>
      <c r="C14" s="357" t="s">
        <v>762</v>
      </c>
      <c r="D14" s="272"/>
      <c r="E14" s="272"/>
      <c r="F14" s="272"/>
      <c r="G14" s="272"/>
    </row>
    <row r="15" spans="2:7" ht="36.5" customHeight="1">
      <c r="B15" s="357" t="s">
        <v>403</v>
      </c>
      <c r="C15" s="357" t="s">
        <v>708</v>
      </c>
    </row>
    <row r="16" spans="2:7" ht="36" customHeight="1">
      <c r="B16" s="357" t="s">
        <v>621</v>
      </c>
      <c r="C16" s="357" t="s">
        <v>708</v>
      </c>
    </row>
    <row r="17" spans="2:2">
      <c r="B17" s="325"/>
    </row>
    <row r="18" spans="2:2">
      <c r="B18" s="15" t="s">
        <v>74</v>
      </c>
    </row>
  </sheetData>
  <hyperlinks>
    <hyperlink ref="B18" location="Introduction!A1" display="Return to information tab" xr:uid="{D8375956-28FC-4CE8-B140-10E4D26A920F}"/>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E4658-1B68-4B34-AD55-577CD262EC25}">
  <sheetPr codeName="Sheet25">
    <tabColor rgb="FF2363AF"/>
    <pageSetUpPr autoPageBreaks="0"/>
  </sheetPr>
  <dimension ref="B5:M49"/>
  <sheetViews>
    <sheetView showGridLines="0" zoomScaleNormal="100" workbookViewId="0"/>
  </sheetViews>
  <sheetFormatPr defaultColWidth="8.81640625" defaultRowHeight="14.5"/>
  <cols>
    <col min="1" max="1" width="2.453125" customWidth="1"/>
    <col min="2" max="2" width="35.1796875" customWidth="1"/>
    <col min="3" max="3" width="29" customWidth="1"/>
    <col min="4" max="4" width="27.81640625" customWidth="1"/>
    <col min="5" max="5" width="13.453125" customWidth="1"/>
    <col min="6" max="6" width="14.81640625" customWidth="1"/>
    <col min="7" max="7" width="20.453125" bestFit="1" customWidth="1"/>
    <col min="8" max="8" width="13.54296875" bestFit="1" customWidth="1"/>
    <col min="9" max="9" width="20.453125" bestFit="1" customWidth="1"/>
    <col min="22" max="22" width="14.81640625" customWidth="1"/>
    <col min="23" max="23" width="17.1796875" customWidth="1"/>
    <col min="24" max="24" width="16" customWidth="1"/>
  </cols>
  <sheetData>
    <row r="5" spans="2:5" ht="17.5">
      <c r="B5" s="11" t="s">
        <v>17</v>
      </c>
    </row>
    <row r="7" spans="2:5" ht="15">
      <c r="B7" s="4" t="s">
        <v>702</v>
      </c>
    </row>
    <row r="8" spans="2:5" ht="15">
      <c r="B8" s="4"/>
    </row>
    <row r="9" spans="2:5" ht="84.65" customHeight="1">
      <c r="B9" s="368" t="s">
        <v>490</v>
      </c>
      <c r="C9" s="368"/>
      <c r="D9" s="368"/>
      <c r="E9" s="368"/>
    </row>
    <row r="10" spans="2:5">
      <c r="B10" s="65"/>
    </row>
    <row r="11" spans="2:5">
      <c r="B11" s="65"/>
    </row>
    <row r="25" spans="13:13">
      <c r="M25" s="9"/>
    </row>
    <row r="26" spans="13:13">
      <c r="M26" s="9"/>
    </row>
    <row r="27" spans="13:13">
      <c r="M27" s="9"/>
    </row>
    <row r="28" spans="13:13">
      <c r="M28" s="9"/>
    </row>
    <row r="29" spans="13:13">
      <c r="M29" s="9"/>
    </row>
    <row r="34" spans="2:8">
      <c r="B34" s="135" t="s">
        <v>249</v>
      </c>
      <c r="C34" s="136" t="s">
        <v>250</v>
      </c>
      <c r="D34" s="135" t="s">
        <v>251</v>
      </c>
      <c r="E34" s="5"/>
      <c r="F34" s="5"/>
    </row>
    <row r="35" spans="2:8">
      <c r="B35" s="188" t="s">
        <v>252</v>
      </c>
      <c r="C35" s="164">
        <v>20586793</v>
      </c>
      <c r="D35" s="189">
        <v>0.17978364579923475</v>
      </c>
      <c r="E35" s="5"/>
      <c r="F35" s="103"/>
      <c r="G35" s="104"/>
      <c r="H35" s="105"/>
    </row>
    <row r="36" spans="2:8">
      <c r="B36" s="188" t="s">
        <v>253</v>
      </c>
      <c r="C36" s="164">
        <v>14123210</v>
      </c>
      <c r="D36" s="189">
        <v>0.12333743211913631</v>
      </c>
      <c r="E36" s="5"/>
      <c r="F36" s="103"/>
      <c r="G36" s="104"/>
      <c r="H36" s="105"/>
    </row>
    <row r="37" spans="2:8" ht="14.15" customHeight="1">
      <c r="B37" s="188" t="s">
        <v>254</v>
      </c>
      <c r="C37" s="164">
        <v>8549718</v>
      </c>
      <c r="D37" s="189">
        <v>7.4664347797898475E-2</v>
      </c>
      <c r="E37" s="5"/>
      <c r="F37" s="103"/>
      <c r="G37" s="104"/>
      <c r="H37" s="105"/>
    </row>
    <row r="38" spans="2:8">
      <c r="B38" s="188" t="s">
        <v>255</v>
      </c>
      <c r="C38" s="164">
        <v>8495657</v>
      </c>
      <c r="D38" s="189">
        <v>7.4192235231577322E-2</v>
      </c>
      <c r="E38" s="5"/>
      <c r="F38" s="103"/>
      <c r="G38" s="104"/>
      <c r="H38" s="105"/>
    </row>
    <row r="39" spans="2:8">
      <c r="B39" s="188" t="s">
        <v>256</v>
      </c>
      <c r="C39" s="164">
        <v>6769478</v>
      </c>
      <c r="D39" s="189">
        <v>5.9117582568480292E-2</v>
      </c>
      <c r="E39" s="5"/>
      <c r="F39" s="103"/>
      <c r="G39" s="104"/>
      <c r="H39" s="105"/>
    </row>
    <row r="40" spans="2:8">
      <c r="B40" s="188" t="s">
        <v>257</v>
      </c>
      <c r="C40" s="164">
        <v>6373552</v>
      </c>
      <c r="D40" s="189">
        <v>5.5659976532090469E-2</v>
      </c>
      <c r="E40" s="5"/>
      <c r="F40" s="103"/>
      <c r="G40" s="104"/>
      <c r="H40" s="105"/>
    </row>
    <row r="41" spans="2:8">
      <c r="B41" s="188" t="s">
        <v>258</v>
      </c>
      <c r="C41" s="164">
        <v>6361150</v>
      </c>
      <c r="D41" s="189">
        <v>5.5551670358554739E-2</v>
      </c>
      <c r="E41" s="5"/>
      <c r="F41" s="103"/>
      <c r="G41" s="104"/>
      <c r="H41" s="105"/>
    </row>
    <row r="42" spans="2:8">
      <c r="B42" s="188" t="s">
        <v>259</v>
      </c>
      <c r="C42" s="164">
        <v>6317236</v>
      </c>
      <c r="D42" s="189">
        <v>5.5168171140311882E-2</v>
      </c>
      <c r="E42" s="5"/>
      <c r="F42" s="103"/>
      <c r="G42" s="104"/>
      <c r="H42" s="105"/>
    </row>
    <row r="43" spans="2:8">
      <c r="B43" s="188" t="s">
        <v>260</v>
      </c>
      <c r="C43" s="164">
        <v>5565807</v>
      </c>
      <c r="D43" s="189">
        <v>4.8605971521397305E-2</v>
      </c>
      <c r="E43" s="5"/>
      <c r="F43" s="103"/>
      <c r="G43" s="104"/>
      <c r="H43" s="105"/>
    </row>
    <row r="44" spans="2:8">
      <c r="B44" s="188" t="s">
        <v>261</v>
      </c>
      <c r="C44" s="164">
        <v>4798116</v>
      </c>
      <c r="D44" s="189">
        <v>4.1901756502221645E-2</v>
      </c>
      <c r="E44" s="5"/>
      <c r="F44" s="103"/>
      <c r="G44" s="104"/>
      <c r="H44" s="105"/>
    </row>
    <row r="45" spans="2:8">
      <c r="B45" s="188" t="s">
        <v>262</v>
      </c>
      <c r="C45" s="164">
        <v>3640117</v>
      </c>
      <c r="D45" s="189">
        <v>3.1788997217574055E-2</v>
      </c>
      <c r="E45" s="5"/>
      <c r="F45" s="103"/>
      <c r="G45" s="104"/>
      <c r="H45" s="105"/>
    </row>
    <row r="46" spans="2:8">
      <c r="B46" s="188" t="s">
        <v>220</v>
      </c>
      <c r="C46" s="164">
        <v>22927874</v>
      </c>
      <c r="D46" s="189">
        <v>0.20022821321152273</v>
      </c>
      <c r="E46" s="5"/>
      <c r="F46" s="103"/>
      <c r="G46" s="104"/>
      <c r="H46" s="105"/>
    </row>
    <row r="47" spans="2:8">
      <c r="B47" s="135" t="s">
        <v>95</v>
      </c>
      <c r="C47" s="249">
        <v>114508708</v>
      </c>
      <c r="D47" s="250">
        <v>1</v>
      </c>
      <c r="F47" s="104"/>
      <c r="G47" s="104"/>
      <c r="H47" s="105"/>
    </row>
    <row r="48" spans="2:8">
      <c r="C48" s="7"/>
      <c r="F48" s="104"/>
      <c r="G48" s="104"/>
      <c r="H48" s="105"/>
    </row>
    <row r="49" spans="2:3">
      <c r="B49" s="15" t="s">
        <v>74</v>
      </c>
      <c r="C49" s="7"/>
    </row>
  </sheetData>
  <mergeCells count="1">
    <mergeCell ref="B9:E9"/>
  </mergeCells>
  <hyperlinks>
    <hyperlink ref="B49" location="Introduction!A1" display="Return to information tab" xr:uid="{196DD893-487C-44C1-86A9-8C1146098C75}"/>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F6E97-7BCE-40D9-9A8D-F2548B8BFFFB}">
  <sheetPr codeName="Sheet26">
    <tabColor rgb="FF2363AF"/>
    <pageSetUpPr autoPageBreaks="0"/>
  </sheetPr>
  <dimension ref="B5:F25"/>
  <sheetViews>
    <sheetView showGridLines="0" workbookViewId="0"/>
  </sheetViews>
  <sheetFormatPr defaultRowHeight="14.5"/>
  <cols>
    <col min="1" max="1" width="2.453125" customWidth="1"/>
    <col min="2" max="2" width="33.1796875" customWidth="1"/>
    <col min="3" max="3" width="21.81640625" customWidth="1"/>
    <col min="4" max="4" width="19.54296875" customWidth="1"/>
    <col min="5" max="5" width="21.54296875" customWidth="1"/>
    <col min="6" max="6" width="10.81640625" bestFit="1" customWidth="1"/>
  </cols>
  <sheetData>
    <row r="5" spans="2:6" ht="17.5">
      <c r="B5" s="11" t="s">
        <v>17</v>
      </c>
    </row>
    <row r="7" spans="2:6" ht="15">
      <c r="B7" s="4" t="s">
        <v>701</v>
      </c>
    </row>
    <row r="9" spans="2:6" ht="23.5" customHeight="1">
      <c r="B9" s="207"/>
      <c r="C9" s="133" t="s">
        <v>263</v>
      </c>
      <c r="D9" s="133" t="s">
        <v>107</v>
      </c>
      <c r="E9" s="133" t="s">
        <v>264</v>
      </c>
    </row>
    <row r="10" spans="2:6" ht="20" customHeight="1">
      <c r="B10" s="131" t="s">
        <v>265</v>
      </c>
      <c r="C10" s="143">
        <v>10639372.050000003</v>
      </c>
      <c r="D10" s="143">
        <v>1148487.3899999999</v>
      </c>
      <c r="E10" s="143">
        <v>11787859.440000001</v>
      </c>
      <c r="F10" s="23"/>
    </row>
    <row r="11" spans="2:6" ht="27">
      <c r="B11" s="131" t="s">
        <v>266</v>
      </c>
      <c r="C11" s="143">
        <v>8797471.7799999993</v>
      </c>
      <c r="D11" s="143">
        <v>923753.67999999993</v>
      </c>
      <c r="E11" s="143">
        <v>9721225.4600000009</v>
      </c>
      <c r="F11" s="23"/>
    </row>
    <row r="12" spans="2:6" ht="27">
      <c r="B12" s="131" t="s">
        <v>267</v>
      </c>
      <c r="C12" s="234">
        <v>0.82687885512942438</v>
      </c>
      <c r="D12" s="234">
        <v>0.80432200478927329</v>
      </c>
      <c r="E12" s="234">
        <v>0.82468114838668283</v>
      </c>
      <c r="F12" s="7"/>
    </row>
    <row r="13" spans="2:6" ht="27">
      <c r="B13" s="131" t="s">
        <v>268</v>
      </c>
      <c r="C13" s="143">
        <v>228223023.36499989</v>
      </c>
      <c r="D13" s="143">
        <v>22817569.570000004</v>
      </c>
      <c r="E13" s="143">
        <v>251040592.93499997</v>
      </c>
      <c r="F13" s="23"/>
    </row>
    <row r="14" spans="2:6" ht="27">
      <c r="B14" s="131" t="s">
        <v>269</v>
      </c>
      <c r="C14" s="234">
        <v>3.8547696241540426E-2</v>
      </c>
      <c r="D14" s="234">
        <v>4.0484315262679385E-2</v>
      </c>
      <c r="E14" s="234">
        <v>3.8723719325013881E-2</v>
      </c>
      <c r="F14" s="7"/>
    </row>
    <row r="15" spans="2:6">
      <c r="B15" s="16"/>
      <c r="C15" s="338"/>
      <c r="D15" s="338"/>
      <c r="E15" s="338"/>
    </row>
    <row r="16" spans="2:6">
      <c r="B16" s="15" t="s">
        <v>74</v>
      </c>
      <c r="C16" s="338"/>
      <c r="D16" s="338"/>
      <c r="E16" s="338"/>
    </row>
    <row r="17" spans="2:2">
      <c r="B17" s="196"/>
    </row>
    <row r="18" spans="2:2">
      <c r="B18" s="18"/>
    </row>
    <row r="19" spans="2:2">
      <c r="B19" s="196"/>
    </row>
    <row r="20" spans="2:2">
      <c r="B20" s="196"/>
    </row>
    <row r="21" spans="2:2">
      <c r="B21" s="196"/>
    </row>
    <row r="22" spans="2:2">
      <c r="B22" s="196"/>
    </row>
    <row r="23" spans="2:2">
      <c r="B23" s="196"/>
    </row>
    <row r="24" spans="2:2">
      <c r="B24" s="196"/>
    </row>
    <row r="25" spans="2:2">
      <c r="B25" s="16"/>
    </row>
  </sheetData>
  <hyperlinks>
    <hyperlink ref="B16" location="Introduction!A1" display="Return to information tab" xr:uid="{8F125D62-D50F-4705-BCE9-99D16E45E1E6}"/>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76874-67D0-4BC6-89CE-BB681CB6015F}">
  <sheetPr codeName="Sheet27">
    <tabColor rgb="FF2363AF"/>
    <pageSetUpPr autoPageBreaks="0"/>
  </sheetPr>
  <dimension ref="B5:G16"/>
  <sheetViews>
    <sheetView showGridLines="0" workbookViewId="0"/>
  </sheetViews>
  <sheetFormatPr defaultRowHeight="14.5"/>
  <cols>
    <col min="1" max="1" width="2.453125" customWidth="1"/>
    <col min="2" max="2" width="31.453125" customWidth="1"/>
    <col min="3" max="3" width="19.81640625" customWidth="1"/>
    <col min="4" max="4" width="18.81640625" customWidth="1"/>
    <col min="5" max="5" width="17.81640625" customWidth="1"/>
    <col min="6" max="6" width="17.1796875" customWidth="1"/>
    <col min="7" max="7" width="10.81640625" bestFit="1" customWidth="1"/>
  </cols>
  <sheetData>
    <row r="5" spans="2:7" ht="17.5">
      <c r="B5" s="11" t="s">
        <v>17</v>
      </c>
    </row>
    <row r="7" spans="2:7" ht="15">
      <c r="B7" s="4" t="s">
        <v>700</v>
      </c>
    </row>
    <row r="9" spans="2:7">
      <c r="B9" s="207"/>
      <c r="C9" s="133" t="s">
        <v>246</v>
      </c>
      <c r="D9" s="133" t="s">
        <v>247</v>
      </c>
      <c r="E9" s="133" t="s">
        <v>248</v>
      </c>
      <c r="F9" s="133" t="s">
        <v>270</v>
      </c>
    </row>
    <row r="10" spans="2:7" ht="19" customHeight="1">
      <c r="B10" s="131" t="s">
        <v>271</v>
      </c>
      <c r="C10" s="143">
        <v>219425551.58499989</v>
      </c>
      <c r="D10" s="143">
        <v>21893815.890000004</v>
      </c>
      <c r="E10" s="143">
        <v>7227856.8799999999</v>
      </c>
      <c r="F10" s="143">
        <v>248547224.35499993</v>
      </c>
      <c r="G10" s="23"/>
    </row>
    <row r="11" spans="2:7" ht="19" customHeight="1">
      <c r="B11" s="131" t="s">
        <v>272</v>
      </c>
      <c r="C11" s="143">
        <v>102910583</v>
      </c>
      <c r="D11" s="143">
        <v>10268199</v>
      </c>
      <c r="E11" s="143">
        <v>1329926</v>
      </c>
      <c r="F11" s="143">
        <v>114508708</v>
      </c>
      <c r="G11" s="23"/>
    </row>
    <row r="12" spans="2:7" ht="17" customHeight="1">
      <c r="B12" s="131" t="s">
        <v>273</v>
      </c>
      <c r="C12" s="143">
        <v>94331097</v>
      </c>
      <c r="D12" s="143">
        <v>8219560</v>
      </c>
      <c r="E12" s="143">
        <v>1321080</v>
      </c>
      <c r="F12" s="143">
        <v>103871737</v>
      </c>
      <c r="G12" s="23"/>
    </row>
    <row r="13" spans="2:7" ht="18.5" customHeight="1">
      <c r="B13" s="131" t="s">
        <v>274</v>
      </c>
      <c r="C13" s="149">
        <v>80</v>
      </c>
      <c r="D13" s="149">
        <v>69</v>
      </c>
      <c r="E13" s="149">
        <v>9</v>
      </c>
      <c r="F13" s="143">
        <v>158</v>
      </c>
    </row>
    <row r="14" spans="2:7" ht="21" customHeight="1">
      <c r="B14" s="131" t="s">
        <v>275</v>
      </c>
      <c r="C14" s="234">
        <v>0.9166316451632579</v>
      </c>
      <c r="D14" s="234">
        <v>0.80048701822004031</v>
      </c>
      <c r="E14" s="234">
        <v>0.99334850209710912</v>
      </c>
      <c r="F14" s="234">
        <v>0.90710775463469551</v>
      </c>
      <c r="G14" s="7"/>
    </row>
    <row r="16" spans="2:7">
      <c r="B16" s="15" t="s">
        <v>74</v>
      </c>
    </row>
  </sheetData>
  <hyperlinks>
    <hyperlink ref="B16" location="Introduction!A1" display="Return to information tab" xr:uid="{7E996F41-014F-4E31-B208-D01DC641B78E}"/>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F4AFF-6F11-4B31-AA71-41B6F6BF3187}">
  <sheetPr codeName="Sheet28">
    <tabColor rgb="FF2363AF"/>
    <pageSetUpPr autoPageBreaks="0"/>
  </sheetPr>
  <dimension ref="B5:M53"/>
  <sheetViews>
    <sheetView showGridLines="0" zoomScaleNormal="100" workbookViewId="0"/>
  </sheetViews>
  <sheetFormatPr defaultColWidth="8.81640625" defaultRowHeight="14.5"/>
  <cols>
    <col min="1" max="1" width="2.453125" customWidth="1"/>
    <col min="2" max="2" width="17" customWidth="1"/>
    <col min="3" max="3" width="26.54296875" customWidth="1"/>
    <col min="4" max="4" width="23.81640625" customWidth="1"/>
    <col min="5" max="5" width="13.453125" customWidth="1"/>
    <col min="6" max="6" width="14.81640625" customWidth="1"/>
    <col min="8" max="8" width="14.54296875" bestFit="1" customWidth="1"/>
    <col min="9" max="9" width="21.453125" customWidth="1"/>
    <col min="22" max="22" width="14.81640625" customWidth="1"/>
    <col min="23" max="23" width="17.1796875" customWidth="1"/>
    <col min="24" max="24" width="16" customWidth="1"/>
  </cols>
  <sheetData>
    <row r="5" spans="2:8" ht="17.5">
      <c r="B5" s="11" t="s">
        <v>17</v>
      </c>
    </row>
    <row r="7" spans="2:8" ht="15">
      <c r="B7" s="4" t="s">
        <v>699</v>
      </c>
    </row>
    <row r="8" spans="2:8" ht="15" customHeight="1">
      <c r="B8" s="365"/>
      <c r="C8" s="365"/>
      <c r="D8" s="365"/>
      <c r="E8" s="365"/>
      <c r="F8" s="365"/>
      <c r="G8" s="365"/>
      <c r="H8" s="365"/>
    </row>
    <row r="9" spans="2:8" ht="15" customHeight="1">
      <c r="B9" s="366" t="s">
        <v>822</v>
      </c>
      <c r="C9" s="365"/>
      <c r="D9" s="365"/>
      <c r="E9" s="365"/>
      <c r="F9" s="365"/>
      <c r="G9" s="365"/>
      <c r="H9" s="365"/>
    </row>
    <row r="10" spans="2:8" ht="15" customHeight="1">
      <c r="B10" s="366" t="s">
        <v>823</v>
      </c>
      <c r="C10" s="365"/>
      <c r="D10" s="365"/>
      <c r="E10" s="365"/>
      <c r="F10" s="365"/>
      <c r="G10" s="365"/>
      <c r="H10" s="365"/>
    </row>
    <row r="11" spans="2:8" ht="15" customHeight="1">
      <c r="B11" s="366" t="s">
        <v>824</v>
      </c>
      <c r="C11" s="365"/>
      <c r="D11" s="365"/>
      <c r="E11" s="365"/>
      <c r="F11" s="365"/>
      <c r="G11" s="365"/>
      <c r="H11" s="365"/>
    </row>
    <row r="12" spans="2:8">
      <c r="B12" s="64"/>
    </row>
    <row r="13" spans="2:8">
      <c r="B13" s="64"/>
    </row>
    <row r="14" spans="2:8">
      <c r="B14" s="64"/>
    </row>
    <row r="31" spans="13:13">
      <c r="M31" s="9"/>
    </row>
    <row r="34" spans="2:6" ht="27.5">
      <c r="B34" s="135" t="s">
        <v>147</v>
      </c>
      <c r="C34" s="136" t="s">
        <v>276</v>
      </c>
      <c r="D34" s="252" t="s">
        <v>277</v>
      </c>
      <c r="F34" s="59"/>
    </row>
    <row r="35" spans="2:6">
      <c r="B35" s="188" t="s">
        <v>40</v>
      </c>
      <c r="C35" s="165">
        <v>500144.99999999994</v>
      </c>
      <c r="D35" s="165">
        <v>185372</v>
      </c>
    </row>
    <row r="36" spans="2:6">
      <c r="B36" s="188" t="s">
        <v>42</v>
      </c>
      <c r="C36" s="165">
        <v>177665</v>
      </c>
      <c r="D36" s="165">
        <v>225240</v>
      </c>
    </row>
    <row r="37" spans="2:6">
      <c r="B37" s="188" t="s">
        <v>44</v>
      </c>
      <c r="C37" s="165">
        <v>254695.99999999997</v>
      </c>
      <c r="D37" s="165">
        <v>145109</v>
      </c>
    </row>
    <row r="38" spans="2:6">
      <c r="B38" s="188" t="s">
        <v>46</v>
      </c>
      <c r="C38" s="165">
        <v>272274</v>
      </c>
      <c r="D38" s="165">
        <v>97365</v>
      </c>
    </row>
    <row r="39" spans="2:6">
      <c r="B39" s="188" t="s">
        <v>48</v>
      </c>
      <c r="C39" s="165">
        <v>172559</v>
      </c>
      <c r="D39" s="165">
        <v>517988</v>
      </c>
    </row>
    <row r="40" spans="2:6">
      <c r="B40" s="188" t="s">
        <v>50</v>
      </c>
      <c r="C40" s="165">
        <v>736570</v>
      </c>
      <c r="D40" s="165">
        <v>209282</v>
      </c>
    </row>
    <row r="41" spans="2:6">
      <c r="B41" s="188" t="s">
        <v>52</v>
      </c>
      <c r="C41" s="165">
        <v>340153</v>
      </c>
      <c r="D41" s="165">
        <v>2399288</v>
      </c>
    </row>
    <row r="42" spans="2:6">
      <c r="B42" s="188" t="s">
        <v>54</v>
      </c>
      <c r="C42" s="165">
        <v>2595654</v>
      </c>
      <c r="D42" s="165">
        <v>2583831</v>
      </c>
    </row>
    <row r="43" spans="2:6">
      <c r="B43" s="188" t="s">
        <v>56</v>
      </c>
      <c r="C43" s="165">
        <v>2775780</v>
      </c>
      <c r="D43" s="165">
        <v>8806286</v>
      </c>
    </row>
    <row r="44" spans="2:6">
      <c r="B44" s="188" t="s">
        <v>58</v>
      </c>
      <c r="C44" s="165">
        <v>8943554</v>
      </c>
      <c r="D44" s="165">
        <v>4874500</v>
      </c>
    </row>
    <row r="45" spans="2:6">
      <c r="B45" s="188" t="s">
        <v>60</v>
      </c>
      <c r="C45" s="165">
        <v>5318103</v>
      </c>
      <c r="D45" s="165">
        <v>2674340</v>
      </c>
    </row>
    <row r="46" spans="2:6">
      <c r="B46" s="188" t="s">
        <v>62</v>
      </c>
      <c r="C46" s="165">
        <v>3277451</v>
      </c>
      <c r="D46" s="165">
        <v>1573814</v>
      </c>
    </row>
    <row r="47" spans="2:6">
      <c r="B47" s="188" t="s">
        <v>64</v>
      </c>
      <c r="C47" s="165">
        <v>2055840</v>
      </c>
      <c r="D47" s="165">
        <v>801167</v>
      </c>
    </row>
    <row r="48" spans="2:6">
      <c r="B48" s="188" t="s">
        <v>66</v>
      </c>
      <c r="C48" s="165">
        <v>1050099</v>
      </c>
      <c r="D48" s="165">
        <v>5036969</v>
      </c>
    </row>
    <row r="49" spans="2:4">
      <c r="B49" s="188" t="s">
        <v>68</v>
      </c>
      <c r="C49" s="165">
        <v>5132099</v>
      </c>
      <c r="D49" s="165">
        <v>794474</v>
      </c>
    </row>
    <row r="50" spans="2:4">
      <c r="B50" s="188" t="s">
        <v>70</v>
      </c>
      <c r="C50" s="165">
        <v>885550</v>
      </c>
      <c r="D50" s="165">
        <v>1415756</v>
      </c>
    </row>
    <row r="51" spans="2:4">
      <c r="B51" s="188" t="s">
        <v>72</v>
      </c>
      <c r="C51" s="165">
        <v>1517919</v>
      </c>
      <c r="D51" s="165">
        <v>5096061</v>
      </c>
    </row>
    <row r="53" spans="2:4">
      <c r="B53" s="15" t="s">
        <v>74</v>
      </c>
    </row>
  </sheetData>
  <phoneticPr fontId="25" type="noConversion"/>
  <hyperlinks>
    <hyperlink ref="B53" location="Introduction!A1" display="Return to information tab" xr:uid="{F1D3137A-4FAB-42A0-A696-9C11D6E3B9B5}"/>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9DC43-822D-4F2B-8D5E-43281BC22B0F}">
  <sheetPr codeName="Sheet29">
    <tabColor rgb="FF2363AF"/>
    <pageSetUpPr autoPageBreaks="0"/>
  </sheetPr>
  <dimension ref="B5:F20"/>
  <sheetViews>
    <sheetView showGridLines="0" workbookViewId="0"/>
  </sheetViews>
  <sheetFormatPr defaultRowHeight="14.5"/>
  <cols>
    <col min="1" max="1" width="2.453125" customWidth="1"/>
    <col min="2" max="2" width="26.453125" customWidth="1"/>
    <col min="3" max="3" width="19.1796875" customWidth="1"/>
    <col min="4" max="4" width="19.81640625" customWidth="1"/>
    <col min="5" max="5" width="17.54296875" customWidth="1"/>
    <col min="6" max="6" width="20.1796875" customWidth="1"/>
  </cols>
  <sheetData>
    <row r="5" spans="2:6" ht="17.5">
      <c r="B5" s="11" t="s">
        <v>17</v>
      </c>
    </row>
    <row r="7" spans="2:6" ht="15">
      <c r="B7" s="4" t="s">
        <v>698</v>
      </c>
    </row>
    <row r="9" spans="2:6">
      <c r="B9" s="37"/>
      <c r="C9" s="133" t="s">
        <v>246</v>
      </c>
      <c r="D9" s="133" t="s">
        <v>247</v>
      </c>
      <c r="E9" s="133" t="s">
        <v>248</v>
      </c>
      <c r="F9" s="133" t="s">
        <v>270</v>
      </c>
    </row>
    <row r="10" spans="2:6">
      <c r="B10" s="131" t="s">
        <v>278</v>
      </c>
      <c r="C10" s="253">
        <v>492240435.30999994</v>
      </c>
      <c r="D10" s="253">
        <v>120709675.80000001</v>
      </c>
      <c r="E10" s="253">
        <v>522002.46</v>
      </c>
      <c r="F10" s="253">
        <v>613472113.57000017</v>
      </c>
    </row>
    <row r="11" spans="2:6" ht="17.5" customHeight="1">
      <c r="B11" s="131" t="s">
        <v>279</v>
      </c>
      <c r="C11" s="253">
        <v>14096882.52</v>
      </c>
      <c r="D11" s="253">
        <v>182094.16</v>
      </c>
      <c r="E11" s="253">
        <v>0</v>
      </c>
      <c r="F11" s="253">
        <v>14278976.68</v>
      </c>
    </row>
    <row r="12" spans="2:6" ht="17" customHeight="1">
      <c r="B12" s="131" t="s">
        <v>95</v>
      </c>
      <c r="C12" s="345">
        <f>SUM(C10:C11)</f>
        <v>506337317.82999992</v>
      </c>
      <c r="D12" s="345">
        <f t="shared" ref="D12:F12" si="0">SUM(D10:D11)</f>
        <v>120891769.96000001</v>
      </c>
      <c r="E12" s="345">
        <f t="shared" si="0"/>
        <v>522002.46</v>
      </c>
      <c r="F12" s="345">
        <f t="shared" si="0"/>
        <v>627751090.25000012</v>
      </c>
    </row>
    <row r="13" spans="2:6">
      <c r="B13" s="16"/>
    </row>
    <row r="14" spans="2:6">
      <c r="B14" s="15" t="s">
        <v>74</v>
      </c>
    </row>
    <row r="15" spans="2:6">
      <c r="B15" s="196"/>
    </row>
    <row r="16" spans="2:6">
      <c r="B16" s="16"/>
    </row>
    <row r="17" spans="2:2">
      <c r="B17" s="16"/>
    </row>
    <row r="18" spans="2:2">
      <c r="B18" s="16"/>
    </row>
    <row r="19" spans="2:2">
      <c r="B19" s="196"/>
    </row>
    <row r="20" spans="2:2">
      <c r="B20" s="16"/>
    </row>
  </sheetData>
  <hyperlinks>
    <hyperlink ref="B14" location="Introduction!A1" display="Return to information tab" xr:uid="{A979410F-1F13-4F0C-928F-162C9F4D2412}"/>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2482A-956D-4C64-8712-B7A9AEA5D7C9}">
  <sheetPr codeName="Sheet30">
    <tabColor rgb="FF2363AF"/>
    <pageSetUpPr autoPageBreaks="0"/>
  </sheetPr>
  <dimension ref="B5:M52"/>
  <sheetViews>
    <sheetView showGridLines="0" zoomScaleNormal="100" workbookViewId="0"/>
  </sheetViews>
  <sheetFormatPr defaultColWidth="8.81640625" defaultRowHeight="14.5"/>
  <cols>
    <col min="1" max="1" width="2.453125" customWidth="1"/>
    <col min="2" max="2" width="17" customWidth="1"/>
    <col min="3" max="3" width="19.453125" customWidth="1"/>
    <col min="4" max="4" width="23.1796875" customWidth="1"/>
    <col min="5" max="5" width="13.453125" customWidth="1"/>
    <col min="6" max="6" width="14.81640625" customWidth="1"/>
    <col min="10" max="10" width="17.54296875" customWidth="1"/>
    <col min="11" max="11" width="21.1796875" customWidth="1"/>
    <col min="12" max="12" width="14.54296875" customWidth="1"/>
    <col min="22" max="22" width="14.81640625" customWidth="1"/>
    <col min="23" max="23" width="17.1796875" customWidth="1"/>
    <col min="24" max="24" width="16" customWidth="1"/>
  </cols>
  <sheetData>
    <row r="5" spans="2:9" ht="17.5">
      <c r="B5" s="11" t="s">
        <v>17</v>
      </c>
    </row>
    <row r="7" spans="2:9" ht="15">
      <c r="B7" s="4" t="s">
        <v>697</v>
      </c>
    </row>
    <row r="8" spans="2:9" ht="15">
      <c r="B8" s="4"/>
    </row>
    <row r="9" spans="2:9">
      <c r="B9" s="64" t="s">
        <v>491</v>
      </c>
      <c r="C9" s="152"/>
      <c r="D9" s="152"/>
      <c r="E9" s="152"/>
      <c r="F9" s="152"/>
      <c r="G9" s="152"/>
      <c r="H9" s="152"/>
      <c r="I9" s="152"/>
    </row>
    <row r="10" spans="2:9">
      <c r="B10" s="64" t="s">
        <v>492</v>
      </c>
      <c r="C10" s="152"/>
      <c r="D10" s="152"/>
      <c r="E10" s="152"/>
      <c r="F10" s="152"/>
      <c r="G10" s="152"/>
      <c r="H10" s="152"/>
      <c r="I10" s="152"/>
    </row>
    <row r="11" spans="2:9">
      <c r="B11" s="64" t="s">
        <v>493</v>
      </c>
      <c r="C11" s="152"/>
      <c r="D11" s="152"/>
      <c r="E11" s="152"/>
      <c r="F11" s="152"/>
      <c r="G11" s="152"/>
      <c r="H11" s="152"/>
      <c r="I11" s="152"/>
    </row>
    <row r="12" spans="2:9">
      <c r="B12" s="64"/>
      <c r="C12" s="152"/>
      <c r="D12" s="152"/>
      <c r="E12" s="152"/>
      <c r="F12" s="152"/>
      <c r="G12" s="152"/>
      <c r="H12" s="152"/>
      <c r="I12" s="152"/>
    </row>
    <row r="17" spans="9:13">
      <c r="I17" s="20"/>
    </row>
    <row r="24" spans="9:13">
      <c r="M24" s="9"/>
    </row>
    <row r="34" spans="2:12" ht="27.5">
      <c r="B34" s="135" t="s">
        <v>147</v>
      </c>
      <c r="C34" s="136" t="s">
        <v>280</v>
      </c>
      <c r="D34" s="252" t="s">
        <v>281</v>
      </c>
      <c r="F34" s="59"/>
    </row>
    <row r="35" spans="2:12" ht="14.15" customHeight="1">
      <c r="B35" s="188" t="s">
        <v>42</v>
      </c>
      <c r="C35" s="142">
        <v>18948878</v>
      </c>
      <c r="D35" s="142">
        <v>9858363.2829977628</v>
      </c>
      <c r="L35" s="61"/>
    </row>
    <row r="36" spans="2:12">
      <c r="B36" s="188" t="s">
        <v>44</v>
      </c>
      <c r="C36" s="142">
        <v>21337205</v>
      </c>
      <c r="D36" s="142">
        <v>8764387.1739714984</v>
      </c>
      <c r="L36" s="61"/>
    </row>
    <row r="37" spans="2:12">
      <c r="B37" s="188" t="s">
        <v>46</v>
      </c>
      <c r="C37" s="142">
        <v>24969364</v>
      </c>
      <c r="D37" s="142">
        <v>9780209.6242227629</v>
      </c>
      <c r="L37" s="61"/>
    </row>
    <row r="38" spans="2:12">
      <c r="B38" s="188" t="s">
        <v>48</v>
      </c>
      <c r="C38" s="142">
        <v>34404733</v>
      </c>
      <c r="D38" s="142">
        <v>3272393.1248384598</v>
      </c>
      <c r="L38" s="61"/>
    </row>
    <row r="39" spans="2:12">
      <c r="B39" s="188" t="s">
        <v>50</v>
      </c>
      <c r="C39" s="142">
        <v>44773499</v>
      </c>
      <c r="D39" s="142">
        <v>4142454.7531319088</v>
      </c>
      <c r="L39" s="61"/>
    </row>
    <row r="40" spans="2:12">
      <c r="B40" s="188" t="s">
        <v>52</v>
      </c>
      <c r="C40" s="142">
        <v>60757250</v>
      </c>
      <c r="D40" s="142">
        <v>1101529.2125178485</v>
      </c>
      <c r="L40" s="61"/>
    </row>
    <row r="41" spans="2:12">
      <c r="B41" s="188" t="s">
        <v>54</v>
      </c>
      <c r="C41" s="142">
        <v>71276525</v>
      </c>
      <c r="D41" s="142">
        <v>642872.78060046188</v>
      </c>
      <c r="L41" s="61"/>
    </row>
    <row r="42" spans="2:12">
      <c r="B42" s="188" t="s">
        <v>56</v>
      </c>
      <c r="C42" s="142">
        <v>84384727</v>
      </c>
      <c r="D42" s="142">
        <v>54971.099481163998</v>
      </c>
      <c r="L42" s="61"/>
    </row>
    <row r="43" spans="2:12">
      <c r="B43" s="188" t="s">
        <v>58</v>
      </c>
      <c r="C43" s="142">
        <v>90214078</v>
      </c>
      <c r="D43" s="142">
        <v>10370999.128210854</v>
      </c>
      <c r="L43" s="61"/>
    </row>
    <row r="44" spans="2:12">
      <c r="B44" s="188" t="s">
        <v>60</v>
      </c>
      <c r="C44" s="142">
        <v>103220879</v>
      </c>
      <c r="D44" s="142">
        <v>13340354.649188241</v>
      </c>
      <c r="L44" s="61"/>
    </row>
    <row r="45" spans="2:12">
      <c r="B45" s="188" t="s">
        <v>62</v>
      </c>
      <c r="C45" s="142">
        <v>107643960</v>
      </c>
      <c r="D45" s="142">
        <v>17934690.427784838</v>
      </c>
      <c r="L45" s="61"/>
    </row>
    <row r="46" spans="2:12">
      <c r="B46" s="188" t="s">
        <v>64</v>
      </c>
      <c r="C46" s="142">
        <v>115942339</v>
      </c>
      <c r="D46" s="142">
        <v>13557874.579745797</v>
      </c>
      <c r="L46" s="61"/>
    </row>
    <row r="47" spans="2:12">
      <c r="B47" s="188" t="s">
        <v>66</v>
      </c>
      <c r="C47" s="142">
        <v>105263447</v>
      </c>
      <c r="D47" s="142">
        <v>9469118.4215784222</v>
      </c>
      <c r="L47" s="61"/>
    </row>
    <row r="48" spans="2:12">
      <c r="B48" s="188" t="s">
        <v>68</v>
      </c>
      <c r="C48" s="142">
        <v>109312159</v>
      </c>
      <c r="D48" s="142">
        <v>16012448.405511811</v>
      </c>
      <c r="L48" s="61"/>
    </row>
    <row r="49" spans="2:12">
      <c r="B49" s="188" t="s">
        <v>70</v>
      </c>
      <c r="C49" s="142">
        <v>107689568</v>
      </c>
      <c r="D49" s="142">
        <v>14156702.659606654</v>
      </c>
      <c r="L49" s="61"/>
    </row>
    <row r="50" spans="2:12">
      <c r="B50" s="188" t="s">
        <v>72</v>
      </c>
      <c r="C50" s="142">
        <v>103871737</v>
      </c>
      <c r="D50" s="142">
        <v>10638045.928656165</v>
      </c>
      <c r="L50" s="61"/>
    </row>
    <row r="51" spans="2:12">
      <c r="B51" s="152"/>
      <c r="C51" s="235"/>
      <c r="D51" s="235"/>
      <c r="L51" s="61"/>
    </row>
    <row r="52" spans="2:12">
      <c r="B52" s="15" t="s">
        <v>74</v>
      </c>
      <c r="E52" s="62"/>
    </row>
  </sheetData>
  <phoneticPr fontId="25" type="noConversion"/>
  <hyperlinks>
    <hyperlink ref="B52" location="Introduction!A1" display="Return to information tab" xr:uid="{B2C0F4E3-1189-4FB1-82D7-43966AC230C5}"/>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F020E-8290-427C-9A48-77EE5D3CDE1A}">
  <sheetPr codeName="Sheet3">
    <tabColor rgb="FF45286F"/>
    <pageSetUpPr autoPageBreaks="0"/>
  </sheetPr>
  <dimension ref="B5:N21"/>
  <sheetViews>
    <sheetView showGridLines="0" zoomScaleNormal="100" workbookViewId="0"/>
  </sheetViews>
  <sheetFormatPr defaultRowHeight="14.5"/>
  <cols>
    <col min="1" max="1" width="2.453125" customWidth="1"/>
    <col min="2" max="2" width="23.453125" customWidth="1"/>
    <col min="3" max="12" width="17.54296875" customWidth="1"/>
  </cols>
  <sheetData>
    <row r="5" spans="2:14" ht="17.5">
      <c r="B5" s="11" t="s">
        <v>828</v>
      </c>
    </row>
    <row r="7" spans="2:14">
      <c r="B7" s="118" t="s">
        <v>694</v>
      </c>
    </row>
    <row r="8" spans="2:14" ht="15">
      <c r="B8" s="4"/>
    </row>
    <row r="9" spans="2:14" ht="40.5">
      <c r="B9" s="134" t="s">
        <v>75</v>
      </c>
      <c r="C9" s="133" t="s">
        <v>76</v>
      </c>
      <c r="D9" s="133" t="s">
        <v>77</v>
      </c>
      <c r="E9" s="133" t="s">
        <v>78</v>
      </c>
      <c r="F9" s="133" t="s">
        <v>79</v>
      </c>
      <c r="G9" s="133" t="s">
        <v>80</v>
      </c>
      <c r="H9" s="133" t="s">
        <v>81</v>
      </c>
      <c r="I9" s="133" t="s">
        <v>82</v>
      </c>
      <c r="J9" s="133" t="s">
        <v>83</v>
      </c>
      <c r="K9" s="133" t="s">
        <v>84</v>
      </c>
      <c r="L9" s="133" t="s">
        <v>85</v>
      </c>
    </row>
    <row r="10" spans="2:14">
      <c r="B10" s="119" t="s">
        <v>86</v>
      </c>
      <c r="C10" s="143">
        <v>238</v>
      </c>
      <c r="D10" s="143">
        <v>2603.381910000001</v>
      </c>
      <c r="E10" s="143">
        <v>252</v>
      </c>
      <c r="F10" s="143">
        <v>7445.307710000001</v>
      </c>
      <c r="G10" s="143">
        <v>58</v>
      </c>
      <c r="H10" s="143">
        <v>976.64300000000003</v>
      </c>
      <c r="I10" s="143">
        <v>1298</v>
      </c>
      <c r="J10" s="143">
        <v>1261.027229999999</v>
      </c>
      <c r="K10" s="143">
        <f t="shared" ref="K10:K18" si="0">SUM(C10+E10+G10+I10)</f>
        <v>1846</v>
      </c>
      <c r="L10" s="143">
        <f t="shared" ref="L10:L18" si="1">SUM(D10+F10+H10+J10)</f>
        <v>12286.359850000001</v>
      </c>
      <c r="N10" s="23"/>
    </row>
    <row r="11" spans="2:14">
      <c r="B11" s="119" t="s">
        <v>87</v>
      </c>
      <c r="C11" s="143">
        <v>411</v>
      </c>
      <c r="D11" s="143">
        <v>7893.0830245763018</v>
      </c>
      <c r="E11" s="143">
        <v>88</v>
      </c>
      <c r="F11" s="143">
        <v>275.70365697417293</v>
      </c>
      <c r="G11" s="143">
        <v>55</v>
      </c>
      <c r="H11" s="143">
        <v>148.93022404854787</v>
      </c>
      <c r="I11" s="143">
        <v>137</v>
      </c>
      <c r="J11" s="143">
        <v>607.25045726471569</v>
      </c>
      <c r="K11" s="143">
        <f t="shared" si="0"/>
        <v>691</v>
      </c>
      <c r="L11" s="143">
        <f t="shared" si="1"/>
        <v>8924.9673628637393</v>
      </c>
      <c r="N11" s="23"/>
    </row>
    <row r="12" spans="2:14">
      <c r="B12" s="119" t="s">
        <v>88</v>
      </c>
      <c r="C12" s="143">
        <v>26</v>
      </c>
      <c r="D12" s="143">
        <v>5480.7601999999997</v>
      </c>
      <c r="E12" s="143">
        <v>7</v>
      </c>
      <c r="F12" s="143">
        <v>363.51142000000004</v>
      </c>
      <c r="G12" s="143">
        <v>3</v>
      </c>
      <c r="H12" s="143">
        <v>720.24</v>
      </c>
      <c r="I12" s="143">
        <v>0</v>
      </c>
      <c r="J12" s="143">
        <v>0</v>
      </c>
      <c r="K12" s="143">
        <f t="shared" si="0"/>
        <v>36</v>
      </c>
      <c r="L12" s="143">
        <f t="shared" si="1"/>
        <v>6564.5116199999993</v>
      </c>
      <c r="N12" s="23"/>
    </row>
    <row r="13" spans="2:14">
      <c r="B13" s="119" t="s">
        <v>89</v>
      </c>
      <c r="C13" s="143">
        <v>782</v>
      </c>
      <c r="D13" s="143">
        <v>5095.8591700000025</v>
      </c>
      <c r="E13" s="143">
        <v>15</v>
      </c>
      <c r="F13" s="143">
        <v>41.082650000000001</v>
      </c>
      <c r="G13" s="143">
        <v>80</v>
      </c>
      <c r="H13" s="143">
        <v>485.07691</v>
      </c>
      <c r="I13" s="143">
        <v>22230</v>
      </c>
      <c r="J13" s="143">
        <v>276.17513999999858</v>
      </c>
      <c r="K13" s="143">
        <f t="shared" si="0"/>
        <v>23107</v>
      </c>
      <c r="L13" s="143">
        <f t="shared" si="1"/>
        <v>5898.193870000001</v>
      </c>
      <c r="N13" s="23"/>
    </row>
    <row r="14" spans="2:14">
      <c r="B14" s="119" t="s">
        <v>90</v>
      </c>
      <c r="C14" s="143">
        <v>370</v>
      </c>
      <c r="D14" s="143">
        <v>664.52106000000015</v>
      </c>
      <c r="E14" s="143">
        <v>38</v>
      </c>
      <c r="F14" s="143">
        <v>76.190400000000011</v>
      </c>
      <c r="G14" s="143">
        <v>17</v>
      </c>
      <c r="H14" s="143">
        <v>22.369500000000002</v>
      </c>
      <c r="I14" s="143">
        <v>8</v>
      </c>
      <c r="J14" s="143">
        <v>11.24315</v>
      </c>
      <c r="K14" s="143">
        <f t="shared" si="0"/>
        <v>433</v>
      </c>
      <c r="L14" s="143">
        <f t="shared" si="1"/>
        <v>774.32411000000025</v>
      </c>
      <c r="N14" s="23"/>
    </row>
    <row r="15" spans="2:14">
      <c r="B15" s="119" t="s">
        <v>91</v>
      </c>
      <c r="C15" s="143">
        <v>43</v>
      </c>
      <c r="D15" s="143">
        <v>21.273330000000001</v>
      </c>
      <c r="E15" s="143">
        <v>147</v>
      </c>
      <c r="F15" s="143">
        <v>618.27164000000016</v>
      </c>
      <c r="G15" s="143">
        <v>30</v>
      </c>
      <c r="H15" s="143">
        <v>77.189040000000006</v>
      </c>
      <c r="I15" s="143">
        <v>89</v>
      </c>
      <c r="J15" s="143">
        <v>6.8565199999999997</v>
      </c>
      <c r="K15" s="143">
        <f t="shared" si="0"/>
        <v>309</v>
      </c>
      <c r="L15" s="143">
        <f t="shared" si="1"/>
        <v>723.59053000000017</v>
      </c>
      <c r="N15" s="23"/>
    </row>
    <row r="16" spans="2:14">
      <c r="B16" s="119" t="s">
        <v>92</v>
      </c>
      <c r="C16" s="143">
        <v>152</v>
      </c>
      <c r="D16" s="143">
        <v>188.77007999999998</v>
      </c>
      <c r="E16" s="143">
        <v>6</v>
      </c>
      <c r="F16" s="143">
        <v>6.7523</v>
      </c>
      <c r="G16" s="143">
        <v>16</v>
      </c>
      <c r="H16" s="143">
        <v>12.198</v>
      </c>
      <c r="I16" s="143">
        <v>0</v>
      </c>
      <c r="J16" s="143">
        <v>0</v>
      </c>
      <c r="K16" s="143">
        <f t="shared" si="0"/>
        <v>174</v>
      </c>
      <c r="L16" s="143">
        <f t="shared" si="1"/>
        <v>207.72037999999998</v>
      </c>
      <c r="N16" s="23"/>
    </row>
    <row r="17" spans="2:14">
      <c r="B17" s="119" t="s">
        <v>93</v>
      </c>
      <c r="C17" s="143">
        <v>0</v>
      </c>
      <c r="D17" s="143">
        <v>0</v>
      </c>
      <c r="E17" s="143">
        <v>7</v>
      </c>
      <c r="F17" s="143">
        <v>12.596</v>
      </c>
      <c r="G17" s="143">
        <v>1</v>
      </c>
      <c r="H17" s="144">
        <v>0.38</v>
      </c>
      <c r="I17" s="143">
        <v>1</v>
      </c>
      <c r="J17" s="143">
        <v>1.2</v>
      </c>
      <c r="K17" s="143">
        <f t="shared" si="0"/>
        <v>9</v>
      </c>
      <c r="L17" s="143">
        <f t="shared" si="1"/>
        <v>14.176</v>
      </c>
      <c r="N17" s="23"/>
    </row>
    <row r="18" spans="2:14">
      <c r="B18" s="119" t="s">
        <v>94</v>
      </c>
      <c r="C18" s="143">
        <v>0</v>
      </c>
      <c r="D18" s="143">
        <v>0</v>
      </c>
      <c r="E18" s="143">
        <v>5</v>
      </c>
      <c r="F18" s="143">
        <v>3.3529999999999998</v>
      </c>
      <c r="G18" s="143">
        <v>0</v>
      </c>
      <c r="H18" s="143">
        <v>0</v>
      </c>
      <c r="I18" s="143">
        <v>0</v>
      </c>
      <c r="J18" s="143">
        <v>0</v>
      </c>
      <c r="K18" s="143">
        <f t="shared" si="0"/>
        <v>5</v>
      </c>
      <c r="L18" s="143">
        <f t="shared" si="1"/>
        <v>3.3529999999999998</v>
      </c>
      <c r="N18" s="23"/>
    </row>
    <row r="19" spans="2:14">
      <c r="B19" s="134" t="s">
        <v>95</v>
      </c>
      <c r="C19" s="132">
        <f>SUM(C10:C18)</f>
        <v>2022</v>
      </c>
      <c r="D19" s="132">
        <f t="shared" ref="D19:L19" si="2">SUM(D10:D18)</f>
        <v>21947.648774576304</v>
      </c>
      <c r="E19" s="132">
        <f t="shared" si="2"/>
        <v>565</v>
      </c>
      <c r="F19" s="132">
        <f t="shared" si="2"/>
        <v>8842.7687769741733</v>
      </c>
      <c r="G19" s="132">
        <f t="shared" si="2"/>
        <v>260</v>
      </c>
      <c r="H19" s="132">
        <f t="shared" si="2"/>
        <v>2443.0266740485481</v>
      </c>
      <c r="I19" s="132">
        <f t="shared" si="2"/>
        <v>23763</v>
      </c>
      <c r="J19" s="132">
        <f t="shared" si="2"/>
        <v>2163.7524972647125</v>
      </c>
      <c r="K19" s="132">
        <f t="shared" si="2"/>
        <v>26610</v>
      </c>
      <c r="L19" s="132">
        <f t="shared" si="2"/>
        <v>35397.196722863744</v>
      </c>
    </row>
    <row r="20" spans="2:14" ht="18.649999999999999" customHeight="1"/>
    <row r="21" spans="2:14">
      <c r="B21" s="15" t="s">
        <v>74</v>
      </c>
    </row>
  </sheetData>
  <hyperlinks>
    <hyperlink ref="B21" location="Introduction!A1" display="Return to information tab" xr:uid="{F697BAEF-DE9C-45B2-86CB-15A48DAB5F5E}"/>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92A8C-422A-4829-9D12-44EBF69F3DA0}">
  <sheetPr>
    <tabColor rgb="FF2363AF"/>
    <pageSetUpPr autoPageBreaks="0"/>
  </sheetPr>
  <dimension ref="B5:I16"/>
  <sheetViews>
    <sheetView showGridLines="0" zoomScaleNormal="100" workbookViewId="0"/>
  </sheetViews>
  <sheetFormatPr defaultColWidth="8.81640625" defaultRowHeight="14.5"/>
  <cols>
    <col min="1" max="1" width="2.453125" customWidth="1"/>
    <col min="2" max="2" width="17" customWidth="1"/>
    <col min="3" max="3" width="19.453125" customWidth="1"/>
    <col min="4" max="4" width="26.1796875" customWidth="1"/>
    <col min="5" max="5" width="14.26953125" customWidth="1"/>
    <col min="6" max="6" width="14.81640625" customWidth="1"/>
    <col min="10" max="10" width="17.54296875" customWidth="1"/>
    <col min="11" max="11" width="21.1796875" customWidth="1"/>
    <col min="12" max="12" width="14.54296875" customWidth="1"/>
    <col min="22" max="22" width="14.81640625" customWidth="1"/>
    <col min="23" max="23" width="17.1796875" customWidth="1"/>
    <col min="24" max="24" width="16" customWidth="1"/>
  </cols>
  <sheetData>
    <row r="5" spans="2:9" ht="17.5">
      <c r="B5" s="11" t="s">
        <v>17</v>
      </c>
    </row>
    <row r="7" spans="2:9" ht="15">
      <c r="B7" s="4" t="s">
        <v>722</v>
      </c>
    </row>
    <row r="8" spans="2:9">
      <c r="B8" s="64"/>
      <c r="C8" s="152"/>
      <c r="D8" s="152"/>
      <c r="E8" s="152"/>
      <c r="F8" s="152"/>
      <c r="G8" s="152"/>
      <c r="H8" s="152"/>
      <c r="I8" s="152"/>
    </row>
    <row r="9" spans="2:9" ht="20" customHeight="1">
      <c r="B9" s="161" t="s">
        <v>714</v>
      </c>
      <c r="C9" s="161" t="s">
        <v>715</v>
      </c>
      <c r="D9" s="161" t="s">
        <v>716</v>
      </c>
      <c r="E9" s="161" t="s">
        <v>827</v>
      </c>
      <c r="F9" s="152"/>
      <c r="G9" s="152"/>
      <c r="H9" s="152"/>
      <c r="I9" s="152"/>
    </row>
    <row r="10" spans="2:9" ht="17.5" customHeight="1">
      <c r="B10" s="292">
        <v>2022</v>
      </c>
      <c r="C10" s="326">
        <v>0.11600000000000001</v>
      </c>
      <c r="D10" s="292" t="s">
        <v>717</v>
      </c>
      <c r="E10" s="327">
        <v>59.01</v>
      </c>
      <c r="F10" s="152"/>
      <c r="G10" s="152"/>
      <c r="H10" s="152"/>
      <c r="I10" s="152"/>
    </row>
    <row r="11" spans="2:9" ht="17.5" customHeight="1">
      <c r="B11" s="292">
        <v>2021</v>
      </c>
      <c r="C11" s="326">
        <v>4.1000000000000002E-2</v>
      </c>
      <c r="D11" s="292" t="s">
        <v>718</v>
      </c>
      <c r="E11" s="327">
        <v>52.88</v>
      </c>
      <c r="F11" s="152"/>
      <c r="G11" s="152"/>
      <c r="H11" s="152"/>
      <c r="I11" s="152"/>
    </row>
    <row r="12" spans="2:9" ht="17.5" customHeight="1">
      <c r="B12" s="292">
        <v>2020</v>
      </c>
      <c r="C12" s="326">
        <v>1.4999999999999999E-2</v>
      </c>
      <c r="D12" s="292" t="s">
        <v>719</v>
      </c>
      <c r="E12" s="327">
        <v>50.8</v>
      </c>
    </row>
    <row r="13" spans="2:9" ht="17.5" customHeight="1">
      <c r="B13" s="292">
        <v>2019</v>
      </c>
      <c r="C13" s="326">
        <v>2.5999999999999999E-2</v>
      </c>
      <c r="D13" s="292" t="s">
        <v>720</v>
      </c>
      <c r="E13" s="327">
        <v>50.05</v>
      </c>
    </row>
    <row r="14" spans="2:9" ht="17.5" customHeight="1">
      <c r="B14" s="292">
        <v>2018</v>
      </c>
      <c r="C14" s="326">
        <v>3.3000000000000002E-2</v>
      </c>
      <c r="D14" s="292" t="s">
        <v>721</v>
      </c>
      <c r="E14" s="327">
        <v>48.78</v>
      </c>
    </row>
    <row r="16" spans="2:9">
      <c r="B16" s="15" t="s">
        <v>74</v>
      </c>
      <c r="E16" s="62"/>
    </row>
  </sheetData>
  <hyperlinks>
    <hyperlink ref="B16" location="Introduction!A1" display="Return to information tab" xr:uid="{CFD96CA9-D8F0-42B0-8B78-A9FA1B373779}"/>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230D7-283D-4E44-9E95-5306931A6888}">
  <sheetPr codeName="Sheet31">
    <tabColor rgb="FF2363AF"/>
    <pageSetUpPr autoPageBreaks="0"/>
  </sheetPr>
  <dimension ref="B5:P27"/>
  <sheetViews>
    <sheetView showGridLines="0" workbookViewId="0"/>
  </sheetViews>
  <sheetFormatPr defaultRowHeight="14.5"/>
  <cols>
    <col min="1" max="1" width="2.453125" customWidth="1"/>
    <col min="2" max="2" width="52.81640625" customWidth="1"/>
    <col min="3" max="3" width="16.81640625" customWidth="1"/>
    <col min="4" max="13" width="16.54296875" bestFit="1" customWidth="1"/>
    <col min="14" max="14" width="20.453125" customWidth="1"/>
    <col min="15" max="15" width="20.54296875" customWidth="1"/>
    <col min="16" max="16" width="20.1796875" customWidth="1"/>
    <col min="19" max="19" width="8.7265625" customWidth="1"/>
  </cols>
  <sheetData>
    <row r="5" spans="2:16" ht="17.5">
      <c r="B5" s="11" t="s">
        <v>17</v>
      </c>
    </row>
    <row r="7" spans="2:16" ht="15">
      <c r="B7" s="4" t="s">
        <v>723</v>
      </c>
    </row>
    <row r="8" spans="2:16" ht="15">
      <c r="B8" s="4"/>
    </row>
    <row r="9" spans="2:16" ht="34.5">
      <c r="B9" s="315" t="s">
        <v>289</v>
      </c>
      <c r="C9" s="315" t="s">
        <v>494</v>
      </c>
      <c r="D9" s="315" t="s">
        <v>290</v>
      </c>
      <c r="E9" s="315" t="s">
        <v>291</v>
      </c>
      <c r="F9" s="315" t="s">
        <v>292</v>
      </c>
      <c r="G9" s="315" t="s">
        <v>293</v>
      </c>
      <c r="H9" s="315" t="s">
        <v>294</v>
      </c>
    </row>
    <row r="10" spans="2:16">
      <c r="B10" s="316">
        <v>617.29999999999995</v>
      </c>
      <c r="C10" s="317">
        <v>103.871737</v>
      </c>
      <c r="D10" s="318">
        <v>5.9499999999999993</v>
      </c>
      <c r="E10" s="318">
        <v>64.959999999999994</v>
      </c>
      <c r="F10" s="319">
        <v>1.3739711963543761</v>
      </c>
      <c r="G10" s="320">
        <v>89.253168915180268</v>
      </c>
      <c r="H10" s="321">
        <v>6.75</v>
      </c>
    </row>
    <row r="11" spans="2:16" ht="20" customHeight="1">
      <c r="B11" s="238"/>
      <c r="C11" s="238"/>
      <c r="D11" s="238"/>
      <c r="E11" s="238"/>
      <c r="F11" s="238"/>
      <c r="G11" s="238"/>
      <c r="H11" s="238"/>
      <c r="I11" s="238"/>
      <c r="J11" s="238"/>
      <c r="K11" s="238"/>
      <c r="L11" s="239"/>
      <c r="M11" s="239"/>
    </row>
    <row r="12" spans="2:16">
      <c r="B12" s="152"/>
      <c r="C12" s="133" t="s">
        <v>46</v>
      </c>
      <c r="D12" s="133" t="s">
        <v>48</v>
      </c>
      <c r="E12" s="133" t="s">
        <v>50</v>
      </c>
      <c r="F12" s="133" t="s">
        <v>52</v>
      </c>
      <c r="G12" s="133" t="s">
        <v>54</v>
      </c>
      <c r="H12" s="133" t="s">
        <v>56</v>
      </c>
      <c r="I12" s="133" t="s">
        <v>58</v>
      </c>
      <c r="J12" s="133" t="s">
        <v>60</v>
      </c>
      <c r="K12" s="133" t="s">
        <v>62</v>
      </c>
      <c r="L12" s="133" t="s">
        <v>64</v>
      </c>
      <c r="M12" s="133" t="s">
        <v>66</v>
      </c>
      <c r="N12" s="133" t="s">
        <v>68</v>
      </c>
      <c r="O12" s="133" t="s">
        <v>70</v>
      </c>
      <c r="P12" s="133" t="s">
        <v>72</v>
      </c>
    </row>
    <row r="13" spans="2:16" ht="18" customHeight="1">
      <c r="B13" s="131" t="s">
        <v>282</v>
      </c>
      <c r="C13" s="254">
        <v>358308373</v>
      </c>
      <c r="D13" s="254">
        <v>123116772</v>
      </c>
      <c r="E13" s="254">
        <v>164420029</v>
      </c>
      <c r="F13" s="254">
        <v>42372844</v>
      </c>
      <c r="G13" s="254">
        <v>24714120</v>
      </c>
      <c r="H13" s="254">
        <v>0</v>
      </c>
      <c r="I13" s="254">
        <v>459957270</v>
      </c>
      <c r="J13" s="254">
        <v>604116946</v>
      </c>
      <c r="K13" s="254">
        <v>841941647</v>
      </c>
      <c r="L13" s="254">
        <v>654596272</v>
      </c>
      <c r="M13" s="255">
        <v>465872811</v>
      </c>
      <c r="N13" s="254">
        <v>813432379</v>
      </c>
      <c r="O13" s="254">
        <v>740395147</v>
      </c>
      <c r="P13" s="254">
        <v>617257398</v>
      </c>
    </row>
    <row r="14" spans="2:16" ht="18" customHeight="1">
      <c r="B14" s="131" t="s">
        <v>283</v>
      </c>
      <c r="C14" s="106">
        <v>24969364</v>
      </c>
      <c r="D14" s="106">
        <v>34404733</v>
      </c>
      <c r="E14" s="106">
        <v>44773499</v>
      </c>
      <c r="F14" s="106">
        <v>60757250</v>
      </c>
      <c r="G14" s="106">
        <v>71276525</v>
      </c>
      <c r="H14" s="106">
        <v>84384727</v>
      </c>
      <c r="I14" s="106">
        <v>90214078</v>
      </c>
      <c r="J14" s="106">
        <v>103220879</v>
      </c>
      <c r="K14" s="107">
        <v>107643960</v>
      </c>
      <c r="L14" s="107">
        <v>115942339</v>
      </c>
      <c r="M14" s="107">
        <v>105263447</v>
      </c>
      <c r="N14" s="107">
        <v>109312159</v>
      </c>
      <c r="O14" s="107">
        <v>107689568</v>
      </c>
      <c r="P14" s="107">
        <v>103871737</v>
      </c>
    </row>
    <row r="15" spans="2:16" ht="18" customHeight="1">
      <c r="B15" s="131" t="s">
        <v>284</v>
      </c>
      <c r="C15" s="108">
        <v>14.35</v>
      </c>
      <c r="D15" s="108">
        <v>3.58</v>
      </c>
      <c r="E15" s="108">
        <v>3.67</v>
      </c>
      <c r="F15" s="108">
        <v>0.7</v>
      </c>
      <c r="G15" s="108">
        <v>0.35</v>
      </c>
      <c r="H15" s="108">
        <v>0</v>
      </c>
      <c r="I15" s="108">
        <v>5.0999999999999996</v>
      </c>
      <c r="J15" s="108">
        <v>5.85</v>
      </c>
      <c r="K15" s="108">
        <v>7.82</v>
      </c>
      <c r="L15" s="108">
        <v>5.65</v>
      </c>
      <c r="M15" s="108">
        <v>4.42</v>
      </c>
      <c r="N15" s="108">
        <v>7.44</v>
      </c>
      <c r="O15" s="108">
        <v>6.88</v>
      </c>
      <c r="P15" s="108">
        <v>5.95</v>
      </c>
    </row>
    <row r="16" spans="2:16" ht="18" customHeight="1">
      <c r="B16" s="131" t="s">
        <v>285</v>
      </c>
      <c r="C16" s="108">
        <v>51.34</v>
      </c>
      <c r="D16" s="108">
        <v>42.27</v>
      </c>
      <c r="E16" s="108">
        <v>44.38</v>
      </c>
      <c r="F16" s="108">
        <v>42.72</v>
      </c>
      <c r="G16" s="108">
        <v>43.65</v>
      </c>
      <c r="H16" s="108">
        <v>44.33</v>
      </c>
      <c r="I16" s="108">
        <v>49.87</v>
      </c>
      <c r="J16" s="108">
        <v>51.432662289380424</v>
      </c>
      <c r="K16" s="108">
        <v>55.04</v>
      </c>
      <c r="L16" s="108">
        <v>54.43</v>
      </c>
      <c r="M16" s="108">
        <v>54.47</v>
      </c>
      <c r="N16" s="108">
        <v>58.24</v>
      </c>
      <c r="O16" s="108">
        <v>59.76</v>
      </c>
      <c r="P16" s="108">
        <v>64.952496157544758</v>
      </c>
    </row>
    <row r="17" spans="2:16" ht="18" customHeight="1">
      <c r="B17" s="131" t="s">
        <v>286</v>
      </c>
      <c r="C17" s="109">
        <v>1.07</v>
      </c>
      <c r="D17" s="109">
        <v>1.1200000000000001</v>
      </c>
      <c r="E17" s="109">
        <v>1.27</v>
      </c>
      <c r="F17" s="109">
        <v>1.27</v>
      </c>
      <c r="G17" s="109">
        <v>1.28</v>
      </c>
      <c r="H17" s="109">
        <v>1.31</v>
      </c>
      <c r="I17" s="109">
        <v>1.32</v>
      </c>
      <c r="J17" s="109">
        <v>1.34</v>
      </c>
      <c r="K17" s="110">
        <v>1.34</v>
      </c>
      <c r="L17" s="110">
        <v>1.35</v>
      </c>
      <c r="M17" s="111">
        <v>1.3591249054158001</v>
      </c>
      <c r="N17" s="111">
        <v>1.3475876104600599</v>
      </c>
      <c r="O17" s="111">
        <v>1.3484509112562095</v>
      </c>
      <c r="P17" s="111">
        <v>1.3739711963543761</v>
      </c>
    </row>
    <row r="18" spans="2:16" ht="18" customHeight="1">
      <c r="B18" s="131" t="s">
        <v>287</v>
      </c>
      <c r="C18" s="108">
        <v>54.93</v>
      </c>
      <c r="D18" s="108">
        <v>47.34</v>
      </c>
      <c r="E18" s="108">
        <v>56.36</v>
      </c>
      <c r="F18" s="108">
        <v>54.25</v>
      </c>
      <c r="G18" s="108">
        <v>55.87</v>
      </c>
      <c r="H18" s="108">
        <v>58.07</v>
      </c>
      <c r="I18" s="108">
        <v>65.83</v>
      </c>
      <c r="J18" s="108">
        <v>68.92</v>
      </c>
      <c r="K18" s="108">
        <v>73.75</v>
      </c>
      <c r="L18" s="108">
        <v>73.48</v>
      </c>
      <c r="M18" s="108">
        <v>74.03</v>
      </c>
      <c r="N18" s="108">
        <v>78.48</v>
      </c>
      <c r="O18" s="108">
        <v>80.583426456671091</v>
      </c>
      <c r="P18" s="108">
        <v>89.253168915180268</v>
      </c>
    </row>
    <row r="19" spans="2:16" ht="18" customHeight="1">
      <c r="B19" s="131" t="s">
        <v>288</v>
      </c>
      <c r="C19" s="256">
        <f>C14*C16</f>
        <v>1281927147.76</v>
      </c>
      <c r="D19" s="256">
        <f t="shared" ref="D19:L19" si="0">D14*D16</f>
        <v>1454288063.9100001</v>
      </c>
      <c r="E19" s="256">
        <f t="shared" si="0"/>
        <v>1987047885.6200001</v>
      </c>
      <c r="F19" s="256">
        <f t="shared" si="0"/>
        <v>2595549720</v>
      </c>
      <c r="G19" s="256">
        <f t="shared" si="0"/>
        <v>3111220316.25</v>
      </c>
      <c r="H19" s="256">
        <f t="shared" si="0"/>
        <v>3740774947.9099998</v>
      </c>
      <c r="I19" s="256">
        <f t="shared" si="0"/>
        <v>4498976069.8599997</v>
      </c>
      <c r="J19" s="256">
        <f t="shared" si="0"/>
        <v>5308924610.8199997</v>
      </c>
      <c r="K19" s="256">
        <f t="shared" si="0"/>
        <v>5924723558.3999996</v>
      </c>
      <c r="L19" s="256">
        <f t="shared" si="0"/>
        <v>6310741511.7699995</v>
      </c>
      <c r="M19" s="256">
        <f>M14*M16</f>
        <v>5733699958.0900002</v>
      </c>
      <c r="N19" s="256">
        <f>N14*N16</f>
        <v>6366340140.1599998</v>
      </c>
      <c r="O19" s="256">
        <v>6435528583.6799994</v>
      </c>
      <c r="P19" s="256">
        <v>6746728598.3699999</v>
      </c>
    </row>
    <row r="20" spans="2:16" ht="14" customHeight="1">
      <c r="B20" s="236"/>
      <c r="C20" s="237"/>
      <c r="D20" s="237"/>
      <c r="E20" s="237"/>
      <c r="F20" s="237"/>
      <c r="G20" s="237"/>
      <c r="H20" s="237"/>
      <c r="I20" s="237"/>
      <c r="J20" s="237"/>
      <c r="K20" s="237"/>
      <c r="L20" s="237"/>
      <c r="M20" s="237"/>
      <c r="N20" s="237"/>
      <c r="O20" s="237"/>
    </row>
    <row r="21" spans="2:16">
      <c r="B21" s="15" t="s">
        <v>74</v>
      </c>
    </row>
    <row r="22" spans="2:16">
      <c r="D22" s="47"/>
      <c r="E22" s="47"/>
      <c r="F22" s="47"/>
      <c r="G22" s="47"/>
      <c r="H22" s="47"/>
      <c r="I22" s="47"/>
      <c r="J22" s="47"/>
      <c r="K22" s="47"/>
      <c r="L22" s="47"/>
      <c r="M22" s="47"/>
    </row>
    <row r="23" spans="2:16">
      <c r="C23" s="23"/>
      <c r="D23" s="23"/>
      <c r="E23" s="23"/>
      <c r="F23" s="23"/>
      <c r="G23" s="23"/>
      <c r="H23" s="23"/>
      <c r="I23" s="23"/>
      <c r="J23" s="23"/>
      <c r="K23" s="23"/>
      <c r="L23" s="23"/>
      <c r="M23" s="23"/>
    </row>
    <row r="27" spans="2:16">
      <c r="C27" s="20"/>
    </row>
  </sheetData>
  <phoneticPr fontId="25" type="noConversion"/>
  <hyperlinks>
    <hyperlink ref="B21" location="Introduction!A1" display="Return to information tab" xr:uid="{835691DA-251C-487F-B058-18EE3E52E570}"/>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82E6D-53AA-4D5D-8102-6D147BF9445B}">
  <sheetPr codeName="Sheet32">
    <tabColor rgb="FF2363AF"/>
    <pageSetUpPr autoPageBreaks="0"/>
  </sheetPr>
  <dimension ref="B5:M58"/>
  <sheetViews>
    <sheetView showGridLines="0" zoomScaleNormal="100" workbookViewId="0"/>
  </sheetViews>
  <sheetFormatPr defaultColWidth="8.81640625" defaultRowHeight="14.5"/>
  <cols>
    <col min="1" max="1" width="2.453125" customWidth="1"/>
    <col min="2" max="2" width="16.7265625" customWidth="1"/>
    <col min="3" max="3" width="23.1796875" customWidth="1"/>
    <col min="4" max="4" width="27.54296875" customWidth="1"/>
    <col min="5" max="5" width="13.453125" customWidth="1"/>
    <col min="6" max="6" width="14.81640625" customWidth="1"/>
    <col min="7" max="7" width="30.81640625" bestFit="1" customWidth="1"/>
    <col min="8" max="9" width="14" bestFit="1" customWidth="1"/>
    <col min="10" max="10" width="31.81640625" bestFit="1" customWidth="1"/>
    <col min="11" max="11" width="13.81640625" bestFit="1" customWidth="1"/>
    <col min="12" max="12" width="13.453125" bestFit="1" customWidth="1"/>
    <col min="13" max="13" width="14.453125" bestFit="1" customWidth="1"/>
    <col min="22" max="22" width="14.81640625" customWidth="1"/>
    <col min="23" max="23" width="17.1796875" customWidth="1"/>
    <col min="24" max="24" width="16" customWidth="1"/>
  </cols>
  <sheetData>
    <row r="5" spans="2:2" ht="17.5">
      <c r="B5" s="11" t="s">
        <v>17</v>
      </c>
    </row>
    <row r="7" spans="2:2" ht="15">
      <c r="B7" s="4" t="s">
        <v>756</v>
      </c>
    </row>
    <row r="8" spans="2:2" ht="15">
      <c r="B8" s="4"/>
    </row>
    <row r="9" spans="2:2">
      <c r="B9" s="65" t="s">
        <v>757</v>
      </c>
    </row>
    <row r="10" spans="2:2">
      <c r="B10" s="65" t="s">
        <v>758</v>
      </c>
    </row>
    <row r="11" spans="2:2">
      <c r="B11" s="16"/>
    </row>
    <row r="12" spans="2:2">
      <c r="B12" s="16" t="s">
        <v>295</v>
      </c>
    </row>
    <row r="31" spans="13:13">
      <c r="M31" s="9"/>
    </row>
    <row r="32" spans="13:13">
      <c r="M32" s="9"/>
    </row>
    <row r="34" spans="2:13">
      <c r="B34" s="135" t="s">
        <v>296</v>
      </c>
      <c r="C34" s="136" t="s">
        <v>297</v>
      </c>
    </row>
    <row r="35" spans="2:13">
      <c r="B35" s="38" t="s">
        <v>30</v>
      </c>
      <c r="C35" s="39">
        <v>250439567.06</v>
      </c>
      <c r="M35" s="19"/>
    </row>
    <row r="36" spans="2:13">
      <c r="B36" s="38" t="s">
        <v>32</v>
      </c>
      <c r="C36" s="39">
        <v>406609993.92000002</v>
      </c>
      <c r="M36" s="19"/>
    </row>
    <row r="37" spans="2:13">
      <c r="B37" s="38" t="s">
        <v>34</v>
      </c>
      <c r="C37" s="39">
        <v>491227122</v>
      </c>
      <c r="M37" s="19"/>
    </row>
    <row r="38" spans="2:13">
      <c r="B38" s="38" t="s">
        <v>36</v>
      </c>
      <c r="C38" s="39">
        <v>582768945.17999995</v>
      </c>
      <c r="M38" s="19"/>
    </row>
    <row r="39" spans="2:13">
      <c r="B39" s="38" t="s">
        <v>38</v>
      </c>
      <c r="C39" s="39">
        <v>720111589.12</v>
      </c>
      <c r="M39" s="19"/>
    </row>
    <row r="40" spans="2:13" ht="14.15" customHeight="1">
      <c r="B40" s="38" t="s">
        <v>40</v>
      </c>
      <c r="C40" s="39">
        <v>871914465.45000005</v>
      </c>
      <c r="M40" s="19"/>
    </row>
    <row r="41" spans="2:13">
      <c r="B41" s="38" t="s">
        <v>42</v>
      </c>
      <c r="C41" s="39">
        <v>1030250496.8599999</v>
      </c>
      <c r="M41" s="19"/>
    </row>
    <row r="42" spans="2:13">
      <c r="B42" s="38" t="s">
        <v>44</v>
      </c>
      <c r="C42" s="39">
        <v>1117216053.8</v>
      </c>
      <c r="M42" s="19"/>
    </row>
    <row r="43" spans="2:13">
      <c r="B43" s="38" t="s">
        <v>46</v>
      </c>
      <c r="C43" s="39">
        <v>1281927147.76</v>
      </c>
      <c r="M43" s="19"/>
    </row>
    <row r="44" spans="2:13">
      <c r="B44" s="38" t="s">
        <v>48</v>
      </c>
      <c r="C44" s="39">
        <v>1454288063.9100001</v>
      </c>
      <c r="M44" s="19"/>
    </row>
    <row r="45" spans="2:13">
      <c r="B45" s="38" t="s">
        <v>50</v>
      </c>
      <c r="C45" s="39">
        <v>1987047885.6200001</v>
      </c>
      <c r="M45" s="19"/>
    </row>
    <row r="46" spans="2:13">
      <c r="B46" s="38" t="s">
        <v>52</v>
      </c>
      <c r="C46" s="39">
        <v>2595549720</v>
      </c>
      <c r="M46" s="19"/>
    </row>
    <row r="47" spans="2:13">
      <c r="B47" s="38" t="s">
        <v>54</v>
      </c>
      <c r="C47" s="39">
        <v>3111220316.25</v>
      </c>
      <c r="M47" s="19"/>
    </row>
    <row r="48" spans="2:13">
      <c r="B48" s="38" t="s">
        <v>56</v>
      </c>
      <c r="C48" s="39">
        <v>3740774947.9099998</v>
      </c>
      <c r="M48" s="19"/>
    </row>
    <row r="49" spans="2:13">
      <c r="B49" s="38" t="s">
        <v>58</v>
      </c>
      <c r="C49" s="39">
        <v>4498976069.8599997</v>
      </c>
      <c r="M49" s="19"/>
    </row>
    <row r="50" spans="2:13">
      <c r="B50" s="38" t="s">
        <v>60</v>
      </c>
      <c r="C50" s="39">
        <v>5308924610.8199997</v>
      </c>
      <c r="M50" s="19"/>
    </row>
    <row r="51" spans="2:13">
      <c r="B51" s="38" t="s">
        <v>62</v>
      </c>
      <c r="C51" s="39">
        <v>5924723558.3999996</v>
      </c>
      <c r="M51" s="19"/>
    </row>
    <row r="52" spans="2:13">
      <c r="B52" s="38" t="s">
        <v>64</v>
      </c>
      <c r="C52" s="39">
        <v>6310741511.7699995</v>
      </c>
      <c r="M52" s="19"/>
    </row>
    <row r="53" spans="2:13">
      <c r="B53" s="38" t="s">
        <v>66</v>
      </c>
      <c r="C53" s="39">
        <v>5733699958.0900002</v>
      </c>
      <c r="M53" s="19"/>
    </row>
    <row r="54" spans="2:13">
      <c r="B54" s="38" t="s">
        <v>68</v>
      </c>
      <c r="C54" s="39">
        <v>6366340140.1599998</v>
      </c>
      <c r="M54" s="19"/>
    </row>
    <row r="55" spans="2:13">
      <c r="B55" s="38" t="s">
        <v>70</v>
      </c>
      <c r="C55" s="39">
        <v>6435528583.6799994</v>
      </c>
      <c r="M55" s="19"/>
    </row>
    <row r="56" spans="2:13">
      <c r="B56" s="38" t="s">
        <v>72</v>
      </c>
      <c r="C56" s="39">
        <v>6746728598.3699999</v>
      </c>
      <c r="M56" s="19"/>
    </row>
    <row r="58" spans="2:13">
      <c r="B58" s="15" t="s">
        <v>74</v>
      </c>
    </row>
  </sheetData>
  <phoneticPr fontId="25" type="noConversion"/>
  <hyperlinks>
    <hyperlink ref="B58" location="Introduction!A1" display="Return to information tab" xr:uid="{F6B22C02-925B-4A52-8C45-0E1C7EFCBEC3}"/>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D7D2D-805A-4512-9906-C648DF5417C1}">
  <sheetPr codeName="Sheet33">
    <tabColor rgb="FF2363AF"/>
    <pageSetUpPr autoPageBreaks="0"/>
  </sheetPr>
  <dimension ref="B5:S44"/>
  <sheetViews>
    <sheetView showGridLines="0" zoomScaleNormal="100" workbookViewId="0"/>
  </sheetViews>
  <sheetFormatPr defaultColWidth="8.81640625" defaultRowHeight="14.5"/>
  <cols>
    <col min="1" max="1" width="2.453125" customWidth="1"/>
    <col min="2" max="2" width="25.1796875" customWidth="1"/>
    <col min="3" max="16" width="12.54296875" customWidth="1"/>
    <col min="17" max="17" width="12.1796875" customWidth="1"/>
    <col min="18" max="18" width="13" customWidth="1"/>
    <col min="19" max="19" width="11" customWidth="1"/>
    <col min="22" max="22" width="14.81640625" customWidth="1"/>
    <col min="23" max="23" width="17.1796875" customWidth="1"/>
    <col min="24" max="24" width="16" customWidth="1"/>
  </cols>
  <sheetData>
    <row r="5" spans="2:2" ht="17.5">
      <c r="B5" s="11" t="s">
        <v>17</v>
      </c>
    </row>
    <row r="7" spans="2:2" ht="15">
      <c r="B7" s="4" t="s">
        <v>724</v>
      </c>
    </row>
    <row r="8" spans="2:2" ht="15">
      <c r="B8" s="4"/>
    </row>
    <row r="9" spans="2:2">
      <c r="B9" s="64" t="s">
        <v>766</v>
      </c>
    </row>
    <row r="10" spans="2:2">
      <c r="B10" s="64" t="s">
        <v>767</v>
      </c>
    </row>
    <row r="11" spans="2:2">
      <c r="B11" s="64" t="s">
        <v>768</v>
      </c>
    </row>
    <row r="12" spans="2:2">
      <c r="B12" s="64" t="s">
        <v>769</v>
      </c>
    </row>
    <row r="13" spans="2:2">
      <c r="B13" s="196"/>
    </row>
    <row r="14" spans="2:2">
      <c r="B14" s="18"/>
    </row>
    <row r="25" spans="13:13">
      <c r="M25" s="9"/>
    </row>
    <row r="33" spans="2:19" ht="13" customHeight="1"/>
    <row r="34" spans="2:19">
      <c r="B34" s="257" t="s">
        <v>298</v>
      </c>
      <c r="C34" s="258" t="s">
        <v>40</v>
      </c>
      <c r="D34" s="258" t="s">
        <v>42</v>
      </c>
      <c r="E34" s="258" t="s">
        <v>44</v>
      </c>
      <c r="F34" s="258" t="s">
        <v>46</v>
      </c>
      <c r="G34" s="258" t="s">
        <v>48</v>
      </c>
      <c r="H34" s="258" t="s">
        <v>50</v>
      </c>
      <c r="I34" s="258" t="s">
        <v>52</v>
      </c>
      <c r="J34" s="258" t="s">
        <v>54</v>
      </c>
      <c r="K34" s="258" t="s">
        <v>56</v>
      </c>
      <c r="L34" s="258" t="s">
        <v>58</v>
      </c>
      <c r="M34" s="258" t="s">
        <v>60</v>
      </c>
      <c r="N34" s="258" t="s">
        <v>62</v>
      </c>
      <c r="O34" s="258" t="s">
        <v>64</v>
      </c>
      <c r="P34" s="258" t="s">
        <v>66</v>
      </c>
      <c r="Q34" s="258" t="s">
        <v>68</v>
      </c>
      <c r="R34" s="258" t="s">
        <v>70</v>
      </c>
      <c r="S34" s="258" t="s">
        <v>72</v>
      </c>
    </row>
    <row r="35" spans="2:19">
      <c r="B35" s="165" t="s">
        <v>87</v>
      </c>
      <c r="C35" s="208">
        <v>52.95</v>
      </c>
      <c r="D35" s="208">
        <v>54.37</v>
      </c>
      <c r="E35" s="208">
        <v>56.341241561242754</v>
      </c>
      <c r="F35" s="208">
        <v>51.187638782705982</v>
      </c>
      <c r="G35" s="208">
        <v>44.384164973471172</v>
      </c>
      <c r="H35" s="208">
        <v>61.042208698619149</v>
      </c>
      <c r="I35" s="208">
        <v>51.308080230226963</v>
      </c>
      <c r="J35" s="208">
        <v>51.163278216363096</v>
      </c>
      <c r="K35" s="208">
        <v>51.749354488850699</v>
      </c>
      <c r="L35" s="208">
        <v>61.29142165867578</v>
      </c>
      <c r="M35" s="208">
        <v>68.929244561036057</v>
      </c>
      <c r="N35" s="208">
        <v>72.52249353938204</v>
      </c>
      <c r="O35" s="208">
        <v>72.396837374567667</v>
      </c>
      <c r="P35" s="208">
        <v>72.305146935608178</v>
      </c>
      <c r="Q35" s="208">
        <v>75.867521444643515</v>
      </c>
      <c r="R35" s="208">
        <v>77.98</v>
      </c>
      <c r="S35" s="208">
        <v>86.388060050276778</v>
      </c>
    </row>
    <row r="36" spans="2:19">
      <c r="B36" s="165" t="s">
        <v>91</v>
      </c>
      <c r="C36" s="208">
        <v>52.95</v>
      </c>
      <c r="D36" s="208">
        <v>54.37</v>
      </c>
      <c r="E36" s="208">
        <v>52.449751476914244</v>
      </c>
      <c r="F36" s="208">
        <v>51.344975473133523</v>
      </c>
      <c r="G36" s="208">
        <v>42.314232329600308</v>
      </c>
      <c r="H36" s="208">
        <v>44.477856504218387</v>
      </c>
      <c r="I36" s="208">
        <v>42.819548719082</v>
      </c>
      <c r="J36" s="208">
        <v>43.821041608927487</v>
      </c>
      <c r="K36" s="208">
        <v>44.5548355559934</v>
      </c>
      <c r="L36" s="208">
        <v>50.140166154910382</v>
      </c>
      <c r="M36" s="208">
        <v>51.97744931281207</v>
      </c>
      <c r="N36" s="208">
        <v>55.58736755425992</v>
      </c>
      <c r="O36" s="208">
        <v>55.069244854229296</v>
      </c>
      <c r="P36" s="208">
        <v>55.136596756236742</v>
      </c>
      <c r="Q36" s="208">
        <v>58.877047938852328</v>
      </c>
      <c r="R36" s="208">
        <v>60.35</v>
      </c>
      <c r="S36" s="208">
        <v>65.794632857174435</v>
      </c>
    </row>
    <row r="37" spans="2:19">
      <c r="B37" s="165" t="s">
        <v>143</v>
      </c>
      <c r="C37" s="208">
        <v>52.95</v>
      </c>
      <c r="D37" s="208">
        <v>54.37</v>
      </c>
      <c r="E37" s="208">
        <v>52.259499800959276</v>
      </c>
      <c r="F37" s="208">
        <v>51.34</v>
      </c>
      <c r="G37" s="208">
        <v>42.246077688651368</v>
      </c>
      <c r="H37" s="208">
        <v>44.2704400469406</v>
      </c>
      <c r="I37" s="208">
        <v>42.281469091327331</v>
      </c>
      <c r="J37" s="208">
        <v>43.101568165517683</v>
      </c>
      <c r="K37" s="208">
        <v>43.814339796629262</v>
      </c>
      <c r="L37" s="208">
        <v>49.310022673869064</v>
      </c>
      <c r="M37" s="208">
        <v>50.648528816172679</v>
      </c>
      <c r="N37" s="208">
        <v>54.124217300686524</v>
      </c>
      <c r="O37" s="208">
        <v>53.568810016189012</v>
      </c>
      <c r="P37" s="208">
        <v>53.528051043865823</v>
      </c>
      <c r="Q37" s="208">
        <v>57.061642209157199</v>
      </c>
      <c r="R37" s="208">
        <v>58.5</v>
      </c>
      <c r="S37" s="208">
        <v>63.444023047287843</v>
      </c>
    </row>
    <row r="38" spans="2:19">
      <c r="B38" s="165" t="s">
        <v>88</v>
      </c>
      <c r="C38" s="208">
        <v>52.95</v>
      </c>
      <c r="D38" s="208">
        <v>54.37</v>
      </c>
      <c r="E38" s="208">
        <v>68.051929601575722</v>
      </c>
      <c r="F38" s="208">
        <v>77.136196806283678</v>
      </c>
      <c r="G38" s="208">
        <v>68.924317351316958</v>
      </c>
      <c r="H38" s="208">
        <v>78.989103028952627</v>
      </c>
      <c r="I38" s="208">
        <v>78.57380786706068</v>
      </c>
      <c r="J38" s="208">
        <v>81.560519347400287</v>
      </c>
      <c r="K38" s="208">
        <v>83.601205760232844</v>
      </c>
      <c r="L38" s="208">
        <v>94.463610830026198</v>
      </c>
      <c r="M38" s="208">
        <v>97.238519701359792</v>
      </c>
      <c r="N38" s="208">
        <v>103.8640687945275</v>
      </c>
      <c r="O38" s="208">
        <v>102.94123992117473</v>
      </c>
      <c r="P38" s="208">
        <v>102.88548271996162</v>
      </c>
      <c r="Q38" s="208">
        <v>110.44970943515901</v>
      </c>
      <c r="R38" s="208">
        <v>113.47</v>
      </c>
      <c r="S38" s="208">
        <v>123.26753324139794</v>
      </c>
    </row>
    <row r="39" spans="2:19">
      <c r="B39" s="165" t="s">
        <v>86</v>
      </c>
      <c r="C39" s="208">
        <v>52.95</v>
      </c>
      <c r="D39" s="208">
        <v>54.37</v>
      </c>
      <c r="E39" s="208">
        <v>52.367397272496937</v>
      </c>
      <c r="F39" s="208">
        <v>51.370227200766372</v>
      </c>
      <c r="G39" s="208">
        <v>42.332235026702428</v>
      </c>
      <c r="H39" s="208">
        <v>44.522937480803243</v>
      </c>
      <c r="I39" s="208">
        <v>42.917420034586094</v>
      </c>
      <c r="J39" s="208">
        <v>43.7851212074629</v>
      </c>
      <c r="K39" s="208">
        <v>44.457572945217429</v>
      </c>
      <c r="L39" s="208">
        <v>49.811530098718045</v>
      </c>
      <c r="M39" s="208">
        <v>50.972394457157279</v>
      </c>
      <c r="N39" s="208">
        <v>54.517102813284041</v>
      </c>
      <c r="O39" s="208">
        <v>53.994541165817701</v>
      </c>
      <c r="P39" s="208">
        <v>54.109369211698869</v>
      </c>
      <c r="Q39" s="208">
        <v>57.765734842476384</v>
      </c>
      <c r="R39" s="208">
        <v>59.43</v>
      </c>
      <c r="S39" s="208">
        <v>64.876619574616896</v>
      </c>
    </row>
    <row r="40" spans="2:19">
      <c r="B40" s="165" t="s">
        <v>92</v>
      </c>
      <c r="C40" s="208">
        <v>52.95</v>
      </c>
      <c r="D40" s="208">
        <v>54.37</v>
      </c>
      <c r="E40" s="208">
        <v>52.36</v>
      </c>
      <c r="F40" s="208">
        <v>51.34</v>
      </c>
      <c r="G40" s="208">
        <v>42.260773487956996</v>
      </c>
      <c r="H40" s="208">
        <v>43.591508716190795</v>
      </c>
      <c r="I40" s="208">
        <v>40.741357252250864</v>
      </c>
      <c r="J40" s="208">
        <v>39.679198071484635</v>
      </c>
      <c r="K40" s="208">
        <v>39.605846276249878</v>
      </c>
      <c r="L40" s="208">
        <v>43.808136098628275</v>
      </c>
      <c r="M40" s="208">
        <v>42.084687109125404</v>
      </c>
      <c r="N40" s="208">
        <v>44.476497300784715</v>
      </c>
      <c r="O40" s="208">
        <v>44.074068323460253</v>
      </c>
      <c r="P40" s="208">
        <v>44.374036072037754</v>
      </c>
      <c r="Q40" s="208">
        <v>46.767251448435687</v>
      </c>
      <c r="R40" s="208">
        <v>48.13</v>
      </c>
      <c r="S40" s="208">
        <v>51.875083233299101</v>
      </c>
    </row>
    <row r="41" spans="2:19">
      <c r="B41" s="165" t="s">
        <v>89</v>
      </c>
      <c r="C41" s="208">
        <v>52.95</v>
      </c>
      <c r="D41" s="208">
        <v>54.37</v>
      </c>
      <c r="E41" s="208">
        <v>56.214433499881039</v>
      </c>
      <c r="F41" s="208">
        <v>57.172519083969469</v>
      </c>
      <c r="G41" s="208">
        <v>56.160568834290295</v>
      </c>
      <c r="H41" s="208">
        <v>70.242930257819239</v>
      </c>
      <c r="I41" s="208">
        <v>80.289485396806455</v>
      </c>
      <c r="J41" s="208">
        <v>74.070573337758375</v>
      </c>
      <c r="K41" s="208">
        <v>68.135177986507969</v>
      </c>
      <c r="L41" s="208">
        <v>74.211859309502174</v>
      </c>
      <c r="M41" s="208">
        <v>75.138059385312062</v>
      </c>
      <c r="N41" s="208">
        <v>80.219472679037253</v>
      </c>
      <c r="O41" s="208">
        <v>79.403063599455592</v>
      </c>
      <c r="P41" s="208">
        <v>79.454419616690501</v>
      </c>
      <c r="Q41" s="208">
        <v>85.036328945399717</v>
      </c>
      <c r="R41" s="208">
        <v>87.02</v>
      </c>
      <c r="S41" s="208">
        <v>94.540975111426562</v>
      </c>
    </row>
    <row r="42" spans="2:19">
      <c r="B42" s="259" t="s">
        <v>299</v>
      </c>
      <c r="C42" s="260">
        <v>52.95</v>
      </c>
      <c r="D42" s="260">
        <v>54.37</v>
      </c>
      <c r="E42" s="260">
        <v>54.651190406663467</v>
      </c>
      <c r="F42" s="260">
        <v>55.027222263510765</v>
      </c>
      <c r="G42" s="260">
        <v>47.28081545582215</v>
      </c>
      <c r="H42" s="260">
        <v>56.145059023805658</v>
      </c>
      <c r="I42" s="260">
        <v>54.127356146917982</v>
      </c>
      <c r="J42" s="260">
        <v>55.824606817179372</v>
      </c>
      <c r="K42" s="260">
        <v>58.031911848469633</v>
      </c>
      <c r="L42" s="260">
        <v>65.87646332520778</v>
      </c>
      <c r="M42" s="260">
        <v>68.827476466614158</v>
      </c>
      <c r="N42" s="260">
        <v>73.719520324647803</v>
      </c>
      <c r="O42" s="260">
        <v>73.515790273685596</v>
      </c>
      <c r="P42" s="260">
        <v>74.031533597998774</v>
      </c>
      <c r="Q42" s="260">
        <v>78.483502433193877</v>
      </c>
      <c r="R42" s="260">
        <v>80.58</v>
      </c>
      <c r="S42" s="260">
        <v>89.253168915180268</v>
      </c>
    </row>
    <row r="43" spans="2:19">
      <c r="L43" s="19"/>
    </row>
    <row r="44" spans="2:19">
      <c r="B44" s="15" t="s">
        <v>74</v>
      </c>
    </row>
  </sheetData>
  <phoneticPr fontId="25" type="noConversion"/>
  <hyperlinks>
    <hyperlink ref="B44" location="Introduction!A1" display="Return to information tab" xr:uid="{33126E92-D691-420F-B10A-FD504F6F8A85}"/>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3D42E-026C-409C-B8A0-420A44FD221F}">
  <sheetPr codeName="Sheet34">
    <tabColor rgb="FF2363AF"/>
    <pageSetUpPr autoPageBreaks="0"/>
  </sheetPr>
  <dimension ref="B5:F14"/>
  <sheetViews>
    <sheetView showGridLines="0" workbookViewId="0"/>
  </sheetViews>
  <sheetFormatPr defaultRowHeight="14.5"/>
  <cols>
    <col min="1" max="1" width="2.453125" customWidth="1"/>
    <col min="2" max="2" width="22.54296875" customWidth="1"/>
    <col min="3" max="6" width="19.54296875" customWidth="1"/>
  </cols>
  <sheetData>
    <row r="5" spans="2:6" ht="17.5">
      <c r="B5" s="11" t="s">
        <v>17</v>
      </c>
    </row>
    <row r="7" spans="2:6" ht="15">
      <c r="B7" s="4" t="s">
        <v>725</v>
      </c>
    </row>
    <row r="9" spans="2:6">
      <c r="B9" s="40"/>
      <c r="C9" s="133" t="s">
        <v>246</v>
      </c>
      <c r="D9" s="133" t="s">
        <v>247</v>
      </c>
      <c r="E9" s="133" t="s">
        <v>248</v>
      </c>
      <c r="F9" s="133" t="s">
        <v>270</v>
      </c>
    </row>
    <row r="10" spans="2:6">
      <c r="B10" s="131" t="s">
        <v>300</v>
      </c>
      <c r="C10" s="72">
        <v>483820471</v>
      </c>
      <c r="D10" s="72">
        <v>118644887</v>
      </c>
      <c r="E10" s="72">
        <v>513067</v>
      </c>
      <c r="F10" s="72">
        <v>602978425</v>
      </c>
    </row>
    <row r="11" spans="2:6">
      <c r="B11" s="131" t="s">
        <v>301</v>
      </c>
      <c r="C11" s="72">
        <v>14096887</v>
      </c>
      <c r="D11" s="72">
        <v>182086</v>
      </c>
      <c r="E11" s="72">
        <v>0</v>
      </c>
      <c r="F11" s="72">
        <v>14278973</v>
      </c>
    </row>
    <row r="12" spans="2:6">
      <c r="B12" s="131" t="s">
        <v>95</v>
      </c>
      <c r="C12" s="361">
        <v>497917358</v>
      </c>
      <c r="D12" s="361">
        <v>118826973</v>
      </c>
      <c r="E12" s="361">
        <v>513067</v>
      </c>
      <c r="F12" s="361">
        <v>617257398</v>
      </c>
    </row>
    <row r="14" spans="2:6">
      <c r="B14" s="15" t="s">
        <v>74</v>
      </c>
    </row>
  </sheetData>
  <hyperlinks>
    <hyperlink ref="B14" location="Introduction!A1" display="Return to information tab" xr:uid="{8943569E-01C5-4627-9D25-61E0F95DFBB0}"/>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E4050-452F-44C2-AEE1-219605F3083D}">
  <sheetPr codeName="Sheet35">
    <tabColor rgb="FF2363AF"/>
    <pageSetUpPr autoPageBreaks="0"/>
  </sheetPr>
  <dimension ref="B5:M55"/>
  <sheetViews>
    <sheetView showGridLines="0" zoomScaleNormal="100" workbookViewId="0"/>
  </sheetViews>
  <sheetFormatPr defaultColWidth="8.81640625" defaultRowHeight="14.5"/>
  <cols>
    <col min="1" max="1" width="2.453125" customWidth="1"/>
    <col min="2" max="2" width="11.54296875" customWidth="1"/>
    <col min="3" max="3" width="29.54296875" customWidth="1"/>
    <col min="4" max="4" width="20.81640625" customWidth="1"/>
    <col min="5" max="5" width="13.453125" customWidth="1"/>
    <col min="6" max="6" width="14.81640625" customWidth="1"/>
    <col min="22" max="22" width="14.81640625" customWidth="1"/>
    <col min="23" max="23" width="17.1796875" customWidth="1"/>
    <col min="24" max="24" width="16" customWidth="1"/>
  </cols>
  <sheetData>
    <row r="5" spans="2:7" ht="17.5">
      <c r="B5" s="11" t="s">
        <v>17</v>
      </c>
    </row>
    <row r="7" spans="2:7" ht="15">
      <c r="B7" s="4" t="s">
        <v>711</v>
      </c>
    </row>
    <row r="8" spans="2:7" ht="15">
      <c r="B8" s="4"/>
    </row>
    <row r="9" spans="2:7">
      <c r="B9" s="65" t="s">
        <v>302</v>
      </c>
      <c r="C9" s="152"/>
      <c r="D9" s="152"/>
      <c r="E9" s="152"/>
      <c r="F9" s="152"/>
      <c r="G9" s="152"/>
    </row>
    <row r="10" spans="2:7">
      <c r="B10" s="65" t="s">
        <v>495</v>
      </c>
      <c r="C10" s="152"/>
      <c r="D10" s="152"/>
      <c r="E10" s="152"/>
      <c r="F10" s="152"/>
      <c r="G10" s="152"/>
    </row>
    <row r="11" spans="2:7">
      <c r="B11" s="65" t="s">
        <v>496</v>
      </c>
      <c r="C11" s="152"/>
      <c r="D11" s="152"/>
      <c r="E11" s="152"/>
      <c r="F11" s="152"/>
      <c r="G11" s="152"/>
    </row>
    <row r="12" spans="2:7">
      <c r="B12" s="65" t="s">
        <v>497</v>
      </c>
      <c r="C12" s="152"/>
      <c r="D12" s="152"/>
      <c r="E12" s="152"/>
      <c r="F12" s="152"/>
      <c r="G12" s="152"/>
    </row>
    <row r="13" spans="2:7">
      <c r="B13" s="65"/>
    </row>
    <row r="28" spans="2:13">
      <c r="M28" s="9"/>
    </row>
    <row r="31" spans="2:13">
      <c r="B31" s="135" t="s">
        <v>147</v>
      </c>
      <c r="C31" s="136" t="s">
        <v>303</v>
      </c>
    </row>
    <row r="32" spans="2:13">
      <c r="B32" s="188" t="s">
        <v>30</v>
      </c>
      <c r="C32" s="209">
        <v>90519054</v>
      </c>
      <c r="F32" s="47"/>
    </row>
    <row r="33" spans="2:6">
      <c r="B33" s="210" t="s">
        <v>32</v>
      </c>
      <c r="C33" s="209">
        <v>174955257</v>
      </c>
      <c r="F33" s="47"/>
    </row>
    <row r="34" spans="2:6">
      <c r="B34" s="210" t="s">
        <v>34</v>
      </c>
      <c r="C34" s="209">
        <v>153838306</v>
      </c>
      <c r="F34" s="47"/>
    </row>
    <row r="35" spans="2:6">
      <c r="B35" s="210" t="s">
        <v>36</v>
      </c>
      <c r="C35" s="209">
        <v>139654394</v>
      </c>
      <c r="F35" s="47"/>
    </row>
    <row r="36" spans="2:6" ht="14.5" customHeight="1">
      <c r="B36" s="210" t="s">
        <v>38</v>
      </c>
      <c r="C36" s="209">
        <v>234179269</v>
      </c>
      <c r="F36" s="47"/>
    </row>
    <row r="37" spans="2:6">
      <c r="B37" s="210" t="s">
        <v>40</v>
      </c>
      <c r="C37" s="209">
        <v>307180739</v>
      </c>
      <c r="F37" s="47"/>
    </row>
    <row r="38" spans="2:6">
      <c r="B38" s="210" t="s">
        <v>42</v>
      </c>
      <c r="C38" s="209">
        <v>352651576</v>
      </c>
      <c r="F38" s="47"/>
    </row>
    <row r="39" spans="2:6">
      <c r="B39" s="210" t="s">
        <v>44</v>
      </c>
      <c r="C39" s="209">
        <v>323306752</v>
      </c>
      <c r="F39" s="47"/>
    </row>
    <row r="40" spans="2:6">
      <c r="B40" s="210" t="s">
        <v>46</v>
      </c>
      <c r="C40" s="209">
        <v>358308373</v>
      </c>
      <c r="F40" s="47"/>
    </row>
    <row r="41" spans="2:6">
      <c r="B41" s="210" t="s">
        <v>48</v>
      </c>
      <c r="C41" s="209">
        <v>123116772</v>
      </c>
      <c r="F41" s="47"/>
    </row>
    <row r="42" spans="2:6">
      <c r="B42" s="210" t="s">
        <v>50</v>
      </c>
      <c r="C42" s="209">
        <v>164420029</v>
      </c>
      <c r="F42" s="47"/>
    </row>
    <row r="43" spans="2:6">
      <c r="B43" s="210" t="s">
        <v>52</v>
      </c>
      <c r="C43" s="209">
        <v>42372844</v>
      </c>
      <c r="F43" s="47"/>
    </row>
    <row r="44" spans="2:6">
      <c r="B44" s="210" t="s">
        <v>54</v>
      </c>
      <c r="C44" s="209">
        <v>24714120</v>
      </c>
      <c r="F44" s="47"/>
    </row>
    <row r="45" spans="2:6">
      <c r="B45" s="210" t="s">
        <v>56</v>
      </c>
      <c r="C45" s="209">
        <v>0</v>
      </c>
      <c r="F45" s="47"/>
    </row>
    <row r="46" spans="2:6">
      <c r="B46" s="210" t="s">
        <v>58</v>
      </c>
      <c r="C46" s="209">
        <v>459957270</v>
      </c>
      <c r="F46" s="47"/>
    </row>
    <row r="47" spans="2:6">
      <c r="B47" s="210" t="s">
        <v>60</v>
      </c>
      <c r="C47" s="209">
        <v>604116946</v>
      </c>
      <c r="F47" s="47"/>
    </row>
    <row r="48" spans="2:6">
      <c r="B48" s="210" t="s">
        <v>62</v>
      </c>
      <c r="C48" s="209">
        <v>841941647</v>
      </c>
      <c r="F48" s="47"/>
    </row>
    <row r="49" spans="2:6">
      <c r="B49" s="210" t="s">
        <v>64</v>
      </c>
      <c r="C49" s="209">
        <v>654596272</v>
      </c>
      <c r="F49" s="47"/>
    </row>
    <row r="50" spans="2:6">
      <c r="B50" s="210" t="s">
        <v>66</v>
      </c>
      <c r="C50" s="211">
        <v>465872811</v>
      </c>
      <c r="F50" s="47"/>
    </row>
    <row r="51" spans="2:6">
      <c r="B51" s="210" t="s">
        <v>68</v>
      </c>
      <c r="C51" s="211">
        <v>813432379</v>
      </c>
      <c r="F51" s="47"/>
    </row>
    <row r="52" spans="2:6">
      <c r="B52" s="188" t="s">
        <v>70</v>
      </c>
      <c r="C52" s="209">
        <v>740395147</v>
      </c>
      <c r="F52" s="47"/>
    </row>
    <row r="53" spans="2:6">
      <c r="B53" s="188" t="s">
        <v>72</v>
      </c>
      <c r="C53" s="209">
        <v>617257398</v>
      </c>
      <c r="F53" s="47"/>
    </row>
    <row r="54" spans="2:6">
      <c r="B54" s="152"/>
      <c r="C54" s="240"/>
      <c r="F54" s="47"/>
    </row>
    <row r="55" spans="2:6">
      <c r="B55" s="15" t="s">
        <v>74</v>
      </c>
    </row>
  </sheetData>
  <phoneticPr fontId="25" type="noConversion"/>
  <hyperlinks>
    <hyperlink ref="B55" location="Introduction!A1" display="Return to information tab" xr:uid="{3966730B-4F04-4C8E-8435-2D7C5E966D72}"/>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568AE-9C1C-48F3-B004-DAF371B44C3E}">
  <sheetPr codeName="Sheet36">
    <tabColor rgb="FF2363AF"/>
    <pageSetUpPr autoPageBreaks="0"/>
  </sheetPr>
  <dimension ref="B5:J65"/>
  <sheetViews>
    <sheetView zoomScaleNormal="100" workbookViewId="0"/>
  </sheetViews>
  <sheetFormatPr defaultColWidth="8.81640625" defaultRowHeight="14.5"/>
  <cols>
    <col min="1" max="1" width="2.453125" style="48" customWidth="1"/>
    <col min="2" max="2" width="22" style="48" customWidth="1"/>
    <col min="3" max="6" width="31.54296875" style="48" customWidth="1"/>
    <col min="7" max="7" width="27" style="48" bestFit="1" customWidth="1"/>
    <col min="8" max="9" width="8.81640625" style="48"/>
    <col min="10" max="10" width="7.453125" style="48" bestFit="1" customWidth="1"/>
    <col min="11" max="11" width="13.453125" style="48" bestFit="1" customWidth="1"/>
    <col min="12" max="12" width="6.54296875" style="48" bestFit="1" customWidth="1"/>
    <col min="13" max="13" width="15.81640625" style="48" bestFit="1" customWidth="1"/>
    <col min="14" max="16384" width="8.81640625" style="48"/>
  </cols>
  <sheetData>
    <row r="5" spans="2:6" ht="17.5">
      <c r="B5" s="120" t="s">
        <v>17</v>
      </c>
      <c r="C5" s="121"/>
      <c r="D5" s="121"/>
      <c r="E5" s="121"/>
      <c r="F5" s="121"/>
    </row>
    <row r="6" spans="2:6">
      <c r="B6" s="122"/>
      <c r="C6" s="121"/>
      <c r="D6" s="121"/>
      <c r="E6" s="121"/>
      <c r="F6" s="121"/>
    </row>
    <row r="7" spans="2:6" ht="15">
      <c r="B7" s="123" t="s">
        <v>726</v>
      </c>
      <c r="C7" s="121"/>
      <c r="D7" s="121"/>
      <c r="E7" s="121"/>
      <c r="F7" s="121"/>
    </row>
    <row r="8" spans="2:6" ht="15">
      <c r="B8" s="123"/>
      <c r="C8" s="121"/>
      <c r="D8" s="121"/>
      <c r="E8" s="121"/>
      <c r="F8" s="121"/>
    </row>
    <row r="9" spans="2:6">
      <c r="B9" s="124" t="s">
        <v>304</v>
      </c>
      <c r="C9" s="121"/>
      <c r="D9" s="121"/>
      <c r="E9" s="121"/>
      <c r="F9" s="121"/>
    </row>
    <row r="10" spans="2:6">
      <c r="B10" s="124" t="s">
        <v>789</v>
      </c>
      <c r="C10" s="121"/>
      <c r="D10" s="121"/>
      <c r="E10" s="121"/>
      <c r="F10" s="121"/>
    </row>
    <row r="11" spans="2:6">
      <c r="B11" s="112"/>
    </row>
    <row r="37" spans="2:10">
      <c r="B37" s="55" t="s">
        <v>305</v>
      </c>
      <c r="E37" s="113"/>
      <c r="F37" s="114"/>
      <c r="G37" s="114"/>
      <c r="H37" s="114"/>
      <c r="I37" s="114"/>
      <c r="J37" s="83"/>
    </row>
    <row r="39" spans="2:10">
      <c r="B39" s="262" t="s">
        <v>147</v>
      </c>
      <c r="C39" s="136" t="s">
        <v>306</v>
      </c>
      <c r="D39" s="136" t="s">
        <v>307</v>
      </c>
      <c r="E39" s="136" t="s">
        <v>308</v>
      </c>
      <c r="F39" s="136" t="s">
        <v>309</v>
      </c>
      <c r="G39" s="263" t="s">
        <v>310</v>
      </c>
    </row>
    <row r="40" spans="2:10">
      <c r="B40" s="212" t="s">
        <v>56</v>
      </c>
      <c r="C40" s="212">
        <v>2</v>
      </c>
      <c r="D40" s="212">
        <v>4</v>
      </c>
      <c r="E40" s="212">
        <v>1</v>
      </c>
      <c r="F40" s="212">
        <v>0</v>
      </c>
      <c r="G40" s="188">
        <v>7</v>
      </c>
    </row>
    <row r="41" spans="2:10">
      <c r="B41" s="212" t="s">
        <v>58</v>
      </c>
      <c r="C41" s="212">
        <v>1</v>
      </c>
      <c r="D41" s="212">
        <v>2</v>
      </c>
      <c r="E41" s="212">
        <v>0</v>
      </c>
      <c r="F41" s="212">
        <v>1</v>
      </c>
      <c r="G41" s="188">
        <v>4</v>
      </c>
    </row>
    <row r="42" spans="2:10">
      <c r="B42" s="212" t="s">
        <v>60</v>
      </c>
      <c r="C42" s="212">
        <v>3</v>
      </c>
      <c r="D42" s="212">
        <v>1</v>
      </c>
      <c r="E42" s="212">
        <v>0</v>
      </c>
      <c r="F42" s="212">
        <v>0</v>
      </c>
      <c r="G42" s="188">
        <v>4</v>
      </c>
    </row>
    <row r="43" spans="2:10">
      <c r="B43" s="212" t="s">
        <v>62</v>
      </c>
      <c r="C43" s="212">
        <v>2</v>
      </c>
      <c r="D43" s="212">
        <v>0</v>
      </c>
      <c r="E43" s="212">
        <v>1</v>
      </c>
      <c r="F43" s="212">
        <v>1</v>
      </c>
      <c r="G43" s="188">
        <v>4</v>
      </c>
    </row>
    <row r="44" spans="2:10">
      <c r="B44" s="212" t="s">
        <v>64</v>
      </c>
      <c r="C44" s="212">
        <v>2</v>
      </c>
      <c r="D44" s="212">
        <v>0</v>
      </c>
      <c r="E44" s="212">
        <v>1</v>
      </c>
      <c r="F44" s="212">
        <v>1</v>
      </c>
      <c r="G44" s="188">
        <v>4</v>
      </c>
    </row>
    <row r="45" spans="2:10">
      <c r="B45" s="212" t="s">
        <v>66</v>
      </c>
      <c r="C45" s="212">
        <v>3</v>
      </c>
      <c r="D45" s="212">
        <v>0</v>
      </c>
      <c r="E45" s="212">
        <v>1</v>
      </c>
      <c r="F45" s="212">
        <v>0</v>
      </c>
      <c r="G45" s="188">
        <v>4</v>
      </c>
    </row>
    <row r="46" spans="2:10">
      <c r="B46" s="212" t="s">
        <v>68</v>
      </c>
      <c r="C46" s="212">
        <v>3</v>
      </c>
      <c r="D46" s="212">
        <v>1</v>
      </c>
      <c r="E46" s="212">
        <v>0</v>
      </c>
      <c r="F46" s="212">
        <v>0</v>
      </c>
      <c r="G46" s="188">
        <v>4</v>
      </c>
    </row>
    <row r="47" spans="2:10">
      <c r="B47" s="212" t="s">
        <v>70</v>
      </c>
      <c r="C47" s="188">
        <v>2</v>
      </c>
      <c r="D47" s="188">
        <v>1</v>
      </c>
      <c r="E47" s="188">
        <v>1</v>
      </c>
      <c r="F47" s="188">
        <v>0</v>
      </c>
      <c r="G47" s="188">
        <v>4</v>
      </c>
    </row>
    <row r="48" spans="2:10">
      <c r="B48" s="212" t="s">
        <v>72</v>
      </c>
      <c r="C48" s="188">
        <v>1</v>
      </c>
      <c r="D48" s="188">
        <v>3</v>
      </c>
      <c r="E48" s="188">
        <v>0</v>
      </c>
      <c r="F48" s="188">
        <v>0</v>
      </c>
      <c r="G48" s="188">
        <v>4</v>
      </c>
    </row>
    <row r="49" spans="2:7">
      <c r="B49" s="247" t="s">
        <v>95</v>
      </c>
      <c r="C49" s="135">
        <f>SUM(C40:C48)</f>
        <v>19</v>
      </c>
      <c r="D49" s="135">
        <f>SUM(D40:D48)</f>
        <v>12</v>
      </c>
      <c r="E49" s="135">
        <f>SUM(E40:E48)</f>
        <v>5</v>
      </c>
      <c r="F49" s="135">
        <f>SUM(F40:F48)</f>
        <v>3</v>
      </c>
      <c r="G49" s="135">
        <f>SUM(G40:G48)</f>
        <v>39</v>
      </c>
    </row>
    <row r="51" spans="2:7">
      <c r="B51" s="55" t="s">
        <v>311</v>
      </c>
    </row>
    <row r="52" spans="2:7">
      <c r="G52" s="182"/>
    </row>
    <row r="53" spans="2:7">
      <c r="B53" s="262" t="s">
        <v>147</v>
      </c>
      <c r="C53" s="136" t="s">
        <v>306</v>
      </c>
      <c r="D53" s="136" t="s">
        <v>307</v>
      </c>
      <c r="E53" s="136" t="s">
        <v>308</v>
      </c>
      <c r="F53" s="136" t="s">
        <v>309</v>
      </c>
      <c r="G53" s="136" t="s">
        <v>312</v>
      </c>
    </row>
    <row r="54" spans="2:7">
      <c r="B54" s="212" t="s">
        <v>56</v>
      </c>
      <c r="C54" s="213">
        <v>0.2857142857142857</v>
      </c>
      <c r="D54" s="213">
        <f t="shared" ref="C54:F59" si="0">D40/$G40</f>
        <v>0.5714285714285714</v>
      </c>
      <c r="E54" s="213">
        <f t="shared" si="0"/>
        <v>0.14285714285714285</v>
      </c>
      <c r="F54" s="213">
        <f t="shared" si="0"/>
        <v>0</v>
      </c>
      <c r="G54" s="224">
        <f t="shared" ref="G54:G59" si="1">(F40+E40)/G40</f>
        <v>0.14285714285714285</v>
      </c>
    </row>
    <row r="55" spans="2:7">
      <c r="B55" s="212" t="s">
        <v>58</v>
      </c>
      <c r="C55" s="213">
        <f t="shared" si="0"/>
        <v>0.25</v>
      </c>
      <c r="D55" s="213">
        <f t="shared" si="0"/>
        <v>0.5</v>
      </c>
      <c r="E55" s="213">
        <f t="shared" si="0"/>
        <v>0</v>
      </c>
      <c r="F55" s="213">
        <f t="shared" si="0"/>
        <v>0.25</v>
      </c>
      <c r="G55" s="224">
        <f t="shared" si="1"/>
        <v>0.25</v>
      </c>
    </row>
    <row r="56" spans="2:7">
      <c r="B56" s="212" t="s">
        <v>60</v>
      </c>
      <c r="C56" s="213">
        <f t="shared" si="0"/>
        <v>0.75</v>
      </c>
      <c r="D56" s="213">
        <f t="shared" si="0"/>
        <v>0.25</v>
      </c>
      <c r="E56" s="213">
        <f t="shared" si="0"/>
        <v>0</v>
      </c>
      <c r="F56" s="213">
        <f t="shared" si="0"/>
        <v>0</v>
      </c>
      <c r="G56" s="224">
        <f t="shared" si="1"/>
        <v>0</v>
      </c>
    </row>
    <row r="57" spans="2:7">
      <c r="B57" s="212" t="s">
        <v>62</v>
      </c>
      <c r="C57" s="213">
        <f t="shared" si="0"/>
        <v>0.5</v>
      </c>
      <c r="D57" s="213">
        <f t="shared" si="0"/>
        <v>0</v>
      </c>
      <c r="E57" s="213">
        <f t="shared" si="0"/>
        <v>0.25</v>
      </c>
      <c r="F57" s="213">
        <f t="shared" si="0"/>
        <v>0.25</v>
      </c>
      <c r="G57" s="224">
        <f t="shared" si="1"/>
        <v>0.5</v>
      </c>
    </row>
    <row r="58" spans="2:7">
      <c r="B58" s="212" t="s">
        <v>64</v>
      </c>
      <c r="C58" s="213">
        <f t="shared" si="0"/>
        <v>0.5</v>
      </c>
      <c r="D58" s="213">
        <f t="shared" si="0"/>
        <v>0</v>
      </c>
      <c r="E58" s="213">
        <f t="shared" si="0"/>
        <v>0.25</v>
      </c>
      <c r="F58" s="213">
        <f t="shared" si="0"/>
        <v>0.25</v>
      </c>
      <c r="G58" s="224">
        <f t="shared" si="1"/>
        <v>0.5</v>
      </c>
    </row>
    <row r="59" spans="2:7">
      <c r="B59" s="212" t="s">
        <v>66</v>
      </c>
      <c r="C59" s="213">
        <f t="shared" si="0"/>
        <v>0.75</v>
      </c>
      <c r="D59" s="213">
        <f t="shared" si="0"/>
        <v>0</v>
      </c>
      <c r="E59" s="213">
        <f t="shared" si="0"/>
        <v>0.25</v>
      </c>
      <c r="F59" s="213">
        <f t="shared" si="0"/>
        <v>0</v>
      </c>
      <c r="G59" s="224">
        <f t="shared" si="1"/>
        <v>0.25</v>
      </c>
    </row>
    <row r="60" spans="2:7">
      <c r="B60" s="212" t="s">
        <v>68</v>
      </c>
      <c r="C60" s="213">
        <f t="shared" ref="C60:D62" si="2">C46/$G$46</f>
        <v>0.75</v>
      </c>
      <c r="D60" s="213">
        <f t="shared" si="2"/>
        <v>0.25</v>
      </c>
      <c r="E60" s="213">
        <f t="shared" ref="E60:F62" si="3">E46/$G$46</f>
        <v>0</v>
      </c>
      <c r="F60" s="213">
        <f t="shared" si="3"/>
        <v>0</v>
      </c>
      <c r="G60" s="224">
        <f t="shared" ref="G60:G61" si="4">(F46+E46)/G46</f>
        <v>0</v>
      </c>
    </row>
    <row r="61" spans="2:7">
      <c r="B61" s="212" t="s">
        <v>70</v>
      </c>
      <c r="C61" s="213">
        <f t="shared" si="2"/>
        <v>0.5</v>
      </c>
      <c r="D61" s="213">
        <f t="shared" si="2"/>
        <v>0.25</v>
      </c>
      <c r="E61" s="213">
        <f t="shared" si="3"/>
        <v>0.25</v>
      </c>
      <c r="F61" s="213">
        <f t="shared" si="3"/>
        <v>0</v>
      </c>
      <c r="G61" s="224">
        <f t="shared" si="4"/>
        <v>0.25</v>
      </c>
    </row>
    <row r="62" spans="2:7">
      <c r="B62" s="212" t="s">
        <v>72</v>
      </c>
      <c r="C62" s="213">
        <f t="shared" si="2"/>
        <v>0.25</v>
      </c>
      <c r="D62" s="213">
        <f t="shared" si="2"/>
        <v>0.75</v>
      </c>
      <c r="E62" s="213">
        <f t="shared" si="3"/>
        <v>0</v>
      </c>
      <c r="F62" s="213">
        <f t="shared" si="3"/>
        <v>0</v>
      </c>
      <c r="G62" s="224">
        <f t="shared" ref="G62" si="5">(F48+E48)/G48</f>
        <v>0</v>
      </c>
    </row>
    <row r="63" spans="2:7">
      <c r="B63" s="247" t="s">
        <v>313</v>
      </c>
      <c r="C63" s="250">
        <f>C49/$G$49</f>
        <v>0.48717948717948717</v>
      </c>
      <c r="D63" s="250">
        <f>D49/$G$49</f>
        <v>0.30769230769230771</v>
      </c>
      <c r="E63" s="250">
        <f>E49/$G$49</f>
        <v>0.12820512820512819</v>
      </c>
      <c r="F63" s="250">
        <f>F49/$G$49</f>
        <v>7.6923076923076927E-2</v>
      </c>
      <c r="G63" s="250">
        <f>(F49+E49)/G49</f>
        <v>0.20512820512820512</v>
      </c>
    </row>
    <row r="65" spans="2:4">
      <c r="B65" s="50" t="s">
        <v>74</v>
      </c>
      <c r="C65" s="50"/>
      <c r="D65" s="50"/>
    </row>
  </sheetData>
  <phoneticPr fontId="25" type="noConversion"/>
  <hyperlinks>
    <hyperlink ref="B65" location="Introduction!A1" display="Return to information tab" xr:uid="{E5D70347-A589-4785-BD84-BEDC6206FCFF}"/>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19A17-1672-44A0-A61A-0C1D6AF3B71F}">
  <sheetPr codeName="Sheet37">
    <tabColor rgb="FFCD1F45"/>
    <pageSetUpPr autoPageBreaks="0"/>
  </sheetPr>
  <dimension ref="B5:M51"/>
  <sheetViews>
    <sheetView showGridLines="0" zoomScaleNormal="100" workbookViewId="0"/>
  </sheetViews>
  <sheetFormatPr defaultColWidth="8.81640625" defaultRowHeight="14.5"/>
  <cols>
    <col min="1" max="1" width="2.453125" customWidth="1"/>
    <col min="2" max="2" width="17.54296875" customWidth="1"/>
    <col min="3" max="6" width="31.54296875" customWidth="1"/>
    <col min="7" max="7" width="27" bestFit="1" customWidth="1"/>
    <col min="22" max="22" width="14.81640625" customWidth="1"/>
    <col min="23" max="23" width="17.1796875" customWidth="1"/>
    <col min="24" max="24" width="16" customWidth="1"/>
  </cols>
  <sheetData>
    <row r="5" spans="2:2" ht="17.5">
      <c r="B5" s="11" t="s">
        <v>19</v>
      </c>
    </row>
    <row r="7" spans="2:2" ht="15">
      <c r="B7" s="4" t="s">
        <v>690</v>
      </c>
    </row>
    <row r="8" spans="2:2" ht="15">
      <c r="B8" s="4"/>
    </row>
    <row r="9" spans="2:2">
      <c r="B9" s="66" t="s">
        <v>790</v>
      </c>
    </row>
    <row r="10" spans="2:2">
      <c r="B10" s="65" t="s">
        <v>791</v>
      </c>
    </row>
    <row r="11" spans="2:2">
      <c r="B11" s="65" t="s">
        <v>792</v>
      </c>
    </row>
    <row r="12" spans="2:2">
      <c r="B12" s="181" t="s">
        <v>793</v>
      </c>
    </row>
    <row r="13" spans="2:2">
      <c r="B13" s="64"/>
    </row>
    <row r="24" spans="2:13">
      <c r="M24" s="9"/>
    </row>
    <row r="30" spans="2:13">
      <c r="B30" s="26"/>
    </row>
    <row r="31" spans="2:13">
      <c r="B31" s="26"/>
    </row>
    <row r="32" spans="2:13">
      <c r="B32" s="55" t="s">
        <v>305</v>
      </c>
    </row>
    <row r="33" spans="2:7" ht="14.15" customHeight="1"/>
    <row r="34" spans="2:7">
      <c r="B34" s="135" t="s">
        <v>314</v>
      </c>
      <c r="C34" s="136" t="s">
        <v>306</v>
      </c>
      <c r="D34" s="136" t="s">
        <v>307</v>
      </c>
      <c r="E34" s="136" t="s">
        <v>308</v>
      </c>
      <c r="F34" s="136" t="s">
        <v>309</v>
      </c>
      <c r="G34" s="136" t="s">
        <v>315</v>
      </c>
    </row>
    <row r="35" spans="2:7">
      <c r="B35" s="188" t="s">
        <v>97</v>
      </c>
      <c r="C35" s="188">
        <v>0</v>
      </c>
      <c r="D35" s="188">
        <v>4</v>
      </c>
      <c r="E35" s="188">
        <v>32</v>
      </c>
      <c r="F35" s="188">
        <v>1</v>
      </c>
      <c r="G35" s="188">
        <f>SUM(C35:F35)</f>
        <v>37</v>
      </c>
    </row>
    <row r="36" spans="2:7">
      <c r="B36" s="188" t="s">
        <v>107</v>
      </c>
      <c r="C36" s="188">
        <v>0</v>
      </c>
      <c r="D36" s="188">
        <v>1</v>
      </c>
      <c r="E36" s="188">
        <v>7</v>
      </c>
      <c r="F36" s="188">
        <v>1</v>
      </c>
      <c r="G36" s="188">
        <f t="shared" ref="G36:G38" si="0">SUM(C36:F36)</f>
        <v>9</v>
      </c>
    </row>
    <row r="37" spans="2:7">
      <c r="B37" s="188" t="s">
        <v>110</v>
      </c>
      <c r="C37" s="188">
        <v>0</v>
      </c>
      <c r="D37" s="188">
        <v>0</v>
      </c>
      <c r="E37" s="188">
        <v>3</v>
      </c>
      <c r="F37" s="188">
        <v>0</v>
      </c>
      <c r="G37" s="188">
        <f t="shared" si="0"/>
        <v>3</v>
      </c>
    </row>
    <row r="38" spans="2:7">
      <c r="B38" s="188" t="s">
        <v>105</v>
      </c>
      <c r="C38" s="188">
        <v>0</v>
      </c>
      <c r="D38" s="188">
        <v>0</v>
      </c>
      <c r="E38" s="188">
        <v>1</v>
      </c>
      <c r="F38" s="188">
        <v>0</v>
      </c>
      <c r="G38" s="188">
        <f t="shared" si="0"/>
        <v>1</v>
      </c>
    </row>
    <row r="39" spans="2:7">
      <c r="B39" s="135" t="s">
        <v>316</v>
      </c>
      <c r="C39" s="135">
        <f>C35+C36+C37+C38</f>
        <v>0</v>
      </c>
      <c r="D39" s="135">
        <f>D35+D36+D37+D38</f>
        <v>5</v>
      </c>
      <c r="E39" s="135">
        <f>E35+E36+E37+E38</f>
        <v>43</v>
      </c>
      <c r="F39" s="135">
        <f>F35+F36+F37+F38</f>
        <v>2</v>
      </c>
      <c r="G39" s="135">
        <f>SUM(C39:F39)</f>
        <v>50</v>
      </c>
    </row>
    <row r="40" spans="2:7">
      <c r="B40" s="26"/>
    </row>
    <row r="41" spans="2:7">
      <c r="B41" s="55" t="s">
        <v>311</v>
      </c>
    </row>
    <row r="43" spans="2:7">
      <c r="B43" s="135" t="s">
        <v>314</v>
      </c>
      <c r="C43" s="136" t="s">
        <v>306</v>
      </c>
      <c r="D43" s="136" t="s">
        <v>307</v>
      </c>
      <c r="E43" s="136" t="s">
        <v>308</v>
      </c>
      <c r="F43" s="136" t="s">
        <v>309</v>
      </c>
      <c r="G43" s="136" t="s">
        <v>317</v>
      </c>
    </row>
    <row r="44" spans="2:7">
      <c r="B44" s="188" t="s">
        <v>97</v>
      </c>
      <c r="C44" s="214">
        <f t="shared" ref="C44:F47" si="1">C35/SUM($C35:$F35)</f>
        <v>0</v>
      </c>
      <c r="D44" s="214">
        <f t="shared" si="1"/>
        <v>0.10810810810810811</v>
      </c>
      <c r="E44" s="214">
        <f t="shared" si="1"/>
        <v>0.86486486486486491</v>
      </c>
      <c r="F44" s="214">
        <f t="shared" si="1"/>
        <v>2.7027027027027029E-2</v>
      </c>
      <c r="G44" s="266">
        <f>SUM(E35:F35)/G35</f>
        <v>0.89189189189189189</v>
      </c>
    </row>
    <row r="45" spans="2:7">
      <c r="B45" s="188" t="s">
        <v>107</v>
      </c>
      <c r="C45" s="214">
        <f t="shared" si="1"/>
        <v>0</v>
      </c>
      <c r="D45" s="214">
        <f t="shared" si="1"/>
        <v>0.1111111111111111</v>
      </c>
      <c r="E45" s="214">
        <f t="shared" si="1"/>
        <v>0.77777777777777779</v>
      </c>
      <c r="F45" s="214">
        <f t="shared" si="1"/>
        <v>0.1111111111111111</v>
      </c>
      <c r="G45" s="266">
        <f t="shared" ref="G45:G47" si="2">SUM(E36:F36)/G36</f>
        <v>0.88888888888888884</v>
      </c>
    </row>
    <row r="46" spans="2:7">
      <c r="B46" s="188" t="s">
        <v>110</v>
      </c>
      <c r="C46" s="214">
        <f t="shared" si="1"/>
        <v>0</v>
      </c>
      <c r="D46" s="214">
        <f t="shared" si="1"/>
        <v>0</v>
      </c>
      <c r="E46" s="214">
        <f t="shared" si="1"/>
        <v>1</v>
      </c>
      <c r="F46" s="214">
        <f t="shared" si="1"/>
        <v>0</v>
      </c>
      <c r="G46" s="266">
        <f t="shared" si="2"/>
        <v>1</v>
      </c>
    </row>
    <row r="47" spans="2:7">
      <c r="B47" s="188" t="s">
        <v>105</v>
      </c>
      <c r="C47" s="214">
        <f t="shared" si="1"/>
        <v>0</v>
      </c>
      <c r="D47" s="214">
        <f t="shared" si="1"/>
        <v>0</v>
      </c>
      <c r="E47" s="214">
        <f t="shared" si="1"/>
        <v>1</v>
      </c>
      <c r="F47" s="214">
        <f t="shared" si="1"/>
        <v>0</v>
      </c>
      <c r="G47" s="266">
        <f t="shared" si="2"/>
        <v>1</v>
      </c>
    </row>
    <row r="48" spans="2:7">
      <c r="B48" s="135" t="s">
        <v>316</v>
      </c>
      <c r="C48" s="264">
        <f>C39/SUM($C39:$F39)</f>
        <v>0</v>
      </c>
      <c r="D48" s="264">
        <f t="shared" ref="D48:F48" si="3">D39/SUM($C39:$F39)</f>
        <v>0.1</v>
      </c>
      <c r="E48" s="264">
        <f t="shared" si="3"/>
        <v>0.86</v>
      </c>
      <c r="F48" s="264">
        <f t="shared" si="3"/>
        <v>0.04</v>
      </c>
      <c r="G48" s="265">
        <f>SUM(E39:F39)/G39</f>
        <v>0.9</v>
      </c>
    </row>
    <row r="49" spans="2:3">
      <c r="C49" s="50"/>
    </row>
    <row r="51" spans="2:3">
      <c r="B51" s="50" t="s">
        <v>74</v>
      </c>
    </row>
  </sheetData>
  <hyperlinks>
    <hyperlink ref="B51" location="Introduction!A1" display="Return to information tab" xr:uid="{259AFA15-DD1C-4335-8011-9D10740130D6}"/>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ignoredErrors>
    <ignoredError sqref="G44:G47" formulaRange="1"/>
  </ignoredErrors>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ED21E-0856-4DAE-B08D-E0772E5F6EC9}">
  <sheetPr codeName="Sheet38">
    <tabColor rgb="FFCD1F45"/>
    <pageSetUpPr autoPageBreaks="0"/>
  </sheetPr>
  <dimension ref="B5:M45"/>
  <sheetViews>
    <sheetView showGridLines="0" zoomScaleNormal="100" workbookViewId="0"/>
  </sheetViews>
  <sheetFormatPr defaultColWidth="8.81640625" defaultRowHeight="14.5"/>
  <cols>
    <col min="1" max="1" width="2.453125" customWidth="1"/>
    <col min="2" max="2" width="17" customWidth="1"/>
    <col min="3" max="3" width="26.453125" bestFit="1" customWidth="1"/>
    <col min="4" max="4" width="33.54296875" bestFit="1" customWidth="1"/>
    <col min="5" max="5" width="26.81640625" bestFit="1" customWidth="1"/>
    <col min="6" max="6" width="33.453125" bestFit="1" customWidth="1"/>
    <col min="7" max="7" width="27" bestFit="1" customWidth="1"/>
    <col min="8" max="8" width="14.1796875" customWidth="1"/>
    <col min="12" max="12" width="10.54296875" customWidth="1"/>
    <col min="13" max="13" width="13.453125" bestFit="1" customWidth="1"/>
    <col min="14" max="14" width="9.54296875" customWidth="1"/>
    <col min="15" max="15" width="15.81640625" bestFit="1" customWidth="1"/>
    <col min="22" max="22" width="14.81640625" customWidth="1"/>
    <col min="23" max="23" width="17.1796875" customWidth="1"/>
    <col min="24" max="24" width="16" customWidth="1"/>
  </cols>
  <sheetData>
    <row r="5" spans="2:2" ht="17.5">
      <c r="B5" s="11" t="s">
        <v>19</v>
      </c>
    </row>
    <row r="7" spans="2:2" ht="15">
      <c r="B7" s="4" t="s">
        <v>691</v>
      </c>
    </row>
    <row r="8" spans="2:2" ht="15">
      <c r="B8" s="4"/>
    </row>
    <row r="9" spans="2:2">
      <c r="B9" s="128" t="s">
        <v>794</v>
      </c>
    </row>
    <row r="10" spans="2:2">
      <c r="B10" s="65" t="s">
        <v>795</v>
      </c>
    </row>
    <row r="11" spans="2:2">
      <c r="B11" s="65" t="s">
        <v>796</v>
      </c>
    </row>
    <row r="12" spans="2:2">
      <c r="B12" s="181" t="s">
        <v>797</v>
      </c>
    </row>
    <row r="13" spans="2:2">
      <c r="B13" s="128"/>
    </row>
    <row r="25" spans="2:13">
      <c r="M25" s="9"/>
    </row>
    <row r="30" spans="2:13">
      <c r="B30" s="55" t="s">
        <v>305</v>
      </c>
    </row>
    <row r="32" spans="2:13">
      <c r="B32" s="135" t="s">
        <v>98</v>
      </c>
      <c r="C32" s="136" t="s">
        <v>306</v>
      </c>
      <c r="D32" s="136" t="s">
        <v>307</v>
      </c>
      <c r="E32" s="136" t="s">
        <v>308</v>
      </c>
      <c r="F32" s="136" t="s">
        <v>309</v>
      </c>
      <c r="G32" s="136" t="s">
        <v>95</v>
      </c>
    </row>
    <row r="33" spans="2:7">
      <c r="B33" s="215" t="s">
        <v>87</v>
      </c>
      <c r="C33" s="216">
        <v>0</v>
      </c>
      <c r="D33" s="216">
        <v>0</v>
      </c>
      <c r="E33" s="216">
        <v>2</v>
      </c>
      <c r="F33" s="216">
        <v>1</v>
      </c>
      <c r="G33" s="212">
        <f>SUM(C33:F33)</f>
        <v>3</v>
      </c>
    </row>
    <row r="34" spans="2:7">
      <c r="B34" s="215" t="s">
        <v>86</v>
      </c>
      <c r="C34" s="216">
        <v>0</v>
      </c>
      <c r="D34" s="216">
        <v>3</v>
      </c>
      <c r="E34" s="216">
        <v>13</v>
      </c>
      <c r="F34" s="216">
        <v>1</v>
      </c>
      <c r="G34" s="212">
        <f t="shared" ref="G34:G35" si="0">SUM(C34:F34)</f>
        <v>17</v>
      </c>
    </row>
    <row r="35" spans="2:7">
      <c r="B35" s="215" t="s">
        <v>89</v>
      </c>
      <c r="C35" s="216">
        <v>0</v>
      </c>
      <c r="D35" s="216">
        <v>2</v>
      </c>
      <c r="E35" s="216">
        <v>28</v>
      </c>
      <c r="F35" s="216">
        <v>0</v>
      </c>
      <c r="G35" s="212">
        <f t="shared" si="0"/>
        <v>30</v>
      </c>
    </row>
    <row r="36" spans="2:7">
      <c r="B36" s="247" t="s">
        <v>95</v>
      </c>
      <c r="C36" s="135">
        <f>SUM(C33:C35)</f>
        <v>0</v>
      </c>
      <c r="D36" s="135">
        <f>SUM(D33:D35)</f>
        <v>5</v>
      </c>
      <c r="E36" s="135">
        <f>SUM(E33:E35)</f>
        <v>43</v>
      </c>
      <c r="F36" s="135">
        <f>SUM(F33:F35)</f>
        <v>2</v>
      </c>
      <c r="G36" s="135">
        <f>SUM(G33:G35)</f>
        <v>50</v>
      </c>
    </row>
    <row r="38" spans="2:7">
      <c r="B38" s="55" t="s">
        <v>311</v>
      </c>
    </row>
    <row r="40" spans="2:7">
      <c r="B40" s="135" t="s">
        <v>98</v>
      </c>
      <c r="C40" s="136" t="s">
        <v>306</v>
      </c>
      <c r="D40" s="136" t="s">
        <v>307</v>
      </c>
      <c r="E40" s="136" t="s">
        <v>308</v>
      </c>
      <c r="F40" s="136" t="s">
        <v>309</v>
      </c>
      <c r="G40" s="136" t="s">
        <v>317</v>
      </c>
    </row>
    <row r="41" spans="2:7">
      <c r="B41" s="215" t="s">
        <v>87</v>
      </c>
      <c r="C41" s="217">
        <f t="shared" ref="C41:F42" si="1">C33/SUM($C33:$F33)</f>
        <v>0</v>
      </c>
      <c r="D41" s="217">
        <f t="shared" si="1"/>
        <v>0</v>
      </c>
      <c r="E41" s="217">
        <f t="shared" si="1"/>
        <v>0.66666666666666663</v>
      </c>
      <c r="F41" s="217">
        <f t="shared" si="1"/>
        <v>0.33333333333333331</v>
      </c>
      <c r="G41" s="267">
        <f>SUM(E33:F33)/G33</f>
        <v>1</v>
      </c>
    </row>
    <row r="42" spans="2:7">
      <c r="B42" s="215" t="s">
        <v>86</v>
      </c>
      <c r="C42" s="217">
        <f t="shared" si="1"/>
        <v>0</v>
      </c>
      <c r="D42" s="217">
        <f t="shared" si="1"/>
        <v>0.17647058823529413</v>
      </c>
      <c r="E42" s="217">
        <f t="shared" si="1"/>
        <v>0.76470588235294112</v>
      </c>
      <c r="F42" s="217">
        <f t="shared" si="1"/>
        <v>5.8823529411764705E-2</v>
      </c>
      <c r="G42" s="267">
        <f>SUM(E34:F34)/G34</f>
        <v>0.82352941176470584</v>
      </c>
    </row>
    <row r="43" spans="2:7">
      <c r="B43" s="215" t="s">
        <v>89</v>
      </c>
      <c r="C43" s="217">
        <f>C35/SUM($C35:$F35)</f>
        <v>0</v>
      </c>
      <c r="D43" s="217">
        <f t="shared" ref="D43:G43" si="2">D35/SUM($C35:$F35)</f>
        <v>6.6666666666666666E-2</v>
      </c>
      <c r="E43" s="217">
        <f t="shared" si="2"/>
        <v>0.93333333333333335</v>
      </c>
      <c r="F43" s="217">
        <f t="shared" si="2"/>
        <v>0</v>
      </c>
      <c r="G43" s="217">
        <f t="shared" si="2"/>
        <v>1</v>
      </c>
    </row>
    <row r="45" spans="2:7">
      <c r="B45" s="50" t="s">
        <v>74</v>
      </c>
    </row>
  </sheetData>
  <hyperlinks>
    <hyperlink ref="B45" location="Introduction!A1" display="Return to information tab" xr:uid="{89CF645A-488A-4917-9851-2C4B19D915A9}"/>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ignoredErrors>
    <ignoredError sqref="G41:G42" formulaRange="1"/>
  </ignoredError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9C595-3CA1-4D72-A04E-0C8EA49A0538}">
  <sheetPr codeName="Sheet39">
    <tabColor rgb="FFCD1F45"/>
    <pageSetUpPr autoPageBreaks="0"/>
  </sheetPr>
  <dimension ref="B5:R57"/>
  <sheetViews>
    <sheetView showGridLines="0" zoomScaleNormal="100" workbookViewId="0"/>
  </sheetViews>
  <sheetFormatPr defaultColWidth="8.81640625" defaultRowHeight="14.5"/>
  <cols>
    <col min="1" max="1" width="2.453125" customWidth="1"/>
    <col min="2" max="2" width="20.453125" customWidth="1"/>
    <col min="3" max="3" width="26.453125" bestFit="1" customWidth="1"/>
    <col min="4" max="4" width="33.54296875" bestFit="1" customWidth="1"/>
    <col min="5" max="5" width="26.81640625" bestFit="1" customWidth="1"/>
    <col min="6" max="6" width="33.453125" bestFit="1" customWidth="1"/>
    <col min="7" max="7" width="28.453125" customWidth="1"/>
    <col min="8" max="8" width="22.453125" customWidth="1"/>
    <col min="9" max="9" width="18.81640625" bestFit="1" customWidth="1"/>
    <col min="10" max="10" width="16.81640625" customWidth="1"/>
    <col min="11" max="11" width="18.81640625" bestFit="1" customWidth="1"/>
    <col min="12" max="12" width="16.81640625" customWidth="1"/>
    <col min="13" max="13" width="9.453125" customWidth="1"/>
    <col min="14" max="14" width="13.54296875" customWidth="1"/>
    <col min="16" max="16" width="13.1796875" bestFit="1" customWidth="1"/>
    <col min="27" max="27" width="14.81640625" customWidth="1"/>
    <col min="28" max="28" width="17.1796875" customWidth="1"/>
    <col min="29" max="29" width="16" customWidth="1"/>
  </cols>
  <sheetData>
    <row r="5" spans="2:3" ht="17.5">
      <c r="B5" s="120" t="s">
        <v>19</v>
      </c>
      <c r="C5" s="11"/>
    </row>
    <row r="6" spans="2:3">
      <c r="B6" s="115"/>
    </row>
    <row r="7" spans="2:3" ht="15">
      <c r="B7" s="127" t="s">
        <v>498</v>
      </c>
      <c r="C7" s="4"/>
    </row>
    <row r="8" spans="2:3" ht="15">
      <c r="B8" s="116"/>
      <c r="C8" s="4"/>
    </row>
    <row r="9" spans="2:3" ht="15">
      <c r="B9" s="128" t="s">
        <v>499</v>
      </c>
      <c r="C9" s="4"/>
    </row>
    <row r="10" spans="2:3" ht="15">
      <c r="B10" s="128" t="s">
        <v>500</v>
      </c>
      <c r="C10" s="4"/>
    </row>
    <row r="11" spans="2:3">
      <c r="B11" s="64" t="s">
        <v>501</v>
      </c>
    </row>
    <row r="21" spans="8:18">
      <c r="H21" s="20"/>
    </row>
    <row r="24" spans="8:18">
      <c r="R24" s="9"/>
    </row>
    <row r="34" spans="2:7">
      <c r="B34" s="55" t="s">
        <v>305</v>
      </c>
    </row>
    <row r="35" spans="2:7">
      <c r="B35" s="55"/>
    </row>
    <row r="36" spans="2:7">
      <c r="B36" s="55"/>
    </row>
    <row r="37" spans="2:7">
      <c r="B37" s="55"/>
    </row>
    <row r="39" spans="2:7">
      <c r="B39" s="268" t="s">
        <v>147</v>
      </c>
      <c r="C39" s="136" t="s">
        <v>306</v>
      </c>
      <c r="D39" s="136" t="s">
        <v>307</v>
      </c>
      <c r="E39" s="136" t="s">
        <v>308</v>
      </c>
      <c r="F39" s="136" t="s">
        <v>309</v>
      </c>
      <c r="G39" s="136" t="s">
        <v>310</v>
      </c>
    </row>
    <row r="40" spans="2:7">
      <c r="B40" s="215" t="s">
        <v>64</v>
      </c>
      <c r="C40" s="41">
        <v>0</v>
      </c>
      <c r="D40" s="41">
        <v>32</v>
      </c>
      <c r="E40" s="41">
        <v>48</v>
      </c>
      <c r="F40" s="41">
        <v>28</v>
      </c>
      <c r="G40" s="188">
        <f t="shared" ref="G40:G43" si="0">SUM(C40:F40)</f>
        <v>108</v>
      </c>
    </row>
    <row r="41" spans="2:7">
      <c r="B41" s="215" t="s">
        <v>66</v>
      </c>
      <c r="C41" s="41">
        <v>3</v>
      </c>
      <c r="D41" s="41">
        <v>27</v>
      </c>
      <c r="E41" s="41">
        <v>44</v>
      </c>
      <c r="F41" s="41">
        <v>9</v>
      </c>
      <c r="G41" s="188">
        <f t="shared" si="0"/>
        <v>83</v>
      </c>
    </row>
    <row r="42" spans="2:7">
      <c r="B42" s="215" t="s">
        <v>68</v>
      </c>
      <c r="C42" s="41">
        <v>0</v>
      </c>
      <c r="D42" s="41">
        <v>14</v>
      </c>
      <c r="E42" s="41">
        <v>36</v>
      </c>
      <c r="F42" s="41">
        <v>16</v>
      </c>
      <c r="G42" s="188">
        <f t="shared" si="0"/>
        <v>66</v>
      </c>
    </row>
    <row r="43" spans="2:7">
      <c r="B43" s="215" t="s">
        <v>70</v>
      </c>
      <c r="C43" s="41">
        <v>0</v>
      </c>
      <c r="D43" s="41">
        <v>8</v>
      </c>
      <c r="E43" s="41">
        <v>37</v>
      </c>
      <c r="F43" s="41">
        <v>5</v>
      </c>
      <c r="G43" s="188">
        <f t="shared" si="0"/>
        <v>50</v>
      </c>
    </row>
    <row r="44" spans="2:7">
      <c r="B44" s="215" t="s">
        <v>72</v>
      </c>
      <c r="C44" s="41">
        <v>0</v>
      </c>
      <c r="D44" s="41">
        <v>5</v>
      </c>
      <c r="E44" s="41">
        <v>43</v>
      </c>
      <c r="F44" s="41">
        <v>2</v>
      </c>
      <c r="G44" s="188">
        <f t="shared" ref="G44" si="1">SUM(C44:F44)</f>
        <v>50</v>
      </c>
    </row>
    <row r="45" spans="2:7">
      <c r="B45" s="247" t="s">
        <v>95</v>
      </c>
      <c r="C45" s="135">
        <f>SUM(C40:C44)</f>
        <v>3</v>
      </c>
      <c r="D45" s="135">
        <f>SUM(D40:D44)</f>
        <v>86</v>
      </c>
      <c r="E45" s="135">
        <f>SUM(E40:E44)</f>
        <v>208</v>
      </c>
      <c r="F45" s="135">
        <f>SUM(F40:F44)</f>
        <v>60</v>
      </c>
      <c r="G45" s="135">
        <f>SUM(G40:G44)</f>
        <v>357</v>
      </c>
    </row>
    <row r="47" spans="2:7">
      <c r="B47" s="55" t="s">
        <v>311</v>
      </c>
    </row>
    <row r="48" spans="2:7">
      <c r="B48" s="55"/>
    </row>
    <row r="49" spans="2:7">
      <c r="B49" s="268" t="s">
        <v>147</v>
      </c>
      <c r="C49" s="136" t="s">
        <v>306</v>
      </c>
      <c r="D49" s="136" t="s">
        <v>307</v>
      </c>
      <c r="E49" s="136" t="s">
        <v>308</v>
      </c>
      <c r="F49" s="136" t="s">
        <v>309</v>
      </c>
      <c r="G49" s="136" t="s">
        <v>317</v>
      </c>
    </row>
    <row r="50" spans="2:7">
      <c r="B50" s="215" t="s">
        <v>64</v>
      </c>
      <c r="C50" s="95">
        <f t="shared" ref="C50:F50" si="2">C40/SUM($C40:$F40)</f>
        <v>0</v>
      </c>
      <c r="D50" s="95">
        <f t="shared" si="2"/>
        <v>0.29629629629629628</v>
      </c>
      <c r="E50" s="95">
        <f t="shared" si="2"/>
        <v>0.44444444444444442</v>
      </c>
      <c r="F50" s="95">
        <f t="shared" si="2"/>
        <v>0.25925925925925924</v>
      </c>
      <c r="G50" s="217">
        <f t="shared" ref="G50:G53" si="3">(E40+F40)/G40</f>
        <v>0.70370370370370372</v>
      </c>
    </row>
    <row r="51" spans="2:7">
      <c r="B51" s="215" t="s">
        <v>66</v>
      </c>
      <c r="C51" s="95">
        <f t="shared" ref="C51:F51" si="4">C41/SUM($C41:$F41)</f>
        <v>3.614457831325301E-2</v>
      </c>
      <c r="D51" s="95">
        <f t="shared" si="4"/>
        <v>0.3253012048192771</v>
      </c>
      <c r="E51" s="95">
        <f t="shared" si="4"/>
        <v>0.53012048192771088</v>
      </c>
      <c r="F51" s="95">
        <f t="shared" si="4"/>
        <v>0.10843373493975904</v>
      </c>
      <c r="G51" s="217">
        <f t="shared" si="3"/>
        <v>0.63855421686746983</v>
      </c>
    </row>
    <row r="52" spans="2:7">
      <c r="B52" s="215" t="s">
        <v>68</v>
      </c>
      <c r="C52" s="95">
        <f t="shared" ref="C52:F52" si="5">C42/SUM($C42:$F42)</f>
        <v>0</v>
      </c>
      <c r="D52" s="95">
        <f t="shared" si="5"/>
        <v>0.21212121212121213</v>
      </c>
      <c r="E52" s="95">
        <f t="shared" si="5"/>
        <v>0.54545454545454541</v>
      </c>
      <c r="F52" s="95">
        <f t="shared" si="5"/>
        <v>0.24242424242424243</v>
      </c>
      <c r="G52" s="217">
        <f t="shared" si="3"/>
        <v>0.78787878787878785</v>
      </c>
    </row>
    <row r="53" spans="2:7">
      <c r="B53" s="215" t="s">
        <v>70</v>
      </c>
      <c r="C53" s="95">
        <f t="shared" ref="C53:F53" si="6">C43/SUM($C43:$F43)</f>
        <v>0</v>
      </c>
      <c r="D53" s="95">
        <f t="shared" si="6"/>
        <v>0.16</v>
      </c>
      <c r="E53" s="95">
        <f t="shared" si="6"/>
        <v>0.74</v>
      </c>
      <c r="F53" s="95">
        <f t="shared" si="6"/>
        <v>0.1</v>
      </c>
      <c r="G53" s="217">
        <f t="shared" si="3"/>
        <v>0.84</v>
      </c>
    </row>
    <row r="54" spans="2:7">
      <c r="B54" s="215" t="s">
        <v>72</v>
      </c>
      <c r="C54" s="95">
        <f t="shared" ref="C54:F54" si="7">C44/SUM($C44:$F44)</f>
        <v>0</v>
      </c>
      <c r="D54" s="95">
        <f t="shared" si="7"/>
        <v>0.1</v>
      </c>
      <c r="E54" s="95">
        <f t="shared" si="7"/>
        <v>0.86</v>
      </c>
      <c r="F54" s="95">
        <f t="shared" si="7"/>
        <v>0.04</v>
      </c>
      <c r="G54" s="217">
        <f t="shared" ref="G54" si="8">(E44+F44)/G44</f>
        <v>0.9</v>
      </c>
    </row>
    <row r="55" spans="2:7">
      <c r="B55" s="247" t="s">
        <v>313</v>
      </c>
      <c r="C55" s="269">
        <f>C45/$G$45</f>
        <v>8.4033613445378148E-3</v>
      </c>
      <c r="D55" s="269">
        <f>D45/$G$45</f>
        <v>0.24089635854341737</v>
      </c>
      <c r="E55" s="269">
        <f>E45/$G$45</f>
        <v>0.58263305322128855</v>
      </c>
      <c r="F55" s="269">
        <f>F45/$G$45</f>
        <v>0.16806722689075632</v>
      </c>
      <c r="G55" s="269">
        <f t="shared" ref="G55" si="9">(E45+F45)/G45</f>
        <v>0.75070028011204482</v>
      </c>
    </row>
    <row r="57" spans="2:7">
      <c r="B57" s="15" t="s">
        <v>74</v>
      </c>
    </row>
  </sheetData>
  <phoneticPr fontId="25" type="noConversion"/>
  <hyperlinks>
    <hyperlink ref="B57" location="Introduction!A1" display="Return to information tab" xr:uid="{44F4F0DF-317E-48C5-9C7D-82D7E4D46CCF}"/>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6CA3F-DD22-4F97-914D-223232A7C66E}">
  <sheetPr codeName="Sheet4">
    <tabColor rgb="FF45286F"/>
    <pageSetUpPr autoPageBreaks="0"/>
  </sheetPr>
  <dimension ref="A5:N66"/>
  <sheetViews>
    <sheetView showGridLines="0" zoomScaleNormal="100" workbookViewId="0"/>
  </sheetViews>
  <sheetFormatPr defaultColWidth="8.81640625" defaultRowHeight="14.5"/>
  <cols>
    <col min="1" max="1" width="2.453125" customWidth="1"/>
    <col min="2" max="2" width="17" customWidth="1"/>
    <col min="3" max="3" width="19.453125" customWidth="1"/>
    <col min="4" max="4" width="20.81640625" customWidth="1"/>
    <col min="5" max="5" width="13.453125" customWidth="1"/>
    <col min="6" max="6" width="14.81640625" customWidth="1"/>
    <col min="10" max="10" width="21.1796875" customWidth="1"/>
    <col min="11" max="11" width="16.1796875" bestFit="1" customWidth="1"/>
    <col min="12" max="12" width="20.81640625" bestFit="1" customWidth="1"/>
    <col min="22" max="22" width="14.81640625" customWidth="1"/>
    <col min="23" max="23" width="17.1796875" customWidth="1"/>
    <col min="24" max="24" width="16" customWidth="1"/>
  </cols>
  <sheetData>
    <row r="5" spans="2:12" ht="17.5">
      <c r="B5" s="11" t="s">
        <v>828</v>
      </c>
    </row>
    <row r="6" spans="2:12">
      <c r="J6" s="20"/>
    </row>
    <row r="7" spans="2:12">
      <c r="B7" s="118" t="s">
        <v>695</v>
      </c>
    </row>
    <row r="8" spans="2:12" ht="15">
      <c r="B8" s="4"/>
    </row>
    <row r="9" spans="2:12">
      <c r="B9" s="64" t="s">
        <v>96</v>
      </c>
    </row>
    <row r="10" spans="2:12">
      <c r="B10" s="64" t="s">
        <v>746</v>
      </c>
    </row>
    <row r="11" spans="2:12">
      <c r="B11" s="64" t="s">
        <v>747</v>
      </c>
    </row>
    <row r="12" spans="2:12" ht="15">
      <c r="B12" s="4"/>
    </row>
    <row r="13" spans="2:12" ht="15">
      <c r="B13" s="4"/>
    </row>
    <row r="15" spans="2:12">
      <c r="J15" s="60" t="s">
        <v>97</v>
      </c>
      <c r="K15" s="17"/>
      <c r="L15" s="21"/>
    </row>
    <row r="16" spans="2:12">
      <c r="J16" s="135" t="s">
        <v>98</v>
      </c>
      <c r="K16" s="136" t="s">
        <v>99</v>
      </c>
      <c r="L16" s="136" t="s">
        <v>100</v>
      </c>
    </row>
    <row r="17" spans="1:13">
      <c r="J17" s="188" t="s">
        <v>87</v>
      </c>
      <c r="K17" s="140">
        <v>7893.0830245763018</v>
      </c>
      <c r="L17" s="189">
        <f t="shared" ref="L17:L21" si="0">K17/$K$25</f>
        <v>0.35963228251216978</v>
      </c>
    </row>
    <row r="18" spans="1:13">
      <c r="J18" s="188" t="s">
        <v>88</v>
      </c>
      <c r="K18" s="140">
        <v>5480.7601999999997</v>
      </c>
      <c r="L18" s="189">
        <f>K18/$K$25</f>
        <v>0.24971969691572599</v>
      </c>
    </row>
    <row r="19" spans="1:13">
      <c r="J19" s="188" t="s">
        <v>89</v>
      </c>
      <c r="K19" s="140">
        <v>5095.8591700000025</v>
      </c>
      <c r="L19" s="189">
        <f t="shared" si="0"/>
        <v>0.23218246393221578</v>
      </c>
    </row>
    <row r="20" spans="1:13">
      <c r="J20" s="188" t="s">
        <v>86</v>
      </c>
      <c r="K20" s="140">
        <v>2603.381910000001</v>
      </c>
      <c r="L20" s="189">
        <f t="shared" si="0"/>
        <v>0.118617804428131</v>
      </c>
    </row>
    <row r="21" spans="1:13">
      <c r="J21" s="188" t="s">
        <v>101</v>
      </c>
      <c r="K21" s="140">
        <v>874.56447000000014</v>
      </c>
      <c r="L21" s="189">
        <f t="shared" si="0"/>
        <v>3.9847752211757521E-2</v>
      </c>
    </row>
    <row r="22" spans="1:13">
      <c r="J22" s="190" t="s">
        <v>102</v>
      </c>
      <c r="K22" s="141">
        <v>664.52106000000015</v>
      </c>
      <c r="L22" s="191">
        <f>K22/$K$25</f>
        <v>3.027755122315277E-2</v>
      </c>
    </row>
    <row r="23" spans="1:13">
      <c r="J23" s="190" t="s">
        <v>103</v>
      </c>
      <c r="K23" s="141">
        <v>188.77007999999998</v>
      </c>
      <c r="L23" s="191">
        <f t="shared" ref="L23:L24" si="1">K23/$K$25</f>
        <v>8.6009249527752279E-3</v>
      </c>
    </row>
    <row r="24" spans="1:13">
      <c r="J24" s="190" t="s">
        <v>104</v>
      </c>
      <c r="K24" s="141">
        <v>21.273330000000001</v>
      </c>
      <c r="L24" s="191">
        <f t="shared" si="1"/>
        <v>9.6927603582952265E-4</v>
      </c>
    </row>
    <row r="25" spans="1:13">
      <c r="J25" s="135" t="s">
        <v>95</v>
      </c>
      <c r="K25" s="137">
        <f>SUM(K17:K21)</f>
        <v>21947.648774576304</v>
      </c>
      <c r="L25" s="138">
        <f>SUM(L17:L21)</f>
        <v>1</v>
      </c>
    </row>
    <row r="26" spans="1:13">
      <c r="M26" s="9"/>
    </row>
    <row r="28" spans="1:13">
      <c r="J28" s="60" t="s">
        <v>105</v>
      </c>
      <c r="K28" s="5"/>
      <c r="L28" s="5"/>
    </row>
    <row r="29" spans="1:13">
      <c r="J29" s="135" t="s">
        <v>98</v>
      </c>
      <c r="K29" s="136" t="s">
        <v>99</v>
      </c>
      <c r="L29" s="136" t="s">
        <v>100</v>
      </c>
    </row>
    <row r="30" spans="1:13">
      <c r="A30" t="s">
        <v>0</v>
      </c>
      <c r="J30" s="188" t="s">
        <v>86</v>
      </c>
      <c r="K30" s="140">
        <v>1261.027229999999</v>
      </c>
      <c r="L30" s="192">
        <f t="shared" ref="L30:L36" si="2">K30/$K$37</f>
        <v>0.58279642962589973</v>
      </c>
    </row>
    <row r="31" spans="1:13">
      <c r="J31" s="188" t="s">
        <v>87</v>
      </c>
      <c r="K31" s="140">
        <v>607.25045726471569</v>
      </c>
      <c r="L31" s="192">
        <f t="shared" si="2"/>
        <v>0.28064691226578159</v>
      </c>
    </row>
    <row r="32" spans="1:13">
      <c r="J32" s="188" t="s">
        <v>89</v>
      </c>
      <c r="K32" s="140">
        <v>276.17513999999858</v>
      </c>
      <c r="L32" s="192">
        <f t="shared" si="2"/>
        <v>0.12763712132007832</v>
      </c>
    </row>
    <row r="33" spans="3:14">
      <c r="J33" s="188" t="s">
        <v>101</v>
      </c>
      <c r="K33" s="140">
        <v>19.299669999999999</v>
      </c>
      <c r="L33" s="192">
        <f t="shared" si="2"/>
        <v>8.9195367882405653E-3</v>
      </c>
    </row>
    <row r="34" spans="3:14">
      <c r="J34" s="190" t="s">
        <v>102</v>
      </c>
      <c r="K34" s="141">
        <v>11.24315</v>
      </c>
      <c r="L34" s="193">
        <f t="shared" si="2"/>
        <v>5.1961349619297588E-3</v>
      </c>
      <c r="N34" s="7"/>
    </row>
    <row r="35" spans="3:14">
      <c r="J35" s="190" t="s">
        <v>104</v>
      </c>
      <c r="K35" s="141">
        <v>6.8565199999999997</v>
      </c>
      <c r="L35" s="193">
        <f t="shared" si="2"/>
        <v>3.1688097454157091E-3</v>
      </c>
    </row>
    <row r="36" spans="3:14">
      <c r="J36" s="190" t="s">
        <v>106</v>
      </c>
      <c r="K36" s="141">
        <v>1.2</v>
      </c>
      <c r="L36" s="193">
        <f t="shared" si="2"/>
        <v>5.5459208089509706E-4</v>
      </c>
    </row>
    <row r="37" spans="3:14">
      <c r="J37" s="135" t="s">
        <v>95</v>
      </c>
      <c r="K37" s="137">
        <f>SUM(K30:K33)</f>
        <v>2163.7524972647129</v>
      </c>
      <c r="L37" s="139">
        <f>SUM(L30:L33)</f>
        <v>1.0000000000000002</v>
      </c>
    </row>
    <row r="40" spans="3:14">
      <c r="J40" s="60" t="s">
        <v>107</v>
      </c>
      <c r="K40" s="5"/>
      <c r="L40" s="5"/>
    </row>
    <row r="41" spans="3:14">
      <c r="J41" s="135" t="s">
        <v>98</v>
      </c>
      <c r="K41" s="136" t="s">
        <v>99</v>
      </c>
      <c r="L41" s="136" t="s">
        <v>100</v>
      </c>
    </row>
    <row r="42" spans="3:14">
      <c r="J42" s="188" t="s">
        <v>86</v>
      </c>
      <c r="K42" s="140">
        <v>7445.307710000001</v>
      </c>
      <c r="L42" s="192">
        <f t="shared" ref="L42:L51" si="3">K42/$K$52</f>
        <v>0.84196566683807861</v>
      </c>
    </row>
    <row r="43" spans="3:14">
      <c r="C43" s="7"/>
      <c r="J43" s="188" t="s">
        <v>91</v>
      </c>
      <c r="K43" s="140">
        <v>618.27164000000016</v>
      </c>
      <c r="L43" s="192">
        <f t="shared" si="3"/>
        <v>6.9918331644035242E-2</v>
      </c>
    </row>
    <row r="44" spans="3:14">
      <c r="C44" s="7"/>
      <c r="J44" s="188" t="s">
        <v>88</v>
      </c>
      <c r="K44" s="140">
        <v>363.51142000000004</v>
      </c>
      <c r="L44" s="192">
        <f t="shared" si="3"/>
        <v>4.1108325816067159E-2</v>
      </c>
    </row>
    <row r="45" spans="3:14">
      <c r="J45" s="188" t="s">
        <v>87</v>
      </c>
      <c r="K45" s="140">
        <v>275.70365697417293</v>
      </c>
      <c r="L45" s="192">
        <f t="shared" si="3"/>
        <v>3.1178431091863679E-2</v>
      </c>
    </row>
    <row r="46" spans="3:14">
      <c r="J46" s="188" t="s">
        <v>101</v>
      </c>
      <c r="K46" s="140">
        <v>139.97435000000002</v>
      </c>
      <c r="L46" s="192">
        <f t="shared" si="3"/>
        <v>1.5829244609955363E-2</v>
      </c>
    </row>
    <row r="47" spans="3:14">
      <c r="J47" s="190" t="s">
        <v>102</v>
      </c>
      <c r="K47" s="141">
        <v>76.190400000000011</v>
      </c>
      <c r="L47" s="191">
        <f t="shared" si="3"/>
        <v>8.6161248723808561E-3</v>
      </c>
    </row>
    <row r="48" spans="3:14">
      <c r="J48" s="190" t="s">
        <v>108</v>
      </c>
      <c r="K48" s="141">
        <v>41.082650000000001</v>
      </c>
      <c r="L48" s="191">
        <f t="shared" si="3"/>
        <v>4.6459034535626179E-3</v>
      </c>
    </row>
    <row r="49" spans="2:12">
      <c r="J49" s="190" t="s">
        <v>106</v>
      </c>
      <c r="K49" s="141">
        <v>12.596</v>
      </c>
      <c r="L49" s="191">
        <f t="shared" si="3"/>
        <v>1.4244407286549124E-3</v>
      </c>
    </row>
    <row r="50" spans="2:12">
      <c r="J50" s="190" t="s">
        <v>103</v>
      </c>
      <c r="K50" s="141">
        <v>6.7523</v>
      </c>
      <c r="L50" s="191">
        <f t="shared" si="3"/>
        <v>7.6359567577775206E-4</v>
      </c>
    </row>
    <row r="51" spans="2:12">
      <c r="J51" s="190" t="s">
        <v>109</v>
      </c>
      <c r="K51" s="141">
        <v>3.3529999999999998</v>
      </c>
      <c r="L51" s="191">
        <f t="shared" si="3"/>
        <v>3.7917987957922521E-4</v>
      </c>
    </row>
    <row r="52" spans="2:12">
      <c r="J52" s="135" t="s">
        <v>95</v>
      </c>
      <c r="K52" s="137">
        <f>SUM(K42:K46)</f>
        <v>8842.7687769741733</v>
      </c>
      <c r="L52" s="139">
        <f>SUM(L42:L46)</f>
        <v>1</v>
      </c>
    </row>
    <row r="53" spans="2:12">
      <c r="J53" s="5"/>
      <c r="K53" s="5"/>
      <c r="L53" s="5"/>
    </row>
    <row r="54" spans="2:12">
      <c r="J54" s="5"/>
      <c r="K54" s="5"/>
      <c r="L54" s="5"/>
    </row>
    <row r="55" spans="2:12">
      <c r="J55" s="60" t="s">
        <v>110</v>
      </c>
      <c r="K55" s="5"/>
      <c r="L55" s="5"/>
    </row>
    <row r="56" spans="2:12">
      <c r="J56" s="135" t="s">
        <v>98</v>
      </c>
      <c r="K56" s="136" t="s">
        <v>99</v>
      </c>
      <c r="L56" s="136" t="s">
        <v>100</v>
      </c>
    </row>
    <row r="57" spans="2:12">
      <c r="J57" s="188" t="s">
        <v>86</v>
      </c>
      <c r="K57" s="140">
        <v>976.64300000000003</v>
      </c>
      <c r="L57" s="192">
        <f t="shared" ref="L57:L65" si="4">K57/$K$66</f>
        <v>0.39976763674934485</v>
      </c>
    </row>
    <row r="58" spans="2:12">
      <c r="J58" s="188" t="s">
        <v>88</v>
      </c>
      <c r="K58" s="140">
        <v>720.24</v>
      </c>
      <c r="L58" s="192">
        <f t="shared" si="4"/>
        <v>0.2948146279575527</v>
      </c>
    </row>
    <row r="59" spans="2:12">
      <c r="J59" s="188" t="s">
        <v>89</v>
      </c>
      <c r="K59" s="140">
        <v>485.07691</v>
      </c>
      <c r="L59" s="192">
        <f t="shared" si="4"/>
        <v>0.19855571580646625</v>
      </c>
    </row>
    <row r="60" spans="2:12">
      <c r="J60" s="188" t="s">
        <v>87</v>
      </c>
      <c r="K60" s="140">
        <v>148.93022404854787</v>
      </c>
      <c r="L60" s="192">
        <f t="shared" si="4"/>
        <v>6.0961358150765858E-2</v>
      </c>
    </row>
    <row r="61" spans="2:12">
      <c r="B61" s="15" t="s">
        <v>74</v>
      </c>
      <c r="J61" s="188" t="s">
        <v>101</v>
      </c>
      <c r="K61" s="140">
        <v>112.13654</v>
      </c>
      <c r="L61" s="192">
        <f t="shared" si="4"/>
        <v>4.5900661335870299E-2</v>
      </c>
    </row>
    <row r="62" spans="2:12">
      <c r="J62" s="190" t="s">
        <v>104</v>
      </c>
      <c r="K62" s="141">
        <v>77.189040000000006</v>
      </c>
      <c r="L62" s="191">
        <f t="shared" si="4"/>
        <v>3.1595659932801085E-2</v>
      </c>
    </row>
    <row r="63" spans="2:12">
      <c r="J63" s="190" t="s">
        <v>102</v>
      </c>
      <c r="K63" s="141">
        <v>22.369500000000002</v>
      </c>
      <c r="L63" s="191">
        <f t="shared" si="4"/>
        <v>9.1564698157509655E-3</v>
      </c>
    </row>
    <row r="64" spans="2:12">
      <c r="J64" s="190" t="s">
        <v>103</v>
      </c>
      <c r="K64" s="141">
        <v>12.198</v>
      </c>
      <c r="L64" s="191">
        <f t="shared" si="4"/>
        <v>4.9929868263720806E-3</v>
      </c>
    </row>
    <row r="65" spans="10:12">
      <c r="J65" s="190" t="s">
        <v>106</v>
      </c>
      <c r="K65" s="141">
        <v>0.38</v>
      </c>
      <c r="L65" s="191">
        <f t="shared" si="4"/>
        <v>1.5554476094617074E-4</v>
      </c>
    </row>
    <row r="66" spans="10:12">
      <c r="J66" s="135" t="s">
        <v>95</v>
      </c>
      <c r="K66" s="137">
        <f>SUM(K57:K61)</f>
        <v>2443.0266740485481</v>
      </c>
      <c r="L66" s="139">
        <f>SUM(L57:L61)</f>
        <v>1</v>
      </c>
    </row>
  </sheetData>
  <hyperlinks>
    <hyperlink ref="B61" location="Introduction!A1" display="Return to information tab" xr:uid="{A42938AE-A20A-4875-9BC4-6414CE7E5F77}"/>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ignoredErrors>
    <ignoredError sqref="K25 K37 K52 K66" formulaRange="1"/>
  </ignoredError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58F38-C731-48C6-A413-865B424370D9}">
  <sheetPr codeName="Sheet40">
    <tabColor rgb="FFCD1F45"/>
    <pageSetUpPr autoPageBreaks="0"/>
  </sheetPr>
  <dimension ref="B5:H43"/>
  <sheetViews>
    <sheetView workbookViewId="0"/>
  </sheetViews>
  <sheetFormatPr defaultColWidth="8.81640625" defaultRowHeight="13.5"/>
  <cols>
    <col min="1" max="1" width="2.453125" style="69" customWidth="1"/>
    <col min="2" max="2" width="41.54296875" style="69" customWidth="1"/>
    <col min="3" max="3" width="18.81640625" style="69" customWidth="1"/>
    <col min="4" max="4" width="33.54296875" style="69" bestFit="1" customWidth="1"/>
    <col min="5" max="5" width="42" style="69" customWidth="1"/>
    <col min="6" max="6" width="33.453125" style="69" bestFit="1" customWidth="1"/>
    <col min="7" max="7" width="25.81640625" style="69" customWidth="1"/>
    <col min="8" max="8" width="22.453125" style="69" customWidth="1"/>
    <col min="9" max="9" width="18.81640625" style="69" bestFit="1" customWidth="1"/>
    <col min="10" max="10" width="16.81640625" style="69" customWidth="1"/>
    <col min="11" max="11" width="18.81640625" style="69" bestFit="1" customWidth="1"/>
    <col min="12" max="12" width="16.81640625" style="69" customWidth="1"/>
    <col min="13" max="13" width="9.453125" style="69" customWidth="1"/>
    <col min="14" max="14" width="13.54296875" style="69" customWidth="1"/>
    <col min="15" max="15" width="8.81640625" style="69"/>
    <col min="16" max="16" width="13.1796875" style="69" bestFit="1" customWidth="1"/>
    <col min="17" max="26" width="8.81640625" style="69"/>
    <col min="27" max="27" width="14.81640625" style="69" customWidth="1"/>
    <col min="28" max="28" width="17.1796875" style="69" customWidth="1"/>
    <col min="29" max="29" width="16" style="69" customWidth="1"/>
    <col min="30" max="16384" width="8.81640625" style="69"/>
  </cols>
  <sheetData>
    <row r="5" spans="2:5" ht="17.5">
      <c r="B5" s="120" t="s">
        <v>19</v>
      </c>
      <c r="C5" s="29"/>
    </row>
    <row r="6" spans="2:5">
      <c r="B6" s="117"/>
      <c r="C6" s="182"/>
    </row>
    <row r="7" spans="2:5" ht="15">
      <c r="B7" s="123" t="s">
        <v>798</v>
      </c>
      <c r="C7" s="55"/>
    </row>
    <row r="8" spans="2:5">
      <c r="B8" s="117"/>
      <c r="C8" s="182"/>
    </row>
    <row r="9" spans="2:5">
      <c r="B9" s="279" t="s">
        <v>799</v>
      </c>
      <c r="C9" s="363"/>
      <c r="D9" s="363"/>
      <c r="E9" s="363"/>
    </row>
    <row r="10" spans="2:5">
      <c r="B10" s="279" t="s">
        <v>800</v>
      </c>
      <c r="C10" s="363"/>
      <c r="D10" s="363"/>
      <c r="E10" s="363"/>
    </row>
    <row r="11" spans="2:5">
      <c r="B11" s="279" t="s">
        <v>801</v>
      </c>
      <c r="C11" s="363"/>
      <c r="D11" s="363"/>
      <c r="E11" s="363"/>
    </row>
    <row r="12" spans="2:5">
      <c r="B12" s="71" t="s">
        <v>802</v>
      </c>
      <c r="C12" s="363"/>
      <c r="D12" s="363"/>
      <c r="E12" s="363"/>
    </row>
    <row r="13" spans="2:5">
      <c r="B13" s="182"/>
      <c r="C13" s="182"/>
    </row>
    <row r="34" spans="2:8" ht="30" customHeight="1">
      <c r="B34" s="182"/>
      <c r="C34" s="182"/>
      <c r="D34" s="182"/>
      <c r="E34" s="182"/>
      <c r="F34" s="182"/>
      <c r="G34" s="182"/>
      <c r="H34" s="182"/>
    </row>
    <row r="35" spans="2:8" ht="32" customHeight="1">
      <c r="B35" s="161" t="s">
        <v>318</v>
      </c>
      <c r="C35" s="147" t="s">
        <v>319</v>
      </c>
      <c r="D35" s="182"/>
      <c r="E35" s="55"/>
      <c r="F35" s="272"/>
      <c r="G35" s="182"/>
      <c r="H35" s="182"/>
    </row>
    <row r="36" spans="2:8" ht="32.15" customHeight="1">
      <c r="B36" s="270" t="s">
        <v>502</v>
      </c>
      <c r="C36" s="271">
        <v>8.1784386617100371E-2</v>
      </c>
      <c r="D36" s="182"/>
      <c r="E36" s="225"/>
      <c r="F36" s="273"/>
      <c r="G36" s="182"/>
      <c r="H36" s="182"/>
    </row>
    <row r="37" spans="2:8" ht="33" customHeight="1">
      <c r="B37" s="270" t="s">
        <v>320</v>
      </c>
      <c r="C37" s="271">
        <v>8.7980173482032215E-2</v>
      </c>
      <c r="D37" s="182"/>
      <c r="E37" s="225"/>
      <c r="F37" s="273"/>
      <c r="G37" s="182"/>
      <c r="H37" s="182"/>
    </row>
    <row r="38" spans="2:8" ht="30.65" customHeight="1">
      <c r="B38" s="270" t="s">
        <v>503</v>
      </c>
      <c r="C38" s="271">
        <v>0.13630731102850063</v>
      </c>
      <c r="D38" s="182"/>
      <c r="E38" s="225"/>
      <c r="F38" s="273"/>
      <c r="G38" s="182"/>
      <c r="H38" s="182"/>
    </row>
    <row r="39" spans="2:8" ht="35.5" customHeight="1">
      <c r="B39" s="270" t="s">
        <v>504</v>
      </c>
      <c r="C39" s="271">
        <v>0.23048327137546468</v>
      </c>
      <c r="D39" s="182"/>
      <c r="E39" s="225"/>
      <c r="F39" s="273"/>
      <c r="G39" s="182"/>
      <c r="H39" s="182"/>
    </row>
    <row r="40" spans="2:8" ht="31.5" customHeight="1">
      <c r="B40" s="270" t="s">
        <v>321</v>
      </c>
      <c r="C40" s="271">
        <v>0.34696406443618338</v>
      </c>
      <c r="D40" s="182"/>
      <c r="E40" s="225"/>
      <c r="F40" s="273"/>
      <c r="G40" s="182"/>
      <c r="H40" s="70"/>
    </row>
    <row r="41" spans="2:8" ht="27" customHeight="1">
      <c r="B41" s="161" t="s">
        <v>95</v>
      </c>
      <c r="C41" s="274">
        <f>SUM(C36:C40)</f>
        <v>0.88351920693928121</v>
      </c>
    </row>
    <row r="43" spans="2:8">
      <c r="B43" s="68" t="s">
        <v>74</v>
      </c>
      <c r="C43" s="182"/>
      <c r="D43" s="182"/>
      <c r="E43" s="182"/>
      <c r="F43" s="182"/>
      <c r="G43" s="182"/>
      <c r="H43" s="182"/>
    </row>
  </sheetData>
  <sortState xmlns:xlrd2="http://schemas.microsoft.com/office/spreadsheetml/2017/richdata2" ref="B36:C40">
    <sortCondition ref="C40"/>
  </sortState>
  <hyperlinks>
    <hyperlink ref="B43" location="Introduction!A1" display="Return to information tab" xr:uid="{9192C3C6-64BF-4C2E-B4A9-3474DC0CAE76}"/>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4B100-7D87-49DF-943F-374C11E640BA}">
  <sheetPr codeName="Sheet41">
    <tabColor rgb="FFCD1F45"/>
    <pageSetUpPr autoPageBreaks="0"/>
  </sheetPr>
  <dimension ref="B5:M53"/>
  <sheetViews>
    <sheetView showGridLines="0" zoomScaleNormal="100" workbookViewId="0"/>
  </sheetViews>
  <sheetFormatPr defaultColWidth="8.81640625" defaultRowHeight="14.5"/>
  <cols>
    <col min="1" max="1" width="2.453125" customWidth="1"/>
    <col min="2" max="2" width="17" customWidth="1"/>
    <col min="3" max="3" width="26.453125" bestFit="1" customWidth="1"/>
    <col min="4" max="4" width="33.54296875" bestFit="1" customWidth="1"/>
    <col min="5" max="5" width="26.81640625" bestFit="1" customWidth="1"/>
    <col min="6" max="6" width="33.453125" bestFit="1" customWidth="1"/>
    <col min="7" max="7" width="27.81640625" customWidth="1"/>
    <col min="8" max="8" width="16.453125" bestFit="1" customWidth="1"/>
    <col min="9" max="9" width="16.1796875" bestFit="1" customWidth="1"/>
    <col min="10" max="10" width="9.1796875" customWidth="1"/>
    <col min="11" max="11" width="13.81640625" bestFit="1" customWidth="1"/>
    <col min="12" max="12" width="14" bestFit="1" customWidth="1"/>
    <col min="13" max="13" width="12.453125" bestFit="1" customWidth="1"/>
    <col min="22" max="22" width="14.81640625" customWidth="1"/>
    <col min="23" max="23" width="17.1796875" customWidth="1"/>
    <col min="24" max="24" width="16" customWidth="1"/>
  </cols>
  <sheetData>
    <row r="5" spans="2:2" ht="17.5">
      <c r="B5" s="11" t="s">
        <v>19</v>
      </c>
    </row>
    <row r="7" spans="2:2" ht="15">
      <c r="B7" s="4" t="s">
        <v>505</v>
      </c>
    </row>
    <row r="8" spans="2:2" ht="15">
      <c r="B8" s="4"/>
    </row>
    <row r="9" spans="2:2">
      <c r="B9" s="64" t="s">
        <v>803</v>
      </c>
    </row>
    <row r="10" spans="2:2">
      <c r="B10" s="64" t="s">
        <v>804</v>
      </c>
    </row>
    <row r="11" spans="2:2">
      <c r="B11" s="64" t="s">
        <v>805</v>
      </c>
    </row>
    <row r="12" spans="2:2">
      <c r="B12" s="251" t="s">
        <v>806</v>
      </c>
    </row>
    <row r="13" spans="2:2">
      <c r="B13" s="64" t="s">
        <v>770</v>
      </c>
    </row>
    <row r="14" spans="2:2">
      <c r="B14" s="275" t="s">
        <v>771</v>
      </c>
    </row>
    <row r="15" spans="2:2">
      <c r="B15" s="16"/>
    </row>
    <row r="16" spans="2:2">
      <c r="B16" s="196"/>
    </row>
    <row r="17" spans="2:13">
      <c r="B17" s="196"/>
    </row>
    <row r="18" spans="2:13">
      <c r="B18" s="196"/>
    </row>
    <row r="19" spans="2:13">
      <c r="B19" s="196"/>
    </row>
    <row r="20" spans="2:13">
      <c r="B20" s="16"/>
    </row>
    <row r="29" spans="2:13">
      <c r="M29" s="9"/>
    </row>
    <row r="33" spans="2:7">
      <c r="B33" s="1"/>
      <c r="C33" s="1"/>
      <c r="D33" s="1"/>
      <c r="E33" s="1"/>
      <c r="F33" s="1"/>
    </row>
    <row r="35" spans="2:7">
      <c r="B35" s="55" t="s">
        <v>305</v>
      </c>
    </row>
    <row r="36" spans="2:7">
      <c r="B36" s="26"/>
    </row>
    <row r="37" spans="2:7">
      <c r="B37" s="135" t="s">
        <v>314</v>
      </c>
      <c r="C37" s="136" t="s">
        <v>306</v>
      </c>
      <c r="D37" s="136" t="s">
        <v>307</v>
      </c>
      <c r="E37" s="136" t="s">
        <v>308</v>
      </c>
      <c r="F37" s="136" t="s">
        <v>309</v>
      </c>
      <c r="G37" s="136" t="s">
        <v>95</v>
      </c>
    </row>
    <row r="38" spans="2:7">
      <c r="B38" s="188" t="s">
        <v>97</v>
      </c>
      <c r="C38" s="188">
        <v>4</v>
      </c>
      <c r="D38" s="188">
        <v>24</v>
      </c>
      <c r="E38" s="188">
        <v>102</v>
      </c>
      <c r="F38" s="188">
        <v>8</v>
      </c>
      <c r="G38" s="188">
        <f>SUM(C38:F38)</f>
        <v>138</v>
      </c>
    </row>
    <row r="39" spans="2:7" ht="14.15" customHeight="1">
      <c r="B39" s="188" t="s">
        <v>107</v>
      </c>
      <c r="C39" s="188">
        <v>0</v>
      </c>
      <c r="D39" s="188">
        <v>5</v>
      </c>
      <c r="E39" s="188">
        <v>10</v>
      </c>
      <c r="F39" s="188">
        <v>1</v>
      </c>
      <c r="G39" s="188">
        <f t="shared" ref="G39:G41" si="0">SUM(C39:F39)</f>
        <v>16</v>
      </c>
    </row>
    <row r="40" spans="2:7">
      <c r="B40" s="188" t="s">
        <v>110</v>
      </c>
      <c r="C40" s="188">
        <v>1</v>
      </c>
      <c r="D40" s="188">
        <v>4</v>
      </c>
      <c r="E40" s="188">
        <v>9</v>
      </c>
      <c r="F40" s="188">
        <v>0</v>
      </c>
      <c r="G40" s="188">
        <f t="shared" si="0"/>
        <v>14</v>
      </c>
    </row>
    <row r="41" spans="2:7">
      <c r="B41" s="188" t="s">
        <v>105</v>
      </c>
      <c r="C41" s="188">
        <v>0</v>
      </c>
      <c r="D41" s="188">
        <v>9</v>
      </c>
      <c r="E41" s="188">
        <v>28</v>
      </c>
      <c r="F41" s="188">
        <v>2</v>
      </c>
      <c r="G41" s="188">
        <f t="shared" si="0"/>
        <v>39</v>
      </c>
    </row>
    <row r="42" spans="2:7">
      <c r="B42" s="135" t="s">
        <v>316</v>
      </c>
      <c r="C42" s="135">
        <f>SUM(C38:C41)</f>
        <v>5</v>
      </c>
      <c r="D42" s="135">
        <f t="shared" ref="D42:G42" si="1">SUM(D38:D41)</f>
        <v>42</v>
      </c>
      <c r="E42" s="135">
        <f t="shared" si="1"/>
        <v>149</v>
      </c>
      <c r="F42" s="135">
        <f t="shared" si="1"/>
        <v>11</v>
      </c>
      <c r="G42" s="135">
        <f t="shared" si="1"/>
        <v>207</v>
      </c>
    </row>
    <row r="44" spans="2:7">
      <c r="B44" s="55" t="s">
        <v>311</v>
      </c>
    </row>
    <row r="45" spans="2:7">
      <c r="B45" s="26"/>
    </row>
    <row r="46" spans="2:7">
      <c r="B46" s="135" t="s">
        <v>314</v>
      </c>
      <c r="C46" s="136" t="s">
        <v>306</v>
      </c>
      <c r="D46" s="136" t="s">
        <v>307</v>
      </c>
      <c r="E46" s="136" t="s">
        <v>308</v>
      </c>
      <c r="F46" s="136" t="s">
        <v>309</v>
      </c>
      <c r="G46" s="136" t="s">
        <v>317</v>
      </c>
    </row>
    <row r="47" spans="2:7">
      <c r="B47" s="188" t="s">
        <v>97</v>
      </c>
      <c r="C47" s="214">
        <f>C38/SUM($C38:$F38)</f>
        <v>2.8985507246376812E-2</v>
      </c>
      <c r="D47" s="214">
        <f t="shared" ref="D47:F47" si="2">D38/SUM($C38:$F38)</f>
        <v>0.17391304347826086</v>
      </c>
      <c r="E47" s="214">
        <f t="shared" si="2"/>
        <v>0.73913043478260865</v>
      </c>
      <c r="F47" s="214">
        <f t="shared" si="2"/>
        <v>5.7971014492753624E-2</v>
      </c>
      <c r="G47" s="266">
        <f>SUM(E38:F38)/G38</f>
        <v>0.79710144927536231</v>
      </c>
    </row>
    <row r="48" spans="2:7">
      <c r="B48" s="188" t="s">
        <v>107</v>
      </c>
      <c r="C48" s="214">
        <f t="shared" ref="C48:F51" si="3">C39/SUM($C39:$F39)</f>
        <v>0</v>
      </c>
      <c r="D48" s="214">
        <f t="shared" si="3"/>
        <v>0.3125</v>
      </c>
      <c r="E48" s="214">
        <f t="shared" si="3"/>
        <v>0.625</v>
      </c>
      <c r="F48" s="214">
        <f t="shared" si="3"/>
        <v>6.25E-2</v>
      </c>
      <c r="G48" s="266">
        <f>SUM(E39:F39)/G39</f>
        <v>0.6875</v>
      </c>
    </row>
    <row r="49" spans="2:7">
      <c r="B49" s="188" t="s">
        <v>110</v>
      </c>
      <c r="C49" s="214">
        <f t="shared" si="3"/>
        <v>7.1428571428571425E-2</v>
      </c>
      <c r="D49" s="214">
        <f t="shared" si="3"/>
        <v>0.2857142857142857</v>
      </c>
      <c r="E49" s="214">
        <f t="shared" si="3"/>
        <v>0.6428571428571429</v>
      </c>
      <c r="F49" s="214">
        <f t="shared" si="3"/>
        <v>0</v>
      </c>
      <c r="G49" s="266">
        <f t="shared" ref="G49:G50" si="4">SUM(E40:F40)/G40</f>
        <v>0.6428571428571429</v>
      </c>
    </row>
    <row r="50" spans="2:7">
      <c r="B50" s="188" t="s">
        <v>105</v>
      </c>
      <c r="C50" s="214">
        <f t="shared" si="3"/>
        <v>0</v>
      </c>
      <c r="D50" s="214">
        <f t="shared" si="3"/>
        <v>0.23076923076923078</v>
      </c>
      <c r="E50" s="214">
        <f t="shared" si="3"/>
        <v>0.71794871794871795</v>
      </c>
      <c r="F50" s="214">
        <f t="shared" si="3"/>
        <v>5.128205128205128E-2</v>
      </c>
      <c r="G50" s="266">
        <f t="shared" si="4"/>
        <v>0.76923076923076927</v>
      </c>
    </row>
    <row r="51" spans="2:7">
      <c r="B51" s="135" t="s">
        <v>316</v>
      </c>
      <c r="C51" s="264">
        <f t="shared" si="3"/>
        <v>2.4154589371980676E-2</v>
      </c>
      <c r="D51" s="264">
        <f>D42/SUM($C42:$F42)</f>
        <v>0.20289855072463769</v>
      </c>
      <c r="E51" s="264">
        <f t="shared" si="3"/>
        <v>0.71980676328502413</v>
      </c>
      <c r="F51" s="264">
        <f t="shared" si="3"/>
        <v>5.3140096618357488E-2</v>
      </c>
      <c r="G51" s="265">
        <f>SUM(E42:F42)/G42</f>
        <v>0.77294685990338163</v>
      </c>
    </row>
    <row r="52" spans="2:7">
      <c r="C52" s="57"/>
    </row>
    <row r="53" spans="2:7">
      <c r="B53" s="57" t="s">
        <v>74</v>
      </c>
    </row>
  </sheetData>
  <hyperlinks>
    <hyperlink ref="B53" location="Introduction!A1" display="Return to information tab" xr:uid="{8872D09D-E420-41E3-9E1D-11FE5BA859FD}"/>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ignoredErrors>
    <ignoredError sqref="G47:G50" formulaRange="1"/>
  </ignoredError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0BD65-96E9-410C-B602-C99870D61B61}">
  <sheetPr codeName="Sheet42">
    <tabColor rgb="FFCD1F45"/>
    <pageSetUpPr autoPageBreaks="0"/>
  </sheetPr>
  <dimension ref="B5:M51"/>
  <sheetViews>
    <sheetView showGridLines="0" zoomScaleNormal="100" workbookViewId="0"/>
  </sheetViews>
  <sheetFormatPr defaultColWidth="8.81640625" defaultRowHeight="14.5"/>
  <cols>
    <col min="1" max="1" width="2.453125" customWidth="1"/>
    <col min="2" max="2" width="22" customWidth="1"/>
    <col min="3" max="3" width="26.453125" bestFit="1" customWidth="1"/>
    <col min="4" max="4" width="33.54296875" bestFit="1" customWidth="1"/>
    <col min="5" max="5" width="26.81640625" bestFit="1" customWidth="1"/>
    <col min="6" max="6" width="33.453125" bestFit="1" customWidth="1"/>
    <col min="7" max="7" width="28.54296875" customWidth="1"/>
    <col min="8" max="8" width="16.453125" bestFit="1" customWidth="1"/>
    <col min="9" max="9" width="16.1796875" bestFit="1" customWidth="1"/>
    <col min="10" max="10" width="9.1796875" customWidth="1"/>
    <col min="11" max="11" width="13.81640625" bestFit="1" customWidth="1"/>
    <col min="12" max="12" width="14" bestFit="1" customWidth="1"/>
    <col min="13" max="13" width="12.453125" bestFit="1" customWidth="1"/>
    <col min="22" max="22" width="14.81640625" customWidth="1"/>
    <col min="23" max="23" width="17.1796875" customWidth="1"/>
    <col min="24" max="24" width="16" customWidth="1"/>
  </cols>
  <sheetData>
    <row r="5" spans="2:2" ht="17.5">
      <c r="B5" s="11" t="s">
        <v>19</v>
      </c>
    </row>
    <row r="7" spans="2:2" ht="15">
      <c r="B7" s="4" t="s">
        <v>692</v>
      </c>
    </row>
    <row r="8" spans="2:2" ht="15">
      <c r="B8" s="4"/>
    </row>
    <row r="9" spans="2:2">
      <c r="B9" s="64" t="s">
        <v>807</v>
      </c>
    </row>
    <row r="10" spans="2:2">
      <c r="B10" s="64" t="s">
        <v>808</v>
      </c>
    </row>
    <row r="11" spans="2:2">
      <c r="B11" s="64" t="s">
        <v>809</v>
      </c>
    </row>
    <row r="12" spans="2:2">
      <c r="B12" s="64" t="s">
        <v>506</v>
      </c>
    </row>
    <row r="13" spans="2:2">
      <c r="B13" s="64" t="s">
        <v>507</v>
      </c>
    </row>
    <row r="14" spans="2:2">
      <c r="B14" s="64"/>
    </row>
    <row r="30" spans="2:13">
      <c r="M30" s="9"/>
    </row>
    <row r="32" spans="2:13">
      <c r="B32" s="55" t="s">
        <v>305</v>
      </c>
    </row>
    <row r="33" spans="2:7">
      <c r="B33" s="152"/>
      <c r="G33" s="152"/>
    </row>
    <row r="34" spans="2:7" ht="14.15" customHeight="1">
      <c r="B34" s="247" t="s">
        <v>98</v>
      </c>
      <c r="C34" s="136" t="s">
        <v>306</v>
      </c>
      <c r="D34" s="136" t="s">
        <v>307</v>
      </c>
      <c r="E34" s="136" t="s">
        <v>308</v>
      </c>
      <c r="F34" s="136" t="s">
        <v>309</v>
      </c>
      <c r="G34" s="136" t="s">
        <v>95</v>
      </c>
    </row>
    <row r="35" spans="2:7">
      <c r="B35" s="215" t="s">
        <v>87</v>
      </c>
      <c r="C35" s="188">
        <v>0</v>
      </c>
      <c r="D35" s="188">
        <v>1</v>
      </c>
      <c r="E35" s="188">
        <v>36</v>
      </c>
      <c r="F35" s="188">
        <v>10</v>
      </c>
      <c r="G35" s="188">
        <f t="shared" ref="G35:G39" si="0">SUM(C35:F35)</f>
        <v>47</v>
      </c>
    </row>
    <row r="36" spans="2:7">
      <c r="B36" s="215" t="s">
        <v>91</v>
      </c>
      <c r="C36" s="188">
        <v>0</v>
      </c>
      <c r="D36" s="188">
        <v>2</v>
      </c>
      <c r="E36" s="188">
        <v>5</v>
      </c>
      <c r="F36" s="188">
        <v>0</v>
      </c>
      <c r="G36" s="188">
        <f t="shared" si="0"/>
        <v>7</v>
      </c>
    </row>
    <row r="37" spans="2:7">
      <c r="B37" s="215" t="s">
        <v>322</v>
      </c>
      <c r="C37" s="188">
        <v>5</v>
      </c>
      <c r="D37" s="188">
        <v>13</v>
      </c>
      <c r="E37" s="188">
        <v>26</v>
      </c>
      <c r="F37" s="188">
        <v>0</v>
      </c>
      <c r="G37" s="188">
        <f t="shared" si="0"/>
        <v>44</v>
      </c>
    </row>
    <row r="38" spans="2:7">
      <c r="B38" s="215" t="s">
        <v>86</v>
      </c>
      <c r="C38" s="188">
        <v>0</v>
      </c>
      <c r="D38" s="188">
        <v>14</v>
      </c>
      <c r="E38" s="188">
        <v>31</v>
      </c>
      <c r="F38" s="188">
        <v>0</v>
      </c>
      <c r="G38" s="188">
        <f t="shared" si="0"/>
        <v>45</v>
      </c>
    </row>
    <row r="39" spans="2:7">
      <c r="B39" s="215" t="s">
        <v>89</v>
      </c>
      <c r="C39" s="188">
        <v>0</v>
      </c>
      <c r="D39" s="188">
        <v>12</v>
      </c>
      <c r="E39" s="188">
        <v>51</v>
      </c>
      <c r="F39" s="188">
        <v>1</v>
      </c>
      <c r="G39" s="188">
        <f t="shared" si="0"/>
        <v>64</v>
      </c>
    </row>
    <row r="40" spans="2:7">
      <c r="B40" s="247" t="s">
        <v>95</v>
      </c>
      <c r="C40" s="135">
        <f>SUM(C35:C39)</f>
        <v>5</v>
      </c>
      <c r="D40" s="135">
        <f>SUM(D35:D39)</f>
        <v>42</v>
      </c>
      <c r="E40" s="135">
        <f>SUM(E35:E39)</f>
        <v>149</v>
      </c>
      <c r="F40" s="135">
        <f>SUM(F35:F39)</f>
        <v>11</v>
      </c>
      <c r="G40" s="135">
        <f>SUM(G35:G39)</f>
        <v>207</v>
      </c>
    </row>
    <row r="41" spans="2:7">
      <c r="B41" s="152"/>
      <c r="C41" s="152"/>
      <c r="D41" s="152"/>
      <c r="E41" s="152"/>
      <c r="F41" s="152"/>
      <c r="G41" s="152"/>
    </row>
    <row r="42" spans="2:7">
      <c r="B42" s="55" t="s">
        <v>311</v>
      </c>
      <c r="C42" s="152"/>
      <c r="D42" s="152"/>
      <c r="E42" s="152"/>
      <c r="F42" s="152"/>
      <c r="G42" s="152"/>
    </row>
    <row r="43" spans="2:7">
      <c r="B43" s="152"/>
      <c r="G43" s="152"/>
    </row>
    <row r="44" spans="2:7">
      <c r="B44" s="135" t="s">
        <v>98</v>
      </c>
      <c r="C44" s="136" t="s">
        <v>306</v>
      </c>
      <c r="D44" s="136" t="s">
        <v>307</v>
      </c>
      <c r="E44" s="136" t="s">
        <v>308</v>
      </c>
      <c r="F44" s="136" t="s">
        <v>309</v>
      </c>
      <c r="G44" s="136" t="s">
        <v>317</v>
      </c>
    </row>
    <row r="45" spans="2:7">
      <c r="B45" s="215" t="s">
        <v>87</v>
      </c>
      <c r="C45" s="217">
        <f t="shared" ref="C45:F49" si="1">C35/SUM($C35:$F35)</f>
        <v>0</v>
      </c>
      <c r="D45" s="217">
        <f t="shared" si="1"/>
        <v>2.1276595744680851E-2</v>
      </c>
      <c r="E45" s="217">
        <f t="shared" si="1"/>
        <v>0.76595744680851063</v>
      </c>
      <c r="F45" s="217">
        <f t="shared" si="1"/>
        <v>0.21276595744680851</v>
      </c>
      <c r="G45" s="266">
        <f>SUM(E35:F35)/G35</f>
        <v>0.97872340425531912</v>
      </c>
    </row>
    <row r="46" spans="2:7">
      <c r="B46" s="215" t="s">
        <v>91</v>
      </c>
      <c r="C46" s="217">
        <f t="shared" si="1"/>
        <v>0</v>
      </c>
      <c r="D46" s="217">
        <f t="shared" si="1"/>
        <v>0.2857142857142857</v>
      </c>
      <c r="E46" s="217">
        <f t="shared" si="1"/>
        <v>0.7142857142857143</v>
      </c>
      <c r="F46" s="217">
        <f t="shared" si="1"/>
        <v>0</v>
      </c>
      <c r="G46" s="266">
        <f>SUM(E36:F36)/G36</f>
        <v>0.7142857142857143</v>
      </c>
    </row>
    <row r="47" spans="2:7">
      <c r="B47" s="215" t="s">
        <v>322</v>
      </c>
      <c r="C47" s="217">
        <f t="shared" si="1"/>
        <v>0.11363636363636363</v>
      </c>
      <c r="D47" s="217">
        <f t="shared" si="1"/>
        <v>0.29545454545454547</v>
      </c>
      <c r="E47" s="217">
        <f t="shared" si="1"/>
        <v>0.59090909090909094</v>
      </c>
      <c r="F47" s="217">
        <f t="shared" si="1"/>
        <v>0</v>
      </c>
      <c r="G47" s="266">
        <f>SUM(E37:F37)/G37</f>
        <v>0.59090909090909094</v>
      </c>
    </row>
    <row r="48" spans="2:7">
      <c r="B48" s="215" t="s">
        <v>86</v>
      </c>
      <c r="C48" s="217">
        <f t="shared" si="1"/>
        <v>0</v>
      </c>
      <c r="D48" s="217">
        <f t="shared" si="1"/>
        <v>0.31111111111111112</v>
      </c>
      <c r="E48" s="217">
        <f t="shared" si="1"/>
        <v>0.68888888888888888</v>
      </c>
      <c r="F48" s="217">
        <f t="shared" si="1"/>
        <v>0</v>
      </c>
      <c r="G48" s="266">
        <f>SUM(E38:F38)/G38</f>
        <v>0.68888888888888888</v>
      </c>
    </row>
    <row r="49" spans="2:7">
      <c r="B49" s="215" t="s">
        <v>89</v>
      </c>
      <c r="C49" s="217">
        <f t="shared" si="1"/>
        <v>0</v>
      </c>
      <c r="D49" s="217">
        <f t="shared" si="1"/>
        <v>0.1875</v>
      </c>
      <c r="E49" s="217">
        <f t="shared" si="1"/>
        <v>0.796875</v>
      </c>
      <c r="F49" s="217">
        <f t="shared" si="1"/>
        <v>1.5625E-2</v>
      </c>
      <c r="G49" s="266">
        <f>SUM(E39:F39)/G39</f>
        <v>0.8125</v>
      </c>
    </row>
    <row r="51" spans="2:7">
      <c r="B51" s="57" t="s">
        <v>74</v>
      </c>
      <c r="C51" s="57"/>
    </row>
  </sheetData>
  <hyperlinks>
    <hyperlink ref="B51" location="Introduction!A1" display="Return to information tab" xr:uid="{ED91D931-51CE-4A86-A226-8CEF4270A01C}"/>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ignoredErrors>
    <ignoredError sqref="G45:G49" formulaRange="1"/>
  </ignoredErrors>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6074F-3170-448B-9CE9-2C1ACD2F4862}">
  <sheetPr codeName="Sheet43">
    <tabColor rgb="FFCD1F45"/>
    <pageSetUpPr autoPageBreaks="0"/>
  </sheetPr>
  <dimension ref="A5:F43"/>
  <sheetViews>
    <sheetView workbookViewId="0"/>
  </sheetViews>
  <sheetFormatPr defaultColWidth="8.81640625" defaultRowHeight="13.5"/>
  <cols>
    <col min="1" max="1" width="2.453125" style="69" customWidth="1"/>
    <col min="2" max="2" width="44" style="69" customWidth="1"/>
    <col min="3" max="3" width="18.81640625" style="69" customWidth="1"/>
    <col min="4" max="4" width="33.54296875" style="69" bestFit="1" customWidth="1"/>
    <col min="5" max="5" width="33.81640625" style="69" customWidth="1"/>
    <col min="6" max="6" width="33.453125" style="69" bestFit="1" customWidth="1"/>
    <col min="7" max="7" width="25.81640625" style="69" customWidth="1"/>
    <col min="8" max="8" width="22.453125" style="69" customWidth="1"/>
    <col min="9" max="9" width="18.81640625" style="69" bestFit="1" customWidth="1"/>
    <col min="10" max="10" width="16.81640625" style="69" customWidth="1"/>
    <col min="11" max="11" width="18.81640625" style="69" bestFit="1" customWidth="1"/>
    <col min="12" max="12" width="16.81640625" style="69" customWidth="1"/>
    <col min="13" max="13" width="9.453125" style="69" customWidth="1"/>
    <col min="14" max="14" width="13.54296875" style="69" customWidth="1"/>
    <col min="15" max="15" width="8.81640625" style="69"/>
    <col min="16" max="16" width="13.1796875" style="69" bestFit="1" customWidth="1"/>
    <col min="17" max="26" width="8.81640625" style="69"/>
    <col min="27" max="27" width="14.81640625" style="69" customWidth="1"/>
    <col min="28" max="28" width="17.1796875" style="69" customWidth="1"/>
    <col min="29" max="29" width="16" style="69" customWidth="1"/>
    <col min="30" max="16384" width="8.81640625" style="69"/>
  </cols>
  <sheetData>
    <row r="5" spans="2:3" ht="17.5">
      <c r="B5" s="11" t="s">
        <v>19</v>
      </c>
      <c r="C5" s="29"/>
    </row>
    <row r="7" spans="2:3" ht="15">
      <c r="B7" s="49" t="s">
        <v>810</v>
      </c>
      <c r="C7" s="55"/>
    </row>
    <row r="9" spans="2:3">
      <c r="B9" s="279" t="s">
        <v>811</v>
      </c>
      <c r="C9" s="182"/>
    </row>
    <row r="10" spans="2:3">
      <c r="B10" s="279" t="s">
        <v>812</v>
      </c>
      <c r="C10" s="182"/>
    </row>
    <row r="11" spans="2:3">
      <c r="B11" s="71" t="s">
        <v>813</v>
      </c>
      <c r="C11" s="182"/>
    </row>
    <row r="12" spans="2:3">
      <c r="B12" s="71" t="s">
        <v>814</v>
      </c>
      <c r="C12" s="182"/>
    </row>
    <row r="13" spans="2:3">
      <c r="B13" s="65" t="s">
        <v>815</v>
      </c>
      <c r="C13" s="182"/>
    </row>
    <row r="35" spans="1:6" ht="21" customHeight="1">
      <c r="A35" s="182"/>
      <c r="B35" s="160" t="s">
        <v>318</v>
      </c>
      <c r="C35" s="147" t="s">
        <v>319</v>
      </c>
      <c r="E35" s="182"/>
      <c r="F35" s="182"/>
    </row>
    <row r="36" spans="1:6" ht="28.5" customHeight="1">
      <c r="A36" s="182"/>
      <c r="B36" s="270" t="s">
        <v>502</v>
      </c>
      <c r="C36" s="276">
        <v>9.2026378896882491E-2</v>
      </c>
      <c r="E36" s="182"/>
      <c r="F36" s="278"/>
    </row>
    <row r="37" spans="1:6" ht="29.5" customHeight="1">
      <c r="A37" s="182"/>
      <c r="B37" s="270" t="s">
        <v>320</v>
      </c>
      <c r="C37" s="276">
        <v>0.13159472422062349</v>
      </c>
      <c r="E37" s="182"/>
      <c r="F37" s="278"/>
    </row>
    <row r="38" spans="1:6" ht="31" customHeight="1">
      <c r="A38" s="182"/>
      <c r="B38" s="277" t="s">
        <v>508</v>
      </c>
      <c r="C38" s="276">
        <v>0.16007194244604317</v>
      </c>
      <c r="E38" s="229"/>
      <c r="F38" s="278"/>
    </row>
    <row r="39" spans="1:6" ht="35.5" customHeight="1">
      <c r="A39" s="182"/>
      <c r="B39" s="270" t="s">
        <v>503</v>
      </c>
      <c r="C39" s="276">
        <v>0.17595923261390886</v>
      </c>
      <c r="E39" s="182"/>
      <c r="F39" s="278"/>
    </row>
    <row r="40" spans="1:6" ht="30" customHeight="1">
      <c r="A40" s="182"/>
      <c r="B40" s="270" t="s">
        <v>321</v>
      </c>
      <c r="C40" s="276">
        <v>0.31504796163069543</v>
      </c>
      <c r="E40" s="182"/>
      <c r="F40" s="278"/>
    </row>
    <row r="41" spans="1:6" ht="20.5" customHeight="1">
      <c r="A41" s="182"/>
      <c r="B41" s="161" t="s">
        <v>95</v>
      </c>
      <c r="C41" s="274">
        <f>SUM(C36:C40)</f>
        <v>0.87470023980815337</v>
      </c>
    </row>
    <row r="43" spans="1:6">
      <c r="A43" s="182"/>
      <c r="B43" s="68" t="s">
        <v>74</v>
      </c>
      <c r="C43" s="182"/>
    </row>
  </sheetData>
  <sortState xmlns:xlrd2="http://schemas.microsoft.com/office/spreadsheetml/2017/richdata2" ref="B35:C40">
    <sortCondition ref="C35:C40"/>
  </sortState>
  <hyperlinks>
    <hyperlink ref="B43" location="Introduction!A1" display="Return to information tab" xr:uid="{C4233E1F-9276-4B81-9CA0-C8FF3C910D72}"/>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43CD1-3C74-4809-A7A1-DFD311BB8008}">
  <sheetPr>
    <tabColor rgb="FFCD1F45"/>
    <pageSetUpPr autoPageBreaks="0"/>
  </sheetPr>
  <dimension ref="A5:G47"/>
  <sheetViews>
    <sheetView workbookViewId="0"/>
  </sheetViews>
  <sheetFormatPr defaultColWidth="8.81640625" defaultRowHeight="13.5"/>
  <cols>
    <col min="1" max="1" width="2.453125" style="69" customWidth="1"/>
    <col min="2" max="2" width="44" style="69" customWidth="1"/>
    <col min="3" max="3" width="18.81640625" style="69" customWidth="1"/>
    <col min="4" max="4" width="33.54296875" style="69" bestFit="1" customWidth="1"/>
    <col min="5" max="5" width="33.81640625" style="69" customWidth="1"/>
    <col min="6" max="6" width="33.453125" style="69" bestFit="1" customWidth="1"/>
    <col min="7" max="7" width="26.6328125" style="69" customWidth="1"/>
    <col min="8" max="8" width="22.453125" style="69" customWidth="1"/>
    <col min="9" max="9" width="18.81640625" style="69" bestFit="1" customWidth="1"/>
    <col min="10" max="10" width="16.81640625" style="69" customWidth="1"/>
    <col min="11" max="11" width="18.81640625" style="69" bestFit="1" customWidth="1"/>
    <col min="12" max="12" width="16.81640625" style="69" customWidth="1"/>
    <col min="13" max="13" width="9.453125" style="69" customWidth="1"/>
    <col min="14" max="14" width="13.54296875" style="69" customWidth="1"/>
    <col min="15" max="15" width="8.81640625" style="69"/>
    <col min="16" max="16" width="13.1796875" style="69" bestFit="1" customWidth="1"/>
    <col min="17" max="26" width="8.81640625" style="69"/>
    <col min="27" max="27" width="14.81640625" style="69" customWidth="1"/>
    <col min="28" max="28" width="17.1796875" style="69" customWidth="1"/>
    <col min="29" max="29" width="16" style="69" customWidth="1"/>
    <col min="30" max="16384" width="8.81640625" style="69"/>
  </cols>
  <sheetData>
    <row r="5" spans="2:6" ht="17.5">
      <c r="B5" s="11" t="s">
        <v>19</v>
      </c>
      <c r="C5" s="29"/>
    </row>
    <row r="7" spans="2:6" ht="15">
      <c r="B7" s="49" t="s">
        <v>509</v>
      </c>
      <c r="C7" s="55"/>
    </row>
    <row r="9" spans="2:6">
      <c r="B9" s="279" t="s">
        <v>515</v>
      </c>
      <c r="C9" s="71"/>
      <c r="D9" s="71"/>
      <c r="E9" s="71"/>
      <c r="F9" s="71"/>
    </row>
    <row r="10" spans="2:6">
      <c r="B10" s="291" t="s">
        <v>514</v>
      </c>
      <c r="C10" s="182"/>
    </row>
    <row r="11" spans="2:6">
      <c r="B11" s="290" t="s">
        <v>513</v>
      </c>
      <c r="C11" s="182"/>
    </row>
    <row r="33" spans="1:7">
      <c r="B33" s="29" t="s">
        <v>305</v>
      </c>
    </row>
    <row r="35" spans="1:7">
      <c r="B35" s="135" t="s">
        <v>512</v>
      </c>
      <c r="C35" s="136" t="s">
        <v>306</v>
      </c>
      <c r="D35" s="136" t="s">
        <v>307</v>
      </c>
      <c r="E35" s="136" t="s">
        <v>308</v>
      </c>
      <c r="F35" s="136" t="s">
        <v>309</v>
      </c>
      <c r="G35" s="136" t="s">
        <v>95</v>
      </c>
    </row>
    <row r="36" spans="1:7" ht="13.5" customHeight="1">
      <c r="A36" s="182"/>
      <c r="B36" s="282" t="s">
        <v>510</v>
      </c>
      <c r="C36" s="367">
        <v>0</v>
      </c>
      <c r="D36" s="281">
        <v>2</v>
      </c>
      <c r="E36" s="212">
        <v>3</v>
      </c>
      <c r="F36" s="212">
        <v>0</v>
      </c>
      <c r="G36" s="212">
        <v>5</v>
      </c>
    </row>
    <row r="37" spans="1:7" ht="13.5" customHeight="1">
      <c r="A37" s="182"/>
      <c r="B37" s="270" t="s">
        <v>511</v>
      </c>
      <c r="C37" s="284">
        <v>10</v>
      </c>
      <c r="D37" s="285">
        <v>33</v>
      </c>
      <c r="E37" s="286">
        <v>32</v>
      </c>
      <c r="F37" s="284">
        <v>0</v>
      </c>
      <c r="G37" s="286">
        <v>75</v>
      </c>
    </row>
    <row r="38" spans="1:7" ht="13.5" customHeight="1">
      <c r="A38" s="182"/>
      <c r="B38" s="161" t="s">
        <v>95</v>
      </c>
      <c r="C38" s="287">
        <v>10</v>
      </c>
      <c r="D38" s="288">
        <v>35</v>
      </c>
      <c r="E38" s="288">
        <v>35</v>
      </c>
      <c r="F38" s="287">
        <v>0</v>
      </c>
      <c r="G38" s="288">
        <v>80</v>
      </c>
    </row>
    <row r="39" spans="1:7" ht="13.5" customHeight="1">
      <c r="A39" s="182"/>
      <c r="B39" s="226"/>
      <c r="C39" s="278"/>
      <c r="E39" s="229"/>
      <c r="F39" s="278"/>
    </row>
    <row r="40" spans="1:7" ht="13.5" customHeight="1">
      <c r="A40" s="182"/>
      <c r="B40" s="55" t="s">
        <v>311</v>
      </c>
      <c r="C40" s="278"/>
      <c r="E40" s="182"/>
      <c r="F40" s="278"/>
    </row>
    <row r="41" spans="1:7" ht="13.5" customHeight="1">
      <c r="A41" s="182"/>
      <c r="B41" s="225"/>
      <c r="C41" s="278"/>
      <c r="E41" s="182"/>
    </row>
    <row r="42" spans="1:7" ht="13.5" customHeight="1">
      <c r="A42" s="182"/>
      <c r="B42" s="161" t="s">
        <v>512</v>
      </c>
      <c r="C42" s="283" t="s">
        <v>306</v>
      </c>
      <c r="D42" s="136" t="s">
        <v>307</v>
      </c>
      <c r="E42" s="136" t="s">
        <v>308</v>
      </c>
      <c r="F42" s="136" t="s">
        <v>309</v>
      </c>
      <c r="G42" s="136" t="s">
        <v>317</v>
      </c>
    </row>
    <row r="43" spans="1:7">
      <c r="A43" s="182"/>
      <c r="B43" s="282" t="s">
        <v>510</v>
      </c>
      <c r="C43" s="218">
        <v>0</v>
      </c>
      <c r="D43" s="289">
        <v>0.4</v>
      </c>
      <c r="E43" s="289">
        <v>0.6</v>
      </c>
      <c r="F43" s="289">
        <v>0</v>
      </c>
      <c r="G43" s="280">
        <v>0.6</v>
      </c>
    </row>
    <row r="44" spans="1:7">
      <c r="B44" s="281" t="s">
        <v>511</v>
      </c>
      <c r="C44" s="289">
        <v>0.13333333333333333</v>
      </c>
      <c r="D44" s="289">
        <v>0.44</v>
      </c>
      <c r="E44" s="289">
        <v>0.42666666666666669</v>
      </c>
      <c r="F44" s="289">
        <v>0</v>
      </c>
      <c r="G44" s="280">
        <v>0.42666666666666669</v>
      </c>
    </row>
    <row r="45" spans="1:7">
      <c r="B45" s="135" t="s">
        <v>95</v>
      </c>
      <c r="C45" s="269">
        <v>0.125</v>
      </c>
      <c r="D45" s="269">
        <v>0.4375</v>
      </c>
      <c r="E45" s="269">
        <v>0.4375</v>
      </c>
      <c r="F45" s="269">
        <v>0</v>
      </c>
      <c r="G45" s="269">
        <v>0.4375</v>
      </c>
    </row>
    <row r="46" spans="1:7">
      <c r="A46" s="182"/>
      <c r="B46" s="68"/>
      <c r="C46" s="182"/>
    </row>
    <row r="47" spans="1:7">
      <c r="B47" s="68" t="s">
        <v>74</v>
      </c>
    </row>
  </sheetData>
  <hyperlinks>
    <hyperlink ref="B46" location="Introduction!A1" display="Return to information tab" xr:uid="{D0736B34-A5D0-4E89-9EBD-F6CE417B82FC}"/>
    <hyperlink ref="B47" location="Introduction!A1" display="Return to information tab" xr:uid="{240409FF-FF65-42EE-B18E-49EC9591CC7B}"/>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A5DCB-B1B9-4AB6-8CEE-EC6D81076F17}">
  <sheetPr codeName="Sheet44">
    <tabColor rgb="FFCD1F45"/>
    <pageSetUpPr autoPageBreaks="0"/>
  </sheetPr>
  <dimension ref="B5:C44"/>
  <sheetViews>
    <sheetView workbookViewId="0"/>
  </sheetViews>
  <sheetFormatPr defaultColWidth="8.81640625" defaultRowHeight="13.5"/>
  <cols>
    <col min="1" max="1" width="2.453125" style="69" customWidth="1"/>
    <col min="2" max="2" width="44" style="69" customWidth="1"/>
    <col min="3" max="3" width="18.81640625" style="69" customWidth="1"/>
    <col min="4" max="4" width="33.54296875" style="69" bestFit="1" customWidth="1"/>
    <col min="5" max="5" width="26.81640625" style="69" bestFit="1" customWidth="1"/>
    <col min="6" max="6" width="33.453125" style="69" bestFit="1" customWidth="1"/>
    <col min="7" max="7" width="25.81640625" style="69" customWidth="1"/>
    <col min="8" max="8" width="22.453125" style="69" customWidth="1"/>
    <col min="9" max="9" width="18.81640625" style="69" bestFit="1" customWidth="1"/>
    <col min="10" max="10" width="16.81640625" style="69" customWidth="1"/>
    <col min="11" max="11" width="18.81640625" style="69" bestFit="1" customWidth="1"/>
    <col min="12" max="12" width="16.81640625" style="69" customWidth="1"/>
    <col min="13" max="13" width="9.453125" style="69" customWidth="1"/>
    <col min="14" max="14" width="13.54296875" style="69" customWidth="1"/>
    <col min="15" max="15" width="8.81640625" style="69"/>
    <col min="16" max="16" width="13.1796875" style="69" bestFit="1" customWidth="1"/>
    <col min="17" max="26" width="8.81640625" style="69"/>
    <col min="27" max="27" width="14.81640625" style="69" customWidth="1"/>
    <col min="28" max="28" width="17.1796875" style="69" customWidth="1"/>
    <col min="29" max="29" width="16" style="69" customWidth="1"/>
    <col min="30" max="16384" width="8.81640625" style="69"/>
  </cols>
  <sheetData>
    <row r="5" spans="2:3" ht="17.5">
      <c r="B5" s="11" t="s">
        <v>19</v>
      </c>
      <c r="C5" s="29"/>
    </row>
    <row r="7" spans="2:3" ht="15">
      <c r="B7" s="123" t="s">
        <v>689</v>
      </c>
      <c r="C7" s="55"/>
    </row>
    <row r="9" spans="2:3">
      <c r="B9" s="65" t="s">
        <v>816</v>
      </c>
      <c r="C9" s="182"/>
    </row>
    <row r="10" spans="2:3">
      <c r="B10" s="71" t="s">
        <v>817</v>
      </c>
      <c r="C10" s="182"/>
    </row>
    <row r="11" spans="2:3">
      <c r="B11" s="65" t="s">
        <v>818</v>
      </c>
      <c r="C11" s="182"/>
    </row>
    <row r="12" spans="2:3">
      <c r="B12" s="71"/>
      <c r="C12" s="182"/>
    </row>
    <row r="34" spans="2:3" ht="25" customHeight="1">
      <c r="B34" s="298" t="s">
        <v>318</v>
      </c>
      <c r="C34" s="147" t="s">
        <v>319</v>
      </c>
    </row>
    <row r="35" spans="2:3" ht="28" customHeight="1">
      <c r="B35" s="294" t="s">
        <v>502</v>
      </c>
      <c r="C35" s="295">
        <v>9.7133757961783446E-2</v>
      </c>
    </row>
    <row r="36" spans="2:3" ht="28.5" customHeight="1">
      <c r="B36" s="294" t="s">
        <v>516</v>
      </c>
      <c r="C36" s="295">
        <v>0.14171974522292993</v>
      </c>
    </row>
    <row r="37" spans="2:3" ht="30.65" customHeight="1">
      <c r="B37" s="296" t="s">
        <v>503</v>
      </c>
      <c r="C37" s="295">
        <v>0.17038216560509553</v>
      </c>
    </row>
    <row r="38" spans="2:3" ht="30" customHeight="1">
      <c r="B38" s="296" t="s">
        <v>320</v>
      </c>
      <c r="C38" s="295">
        <v>0.18312101910828024</v>
      </c>
    </row>
    <row r="39" spans="2:3" ht="28.5" customHeight="1">
      <c r="B39" s="297" t="s">
        <v>323</v>
      </c>
      <c r="C39" s="295">
        <v>0.21656050955414013</v>
      </c>
    </row>
    <row r="40" spans="2:3" ht="26.15" customHeight="1">
      <c r="B40" s="161" t="s">
        <v>95</v>
      </c>
      <c r="C40" s="274">
        <f>SUM(C35:C39)</f>
        <v>0.80891719745222934</v>
      </c>
    </row>
    <row r="41" spans="2:3">
      <c r="B41" s="220"/>
      <c r="C41" s="221"/>
    </row>
    <row r="44" spans="2:3">
      <c r="B44" s="68" t="s">
        <v>74</v>
      </c>
      <c r="C44" s="182"/>
    </row>
  </sheetData>
  <hyperlinks>
    <hyperlink ref="B44" location="Introduction!A1" display="Return to information tab" xr:uid="{37BD5ECF-2A23-4E9C-9706-FE3E1FD2C03C}"/>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F2F06-3719-420D-8710-5E93650E9D22}">
  <sheetPr>
    <tabColor rgb="FFCD1F45"/>
    <pageSetUpPr autoPageBreaks="0"/>
  </sheetPr>
  <dimension ref="B5:D44"/>
  <sheetViews>
    <sheetView workbookViewId="0"/>
  </sheetViews>
  <sheetFormatPr defaultColWidth="8.81640625" defaultRowHeight="13.5"/>
  <cols>
    <col min="1" max="1" width="2.453125" style="69" customWidth="1"/>
    <col min="2" max="2" width="44" style="69" customWidth="1"/>
    <col min="3" max="3" width="18.81640625" style="69" customWidth="1"/>
    <col min="4" max="4" width="33.54296875" style="69" bestFit="1" customWidth="1"/>
    <col min="5" max="5" width="26.81640625" style="69" bestFit="1" customWidth="1"/>
    <col min="6" max="6" width="33.453125" style="69" bestFit="1" customWidth="1"/>
    <col min="7" max="7" width="25.81640625" style="69" customWidth="1"/>
    <col min="8" max="8" width="22.453125" style="69" customWidth="1"/>
    <col min="9" max="9" width="18.81640625" style="69" bestFit="1" customWidth="1"/>
    <col min="10" max="10" width="16.81640625" style="69" customWidth="1"/>
    <col min="11" max="11" width="18.81640625" style="69" bestFit="1" customWidth="1"/>
    <col min="12" max="12" width="16.81640625" style="69" customWidth="1"/>
    <col min="13" max="13" width="9.453125" style="69" customWidth="1"/>
    <col min="14" max="14" width="13.54296875" style="69" customWidth="1"/>
    <col min="15" max="15" width="8.81640625" style="69"/>
    <col min="16" max="16" width="13.1796875" style="69" bestFit="1" customWidth="1"/>
    <col min="17" max="26" width="8.81640625" style="69"/>
    <col min="27" max="27" width="14.81640625" style="69" customWidth="1"/>
    <col min="28" max="28" width="17.1796875" style="69" customWidth="1"/>
    <col min="29" max="29" width="16" style="69" customWidth="1"/>
    <col min="30" max="16384" width="8.81640625" style="69"/>
  </cols>
  <sheetData>
    <row r="5" spans="2:4" ht="17.5">
      <c r="B5" s="11" t="s">
        <v>19</v>
      </c>
      <c r="C5" s="29"/>
    </row>
    <row r="7" spans="2:4" ht="15">
      <c r="B7" s="123" t="s">
        <v>688</v>
      </c>
      <c r="C7" s="55"/>
    </row>
    <row r="9" spans="2:4">
      <c r="B9" s="279" t="s">
        <v>519</v>
      </c>
      <c r="C9" s="182"/>
    </row>
    <row r="10" spans="2:4">
      <c r="B10" s="279" t="s">
        <v>520</v>
      </c>
      <c r="C10" s="182"/>
    </row>
    <row r="11" spans="2:4">
      <c r="B11" s="291" t="s">
        <v>521</v>
      </c>
      <c r="C11" s="182"/>
    </row>
    <row r="12" spans="2:4">
      <c r="B12" s="71"/>
      <c r="C12" s="182"/>
    </row>
    <row r="13" spans="2:4">
      <c r="B13" s="71"/>
      <c r="C13" s="182"/>
      <c r="D13" s="182"/>
    </row>
    <row r="14" spans="2:4">
      <c r="B14" s="182"/>
      <c r="C14" s="182"/>
      <c r="D14" s="182"/>
    </row>
    <row r="15" spans="2:4">
      <c r="B15" s="182"/>
      <c r="C15" s="182"/>
      <c r="D15" s="182"/>
    </row>
    <row r="16" spans="2:4">
      <c r="B16" s="182"/>
      <c r="C16" s="182"/>
      <c r="D16" s="182"/>
    </row>
    <row r="17" spans="2:4">
      <c r="B17" s="182"/>
      <c r="C17" s="182"/>
      <c r="D17" s="182"/>
    </row>
    <row r="18" spans="2:4">
      <c r="B18" s="182"/>
      <c r="C18" s="182"/>
      <c r="D18" s="182"/>
    </row>
    <row r="19" spans="2:4">
      <c r="B19" s="182"/>
      <c r="C19" s="182"/>
      <c r="D19" s="182"/>
    </row>
    <row r="20" spans="2:4">
      <c r="B20" s="182"/>
      <c r="C20" s="182"/>
      <c r="D20" s="182"/>
    </row>
    <row r="21" spans="2:4">
      <c r="B21" s="182"/>
      <c r="C21" s="182"/>
      <c r="D21" s="182"/>
    </row>
    <row r="22" spans="2:4">
      <c r="B22" s="182"/>
      <c r="C22" s="182"/>
      <c r="D22" s="182"/>
    </row>
    <row r="23" spans="2:4">
      <c r="B23" s="182"/>
      <c r="C23" s="182"/>
      <c r="D23" s="182"/>
    </row>
    <row r="24" spans="2:4">
      <c r="B24" s="182"/>
      <c r="C24" s="182"/>
      <c r="D24" s="182"/>
    </row>
    <row r="25" spans="2:4">
      <c r="B25" s="182"/>
      <c r="C25" s="182"/>
      <c r="D25" s="182"/>
    </row>
    <row r="26" spans="2:4">
      <c r="B26" s="182"/>
      <c r="C26" s="182"/>
      <c r="D26" s="182"/>
    </row>
    <row r="27" spans="2:4">
      <c r="B27" s="182"/>
      <c r="C27" s="182"/>
      <c r="D27" s="182"/>
    </row>
    <row r="28" spans="2:4">
      <c r="B28" s="182"/>
      <c r="C28" s="182"/>
      <c r="D28" s="182"/>
    </row>
    <row r="29" spans="2:4">
      <c r="B29" s="182"/>
      <c r="C29" s="182"/>
      <c r="D29" s="182"/>
    </row>
    <row r="30" spans="2:4">
      <c r="B30" s="182"/>
      <c r="C30" s="182"/>
      <c r="D30" s="182"/>
    </row>
    <row r="31" spans="2:4">
      <c r="B31" s="182"/>
      <c r="C31" s="182"/>
      <c r="D31" s="182"/>
    </row>
    <row r="32" spans="2:4">
      <c r="B32" s="182"/>
      <c r="C32" s="182"/>
      <c r="D32" s="182"/>
    </row>
    <row r="33" spans="2:4">
      <c r="B33" s="182"/>
      <c r="C33" s="182"/>
      <c r="D33" s="182"/>
    </row>
    <row r="34" spans="2:4" ht="25" customHeight="1">
      <c r="B34" s="182"/>
      <c r="C34" s="182"/>
      <c r="D34" s="182"/>
    </row>
    <row r="35" spans="2:4" ht="28" customHeight="1">
      <c r="B35" s="160" t="s">
        <v>318</v>
      </c>
      <c r="C35" s="147" t="s">
        <v>319</v>
      </c>
      <c r="D35" s="182"/>
    </row>
    <row r="36" spans="2:4" ht="28.5" customHeight="1">
      <c r="B36" s="222" t="s">
        <v>502</v>
      </c>
      <c r="C36" s="293">
        <v>0.10204081632653061</v>
      </c>
      <c r="D36" s="182"/>
    </row>
    <row r="37" spans="2:4" ht="30.65" customHeight="1">
      <c r="B37" s="222" t="s">
        <v>518</v>
      </c>
      <c r="C37" s="293">
        <v>0.10204081632653061</v>
      </c>
      <c r="D37" s="182"/>
    </row>
    <row r="38" spans="2:4" ht="30" customHeight="1">
      <c r="B38" s="219" t="s">
        <v>503</v>
      </c>
      <c r="C38" s="293">
        <v>0.16326530612244897</v>
      </c>
      <c r="D38" s="182"/>
    </row>
    <row r="39" spans="2:4" ht="28.5" customHeight="1">
      <c r="B39" s="222" t="s">
        <v>321</v>
      </c>
      <c r="C39" s="293">
        <v>0.16326530612244897</v>
      </c>
      <c r="D39" s="182"/>
    </row>
    <row r="40" spans="2:4" ht="26" customHeight="1">
      <c r="B40" s="292" t="s">
        <v>323</v>
      </c>
      <c r="C40" s="293">
        <v>0.20408163265306123</v>
      </c>
      <c r="D40" s="182"/>
    </row>
    <row r="41" spans="2:4" ht="26.5" customHeight="1">
      <c r="B41" s="219" t="s">
        <v>320</v>
      </c>
      <c r="C41" s="293">
        <v>0.26530612244897961</v>
      </c>
      <c r="D41" s="182"/>
    </row>
    <row r="42" spans="2:4" ht="26.5" customHeight="1">
      <c r="B42" s="160" t="s">
        <v>95</v>
      </c>
      <c r="C42" s="283">
        <f>SUM(C36:C41)</f>
        <v>1</v>
      </c>
      <c r="D42" s="182"/>
    </row>
    <row r="44" spans="2:4">
      <c r="B44" s="68" t="s">
        <v>74</v>
      </c>
      <c r="C44" s="182"/>
    </row>
  </sheetData>
  <hyperlinks>
    <hyperlink ref="B44" location="Introduction!A1" display="Return to information tab" xr:uid="{819E1539-E480-4735-A16D-AD446C84255A}"/>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9DCD1-FEC1-465D-93C5-324761AD047C}">
  <sheetPr codeName="Sheet45">
    <tabColor rgb="FFCD1F45"/>
    <pageSetUpPr autoPageBreaks="0"/>
  </sheetPr>
  <dimension ref="B5:F45"/>
  <sheetViews>
    <sheetView showGridLines="0" workbookViewId="0"/>
  </sheetViews>
  <sheetFormatPr defaultRowHeight="14.5"/>
  <cols>
    <col min="1" max="1" width="2.453125" customWidth="1"/>
    <col min="2" max="2" width="35.81640625" customWidth="1"/>
    <col min="3" max="3" width="26" bestFit="1" customWidth="1"/>
    <col min="4" max="4" width="27.1796875" bestFit="1" customWidth="1"/>
    <col min="5" max="6" width="24.1796875" customWidth="1"/>
  </cols>
  <sheetData>
    <row r="5" spans="2:3" ht="17.5">
      <c r="B5" s="120" t="s">
        <v>19</v>
      </c>
    </row>
    <row r="6" spans="2:3">
      <c r="B6" s="115"/>
    </row>
    <row r="7" spans="2:3" ht="15">
      <c r="B7" s="127" t="s">
        <v>728</v>
      </c>
    </row>
    <row r="8" spans="2:3" ht="15">
      <c r="B8" s="116"/>
    </row>
    <row r="9" spans="2:3">
      <c r="B9" s="128" t="s">
        <v>772</v>
      </c>
      <c r="C9" s="129"/>
    </row>
    <row r="10" spans="2:3">
      <c r="B10" s="128" t="s">
        <v>773</v>
      </c>
    </row>
    <row r="11" spans="2:3" ht="15">
      <c r="B11" s="4"/>
    </row>
    <row r="12" spans="2:3" ht="15">
      <c r="B12" s="4"/>
    </row>
    <row r="13" spans="2:3" ht="15">
      <c r="B13" s="4"/>
    </row>
    <row r="14" spans="2:3" ht="15">
      <c r="B14" s="4"/>
    </row>
    <row r="15" spans="2:3" ht="15">
      <c r="B15" s="4"/>
    </row>
    <row r="16" spans="2:3" ht="15">
      <c r="B16" s="4"/>
    </row>
    <row r="17" spans="2:2" ht="15">
      <c r="B17" s="4"/>
    </row>
    <row r="18" spans="2:2" ht="15">
      <c r="B18" s="4"/>
    </row>
    <row r="19" spans="2:2" ht="15">
      <c r="B19" s="4"/>
    </row>
    <row r="20" spans="2:2" ht="15">
      <c r="B20" s="4"/>
    </row>
    <row r="21" spans="2:2" ht="15">
      <c r="B21" s="4"/>
    </row>
    <row r="22" spans="2:2" ht="15">
      <c r="B22" s="4"/>
    </row>
    <row r="23" spans="2:2" ht="15">
      <c r="B23" s="4"/>
    </row>
    <row r="24" spans="2:2" ht="15">
      <c r="B24" s="4"/>
    </row>
    <row r="25" spans="2:2" ht="15">
      <c r="B25" s="4"/>
    </row>
    <row r="26" spans="2:2" ht="15">
      <c r="B26" s="4"/>
    </row>
    <row r="27" spans="2:2" ht="15">
      <c r="B27" s="4"/>
    </row>
    <row r="28" spans="2:2" ht="15">
      <c r="B28" s="4"/>
    </row>
    <row r="29" spans="2:2" ht="15">
      <c r="B29" s="4"/>
    </row>
    <row r="30" spans="2:2" ht="15">
      <c r="B30" s="4"/>
    </row>
    <row r="33" spans="2:6">
      <c r="B33" s="12"/>
      <c r="C33" s="330" t="s">
        <v>66</v>
      </c>
      <c r="D33" s="330" t="s">
        <v>68</v>
      </c>
      <c r="E33" s="330" t="s">
        <v>70</v>
      </c>
      <c r="F33" s="330" t="s">
        <v>72</v>
      </c>
    </row>
    <row r="34" spans="2:6">
      <c r="B34" s="172" t="s">
        <v>729</v>
      </c>
      <c r="C34" s="328">
        <v>30586153</v>
      </c>
      <c r="D34" s="328">
        <v>522207</v>
      </c>
      <c r="E34" s="329">
        <v>10518103.668575445</v>
      </c>
      <c r="F34" s="329">
        <v>4184084.9299999992</v>
      </c>
    </row>
    <row r="35" spans="2:6">
      <c r="B35" s="172" t="s">
        <v>730</v>
      </c>
      <c r="C35" s="328">
        <v>5107436.0599999996</v>
      </c>
      <c r="D35" s="328">
        <v>403493.4</v>
      </c>
      <c r="E35" s="328">
        <v>3164330</v>
      </c>
      <c r="F35" s="328">
        <v>10384718.609999999</v>
      </c>
    </row>
    <row r="36" spans="2:6">
      <c r="B36" s="135" t="s">
        <v>324</v>
      </c>
      <c r="C36" s="362">
        <f>SUM(C34:C35)</f>
        <v>35693589.060000002</v>
      </c>
      <c r="D36" s="362">
        <f t="shared" ref="D36:F36" si="0">SUM(D34:D35)</f>
        <v>925700.4</v>
      </c>
      <c r="E36" s="362">
        <f t="shared" si="0"/>
        <v>13682433.668575445</v>
      </c>
      <c r="F36" s="362">
        <f t="shared" si="0"/>
        <v>14568803.539999999</v>
      </c>
    </row>
    <row r="38" spans="2:6">
      <c r="B38" s="15" t="s">
        <v>74</v>
      </c>
    </row>
    <row r="41" spans="2:6">
      <c r="B41" s="331"/>
      <c r="C41" s="331"/>
      <c r="D41" s="331"/>
      <c r="E41" s="331"/>
    </row>
    <row r="42" spans="2:6">
      <c r="B42" s="332"/>
      <c r="C42" s="333"/>
      <c r="D42" s="333"/>
      <c r="E42" s="332"/>
    </row>
    <row r="43" spans="2:6">
      <c r="B43" s="332"/>
      <c r="C43" s="333"/>
      <c r="D43" s="333"/>
      <c r="E43" s="332"/>
    </row>
    <row r="44" spans="2:6">
      <c r="B44" s="332"/>
      <c r="C44" s="333"/>
      <c r="D44" s="333"/>
      <c r="E44" s="332"/>
    </row>
    <row r="45" spans="2:6">
      <c r="B45" s="332"/>
      <c r="C45" s="333"/>
      <c r="D45" s="333"/>
      <c r="E45" s="332"/>
    </row>
  </sheetData>
  <phoneticPr fontId="25" type="noConversion"/>
  <hyperlinks>
    <hyperlink ref="B38" location="Introduction!A1" display="Return to information tab" xr:uid="{7693BFC8-BF36-4CAA-AA96-4232692FF7BD}"/>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39E35-6E69-445D-974F-03667B85FFA9}">
  <sheetPr codeName="Sheet8">
    <tabColor rgb="FFA1ABB2"/>
    <pageSetUpPr autoPageBreaks="0"/>
  </sheetPr>
  <dimension ref="B5:M45"/>
  <sheetViews>
    <sheetView showGridLines="0" zoomScaleNormal="100" workbookViewId="0"/>
  </sheetViews>
  <sheetFormatPr defaultColWidth="8.81640625" defaultRowHeight="14.5"/>
  <cols>
    <col min="1" max="1" width="2.453125" customWidth="1"/>
    <col min="2" max="2" width="17" customWidth="1"/>
    <col min="3" max="3" width="25.81640625" customWidth="1"/>
    <col min="4" max="4" width="20.81640625" customWidth="1"/>
    <col min="5" max="5" width="13.453125" customWidth="1"/>
    <col min="6" max="6" width="14.81640625" customWidth="1"/>
    <col min="22" max="22" width="14.81640625" customWidth="1"/>
    <col min="23" max="23" width="17.1796875" customWidth="1"/>
    <col min="24" max="24" width="16" customWidth="1"/>
  </cols>
  <sheetData>
    <row r="5" spans="2:2" ht="17.5">
      <c r="B5" s="11" t="s">
        <v>524</v>
      </c>
    </row>
    <row r="7" spans="2:2" ht="15.5">
      <c r="B7" s="118" t="s">
        <v>525</v>
      </c>
    </row>
    <row r="8" spans="2:2" ht="15">
      <c r="B8" s="4"/>
    </row>
    <row r="9" spans="2:2">
      <c r="B9" s="64" t="s">
        <v>121</v>
      </c>
    </row>
    <row r="10" spans="2:2">
      <c r="B10" s="64" t="s">
        <v>122</v>
      </c>
    </row>
    <row r="11" spans="2:2">
      <c r="B11" s="64" t="s">
        <v>819</v>
      </c>
    </row>
    <row r="12" spans="2:2">
      <c r="B12" s="64" t="s">
        <v>123</v>
      </c>
    </row>
    <row r="25" spans="13:13">
      <c r="M25" s="9"/>
    </row>
    <row r="33" spans="2:6" ht="24.65" customHeight="1"/>
    <row r="35" spans="2:6" ht="17.5" customHeight="1">
      <c r="B35" s="131" t="s">
        <v>124</v>
      </c>
      <c r="C35" s="133" t="s">
        <v>125</v>
      </c>
      <c r="D35" s="133" t="s">
        <v>126</v>
      </c>
    </row>
    <row r="36" spans="2:6">
      <c r="B36" s="195" t="s">
        <v>97</v>
      </c>
      <c r="C36" s="148">
        <v>-18.420586500014906</v>
      </c>
      <c r="D36" s="149">
        <v>3</v>
      </c>
    </row>
    <row r="37" spans="2:6">
      <c r="B37" s="195" t="s">
        <v>107</v>
      </c>
      <c r="C37" s="148">
        <v>-4.3638299999947776</v>
      </c>
      <c r="D37" s="149">
        <v>0</v>
      </c>
    </row>
    <row r="38" spans="2:6">
      <c r="B38" s="195" t="s">
        <v>110</v>
      </c>
      <c r="C38" s="148">
        <v>-1.9924599999994825</v>
      </c>
      <c r="D38" s="149">
        <v>1</v>
      </c>
    </row>
    <row r="39" spans="2:6">
      <c r="B39" s="195" t="s">
        <v>105</v>
      </c>
      <c r="C39" s="148">
        <v>-0.19101999888653154</v>
      </c>
      <c r="D39" s="149">
        <v>0</v>
      </c>
    </row>
    <row r="40" spans="2:6" ht="17.5" customHeight="1">
      <c r="B40" s="150" t="s">
        <v>95</v>
      </c>
      <c r="C40" s="151">
        <f>SUM(C36:C39)</f>
        <v>-24.967896498895698</v>
      </c>
      <c r="D40" s="133">
        <f>SUM(D36:D39)</f>
        <v>4</v>
      </c>
    </row>
    <row r="43" spans="2:6">
      <c r="B43" s="152" t="s">
        <v>127</v>
      </c>
      <c r="C43" s="152"/>
      <c r="D43" s="152"/>
      <c r="E43" s="152"/>
      <c r="F43" s="152"/>
    </row>
    <row r="45" spans="2:6">
      <c r="B45" s="15" t="s">
        <v>74</v>
      </c>
    </row>
  </sheetData>
  <hyperlinks>
    <hyperlink ref="B45" location="Introduction!A1" display="Return to information tab" xr:uid="{A6BA0643-B4AB-4A5D-8443-E63B26BD8628}"/>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3CB0C-F0D4-436B-9F9A-9554E392FC77}">
  <sheetPr codeName="Sheet9">
    <tabColor rgb="FFA1ABB2"/>
    <pageSetUpPr autoPageBreaks="0"/>
  </sheetPr>
  <dimension ref="B5:M50"/>
  <sheetViews>
    <sheetView showGridLines="0" zoomScaleNormal="100" workbookViewId="0"/>
  </sheetViews>
  <sheetFormatPr defaultColWidth="8.81640625" defaultRowHeight="14.5"/>
  <cols>
    <col min="1" max="1" width="2.453125" customWidth="1"/>
    <col min="2" max="2" width="17" customWidth="1"/>
    <col min="3" max="3" width="25.54296875" customWidth="1"/>
    <col min="4" max="4" width="20.81640625" customWidth="1"/>
    <col min="5" max="5" width="13.453125" customWidth="1"/>
    <col min="6" max="6" width="14.81640625" customWidth="1"/>
    <col min="22" max="22" width="14.81640625" customWidth="1"/>
    <col min="23" max="23" width="17.1796875" customWidth="1"/>
    <col min="24" max="24" width="16" customWidth="1"/>
  </cols>
  <sheetData>
    <row r="5" spans="2:2" ht="17.5">
      <c r="B5" s="11" t="s">
        <v>524</v>
      </c>
    </row>
    <row r="7" spans="2:2" ht="15.5">
      <c r="B7" s="118" t="s">
        <v>526</v>
      </c>
    </row>
    <row r="8" spans="2:2" ht="15">
      <c r="B8" s="4"/>
    </row>
    <row r="9" spans="2:2">
      <c r="B9" s="64" t="s">
        <v>128</v>
      </c>
    </row>
    <row r="10" spans="2:2">
      <c r="B10" s="64" t="s">
        <v>820</v>
      </c>
    </row>
    <row r="11" spans="2:2">
      <c r="B11" s="66" t="s">
        <v>129</v>
      </c>
    </row>
    <row r="12" spans="2:2">
      <c r="B12" s="66" t="s">
        <v>130</v>
      </c>
    </row>
    <row r="13" spans="2:2">
      <c r="B13" s="66" t="s">
        <v>131</v>
      </c>
    </row>
    <row r="25" spans="13:13">
      <c r="M25" s="9"/>
    </row>
    <row r="33" spans="2:5" ht="24.65" customHeight="1"/>
    <row r="37" spans="2:5">
      <c r="B37" s="131" t="s">
        <v>98</v>
      </c>
      <c r="C37" s="133" t="s">
        <v>125</v>
      </c>
      <c r="D37" s="133" t="s">
        <v>126</v>
      </c>
    </row>
    <row r="38" spans="2:5">
      <c r="B38" s="195" t="s">
        <v>87</v>
      </c>
      <c r="C38" s="148">
        <v>2.0173535000212723</v>
      </c>
      <c r="D38" s="149">
        <v>1</v>
      </c>
    </row>
    <row r="39" spans="2:5">
      <c r="B39" s="195" t="s">
        <v>91</v>
      </c>
      <c r="C39" s="148">
        <v>0.16385999999965861</v>
      </c>
      <c r="D39" s="149">
        <v>0</v>
      </c>
    </row>
    <row r="40" spans="2:5">
      <c r="B40" s="195" t="s">
        <v>90</v>
      </c>
      <c r="C40" s="148">
        <v>-24.202570000000605</v>
      </c>
      <c r="D40" s="149">
        <v>4</v>
      </c>
    </row>
    <row r="41" spans="2:5">
      <c r="B41" s="195" t="s">
        <v>88</v>
      </c>
      <c r="C41" s="148">
        <v>0</v>
      </c>
      <c r="D41" s="149">
        <v>0</v>
      </c>
    </row>
    <row r="42" spans="2:5">
      <c r="B42" s="195" t="s">
        <v>86</v>
      </c>
      <c r="C42" s="148">
        <v>5.5060300001005089</v>
      </c>
      <c r="D42" s="149">
        <v>0</v>
      </c>
    </row>
    <row r="43" spans="2:5">
      <c r="B43" s="195" t="s">
        <v>92</v>
      </c>
      <c r="C43" s="148">
        <v>-0.15500000000000114</v>
      </c>
      <c r="D43" s="149">
        <v>0</v>
      </c>
    </row>
    <row r="44" spans="2:5">
      <c r="B44" s="195" t="s">
        <v>89</v>
      </c>
      <c r="C44" s="148">
        <v>-8.2975699995358809</v>
      </c>
      <c r="D44" s="149">
        <v>-1</v>
      </c>
    </row>
    <row r="45" spans="2:5">
      <c r="B45" s="195" t="s">
        <v>93</v>
      </c>
      <c r="C45" s="148">
        <v>0</v>
      </c>
      <c r="D45" s="149">
        <v>0</v>
      </c>
    </row>
    <row r="46" spans="2:5">
      <c r="B46" s="150" t="s">
        <v>95</v>
      </c>
      <c r="C46" s="151">
        <f>SUM(C38:C45)</f>
        <v>-24.967896499415048</v>
      </c>
      <c r="D46" s="133">
        <f>SUM(D38:D45)</f>
        <v>4</v>
      </c>
      <c r="E46" s="24"/>
    </row>
    <row r="47" spans="2:5">
      <c r="B47" s="14"/>
      <c r="C47" s="14"/>
      <c r="D47" s="14"/>
    </row>
    <row r="48" spans="2:5">
      <c r="B48" t="s">
        <v>127</v>
      </c>
    </row>
    <row r="49" spans="2:2" ht="17.149999999999999" customHeight="1"/>
    <row r="50" spans="2:2">
      <c r="B50" s="15" t="s">
        <v>74</v>
      </c>
    </row>
  </sheetData>
  <hyperlinks>
    <hyperlink ref="B50" location="Introduction!A1" display="Return to information tab" xr:uid="{939859F8-5BFB-4B2B-B415-EF2537BB9E90}"/>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3D024-872C-4495-AEB0-B5A81F1FBCFB}">
  <sheetPr codeName="Sheet5">
    <tabColor rgb="FF45286F"/>
    <pageSetUpPr autoPageBreaks="0"/>
  </sheetPr>
  <dimension ref="B5:M42"/>
  <sheetViews>
    <sheetView showGridLines="0" zoomScaleNormal="100" workbookViewId="0"/>
  </sheetViews>
  <sheetFormatPr defaultColWidth="8.81640625" defaultRowHeight="14.5"/>
  <cols>
    <col min="1" max="1" width="2.453125" customWidth="1"/>
    <col min="2" max="2" width="17" customWidth="1"/>
    <col min="3" max="3" width="22.453125" customWidth="1"/>
    <col min="4" max="4" width="15.1796875" customWidth="1"/>
    <col min="5" max="5" width="13.453125" customWidth="1"/>
    <col min="6" max="6" width="14.81640625" customWidth="1"/>
    <col min="7" max="7" width="20.81640625" customWidth="1"/>
    <col min="8" max="8" width="13.81640625" customWidth="1"/>
    <col min="22" max="22" width="14.81640625" customWidth="1"/>
    <col min="23" max="23" width="17.1796875" customWidth="1"/>
    <col min="24" max="24" width="16" customWidth="1"/>
  </cols>
  <sheetData>
    <row r="5" spans="2:2" ht="17.5">
      <c r="B5" s="11" t="s">
        <v>828</v>
      </c>
    </row>
    <row r="7" spans="2:2">
      <c r="B7" s="118" t="s">
        <v>776</v>
      </c>
    </row>
    <row r="8" spans="2:2" ht="15">
      <c r="B8" s="4"/>
    </row>
    <row r="9" spans="2:2">
      <c r="B9" s="65" t="s">
        <v>111</v>
      </c>
    </row>
    <row r="10" spans="2:2">
      <c r="B10" s="65" t="s">
        <v>112</v>
      </c>
    </row>
    <row r="11" spans="2:2">
      <c r="B11" s="65" t="s">
        <v>113</v>
      </c>
    </row>
    <row r="12" spans="2:2">
      <c r="B12" s="16"/>
    </row>
    <row r="13" spans="2:2">
      <c r="B13" s="16"/>
    </row>
    <row r="25" spans="2:13">
      <c r="M25" s="9"/>
    </row>
    <row r="30" spans="2:13">
      <c r="B30" s="145" t="s">
        <v>114</v>
      </c>
      <c r="C30" s="146" t="s">
        <v>115</v>
      </c>
      <c r="D30" s="146" t="s">
        <v>116</v>
      </c>
      <c r="E30" s="14"/>
      <c r="F30" s="145" t="s">
        <v>114</v>
      </c>
      <c r="G30" s="146" t="s">
        <v>99</v>
      </c>
      <c r="H30" s="136" t="s">
        <v>116</v>
      </c>
    </row>
    <row r="31" spans="2:13">
      <c r="B31" s="194" t="s">
        <v>117</v>
      </c>
      <c r="C31" s="142">
        <v>3926</v>
      </c>
      <c r="D31" s="189">
        <f>C31/(C31+C32)</f>
        <v>0.14753851935362647</v>
      </c>
      <c r="E31" s="14"/>
      <c r="F31" s="194" t="s">
        <v>117</v>
      </c>
      <c r="G31" s="339">
        <v>35275.691442863717</v>
      </c>
      <c r="H31" s="189">
        <f>G31/(G31+G32)</f>
        <v>0.9965673756328417</v>
      </c>
    </row>
    <row r="32" spans="2:13">
      <c r="B32" s="194" t="s">
        <v>118</v>
      </c>
      <c r="C32" s="142">
        <v>22684</v>
      </c>
      <c r="D32" s="189">
        <f>C32/(C31+C32)</f>
        <v>0.8524614806463735</v>
      </c>
      <c r="E32" s="14"/>
      <c r="F32" s="194" t="s">
        <v>118</v>
      </c>
      <c r="G32" s="140">
        <v>121.50527999999885</v>
      </c>
      <c r="H32" s="189">
        <f>G32/(G31+G32)</f>
        <v>3.4326243671583263E-3</v>
      </c>
    </row>
    <row r="33" spans="2:7">
      <c r="C33" s="13"/>
      <c r="G33" s="16"/>
    </row>
    <row r="34" spans="2:7">
      <c r="B34" s="15" t="s">
        <v>74</v>
      </c>
    </row>
    <row r="41" spans="2:7">
      <c r="C41" s="7"/>
    </row>
    <row r="42" spans="2:7">
      <c r="C42" s="7"/>
    </row>
  </sheetData>
  <hyperlinks>
    <hyperlink ref="B34" location="Introduction!A1" display="Return to information tab" xr:uid="{87A9DA28-C403-43D5-990D-13A125369077}"/>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BD073-50E5-4702-8D3B-8768BB28775C}">
  <sheetPr codeName="Sheet46">
    <tabColor rgb="FFA1ABB2"/>
    <pageSetUpPr autoPageBreaks="0"/>
  </sheetPr>
  <dimension ref="B5:C14"/>
  <sheetViews>
    <sheetView showGridLines="0" workbookViewId="0"/>
  </sheetViews>
  <sheetFormatPr defaultRowHeight="14.5"/>
  <cols>
    <col min="1" max="1" width="2.453125" customWidth="1"/>
    <col min="2" max="2" width="75.453125" customWidth="1"/>
    <col min="3" max="3" width="27.54296875" customWidth="1"/>
    <col min="4" max="4" width="18.54296875" customWidth="1"/>
  </cols>
  <sheetData>
    <row r="5" spans="2:3" ht="17.5">
      <c r="B5" s="11" t="s">
        <v>20</v>
      </c>
    </row>
    <row r="7" spans="2:3" ht="15">
      <c r="B7" s="4" t="s">
        <v>522</v>
      </c>
    </row>
    <row r="9" spans="2:3" ht="30" customHeight="1">
      <c r="B9" s="131" t="s">
        <v>325</v>
      </c>
      <c r="C9" s="133" t="s">
        <v>326</v>
      </c>
    </row>
    <row r="10" spans="2:3" ht="37" customHeight="1">
      <c r="B10" s="125" t="s">
        <v>327</v>
      </c>
      <c r="C10" s="126">
        <v>0.96986515058072775</v>
      </c>
    </row>
    <row r="12" spans="2:3">
      <c r="B12" s="45" t="s">
        <v>821</v>
      </c>
    </row>
    <row r="14" spans="2:3">
      <c r="B14" s="15" t="s">
        <v>74</v>
      </c>
    </row>
  </sheetData>
  <hyperlinks>
    <hyperlink ref="B14" location="Introduction!A1" display="Return to information tab" xr:uid="{BF453CED-4447-46F8-B7B6-02157A11C3D1}"/>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79533-1604-413B-AF44-E2FDD58AE089}">
  <sheetPr codeName="Sheet47">
    <tabColor rgb="FFA1ABB2"/>
    <pageSetUpPr autoPageBreaks="0"/>
  </sheetPr>
  <dimension ref="B5:F15"/>
  <sheetViews>
    <sheetView showGridLines="0" workbookViewId="0"/>
  </sheetViews>
  <sheetFormatPr defaultRowHeight="14.5"/>
  <cols>
    <col min="1" max="1" width="2.453125" customWidth="1"/>
    <col min="2" max="2" width="16.1796875" customWidth="1"/>
    <col min="3" max="3" width="36.1796875" customWidth="1"/>
    <col min="4" max="4" width="14.54296875" customWidth="1"/>
    <col min="5" max="5" width="13.81640625" customWidth="1"/>
    <col min="6" max="6" width="15.1796875" customWidth="1"/>
  </cols>
  <sheetData>
    <row r="5" spans="2:6" ht="17.5">
      <c r="B5" s="11" t="s">
        <v>20</v>
      </c>
    </row>
    <row r="7" spans="2:6" ht="15">
      <c r="B7" s="4" t="s">
        <v>759</v>
      </c>
    </row>
    <row r="9" spans="2:6" ht="27">
      <c r="B9" s="131" t="s">
        <v>328</v>
      </c>
      <c r="C9" s="131" t="s">
        <v>325</v>
      </c>
      <c r="D9" s="133" t="s">
        <v>329</v>
      </c>
      <c r="E9" s="133" t="s">
        <v>330</v>
      </c>
      <c r="F9" s="133" t="s">
        <v>760</v>
      </c>
    </row>
    <row r="10" spans="2:6" ht="39" customHeight="1">
      <c r="B10" s="42" t="s">
        <v>331</v>
      </c>
      <c r="C10" s="42" t="s">
        <v>332</v>
      </c>
      <c r="D10" s="34">
        <v>331</v>
      </c>
      <c r="E10" s="34">
        <v>326</v>
      </c>
      <c r="F10" s="43">
        <f>E10/D10</f>
        <v>0.98489425981873113</v>
      </c>
    </row>
    <row r="11" spans="2:6" ht="33" customHeight="1">
      <c r="B11" s="42" t="s">
        <v>333</v>
      </c>
      <c r="C11" s="42" t="s">
        <v>334</v>
      </c>
      <c r="D11" s="32">
        <v>447</v>
      </c>
      <c r="E11" s="32">
        <v>446</v>
      </c>
      <c r="F11" s="43">
        <f>E11/D11</f>
        <v>0.99776286353467558</v>
      </c>
    </row>
    <row r="13" spans="2:6">
      <c r="B13" s="44" t="s">
        <v>335</v>
      </c>
    </row>
    <row r="15" spans="2:6">
      <c r="B15" s="15" t="s">
        <v>74</v>
      </c>
    </row>
  </sheetData>
  <hyperlinks>
    <hyperlink ref="B15" location="Introduction!A1" display="Return to information tab" xr:uid="{536CE1D6-A9E5-4243-B7E9-3B4148354FAC}"/>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D0DE1-C465-427B-8ED1-1975BDB54C6F}">
  <sheetPr codeName="Sheet48">
    <tabColor theme="1"/>
    <pageSetUpPr autoPageBreaks="0"/>
  </sheetPr>
  <dimension ref="B5:H99"/>
  <sheetViews>
    <sheetView workbookViewId="0"/>
  </sheetViews>
  <sheetFormatPr defaultColWidth="8.81640625" defaultRowHeight="14.5"/>
  <cols>
    <col min="1" max="1" width="2.453125" style="48" customWidth="1"/>
    <col min="2" max="2" width="41.1796875" style="48" customWidth="1"/>
    <col min="3" max="3" width="25.81640625" style="48" bestFit="1" customWidth="1"/>
    <col min="4" max="4" width="26.453125" style="48" customWidth="1"/>
    <col min="5" max="5" width="26.54296875" style="48" customWidth="1"/>
    <col min="6" max="6" width="25.81640625" style="48" customWidth="1"/>
    <col min="7" max="11" width="8.81640625" style="48"/>
    <col min="12" max="12" width="20.453125" style="48" customWidth="1"/>
    <col min="13" max="16384" width="8.81640625" style="48"/>
  </cols>
  <sheetData>
    <row r="5" spans="2:6" ht="17.5">
      <c r="B5" s="11" t="s">
        <v>527</v>
      </c>
    </row>
    <row r="7" spans="2:6" ht="15">
      <c r="B7" s="49" t="s">
        <v>534</v>
      </c>
    </row>
    <row r="9" spans="2:6" ht="20.149999999999999" customHeight="1">
      <c r="B9" s="161" t="s">
        <v>336</v>
      </c>
      <c r="C9" s="147" t="s">
        <v>337</v>
      </c>
      <c r="D9" s="147" t="s">
        <v>338</v>
      </c>
      <c r="E9" s="147" t="s">
        <v>339</v>
      </c>
      <c r="F9" s="147" t="s">
        <v>340</v>
      </c>
    </row>
    <row r="10" spans="2:6">
      <c r="B10" s="86" t="s">
        <v>543</v>
      </c>
      <c r="C10" s="87">
        <v>320055</v>
      </c>
      <c r="D10" s="302">
        <v>319835</v>
      </c>
      <c r="E10" s="101">
        <v>12982.199999999999</v>
      </c>
      <c r="F10" s="101">
        <v>1900616</v>
      </c>
    </row>
    <row r="11" spans="2:6">
      <c r="B11" s="86" t="s">
        <v>544</v>
      </c>
      <c r="C11" s="87">
        <v>120024</v>
      </c>
      <c r="D11" s="302">
        <v>0</v>
      </c>
      <c r="E11" s="101">
        <v>7082616.2399999993</v>
      </c>
      <c r="F11" s="303">
        <v>0</v>
      </c>
    </row>
    <row r="12" spans="2:6">
      <c r="B12" s="86" t="s">
        <v>545</v>
      </c>
      <c r="C12" s="87">
        <v>25489</v>
      </c>
      <c r="D12" s="302">
        <v>25489</v>
      </c>
      <c r="E12" s="101">
        <v>0</v>
      </c>
      <c r="F12" s="303">
        <v>151466</v>
      </c>
    </row>
    <row r="13" spans="2:6">
      <c r="B13" s="86" t="s">
        <v>546</v>
      </c>
      <c r="C13" s="87">
        <v>14123210</v>
      </c>
      <c r="D13" s="302">
        <v>14122693</v>
      </c>
      <c r="E13" s="101">
        <v>30508.17</v>
      </c>
      <c r="F13" s="101">
        <v>83924068</v>
      </c>
    </row>
    <row r="14" spans="2:6">
      <c r="B14" s="86" t="s">
        <v>547</v>
      </c>
      <c r="C14" s="87">
        <v>1124014</v>
      </c>
      <c r="D14" s="302">
        <v>1124014</v>
      </c>
      <c r="E14" s="101">
        <v>0</v>
      </c>
      <c r="F14" s="303">
        <v>6679449</v>
      </c>
    </row>
    <row r="15" spans="2:6">
      <c r="B15" s="86" t="s">
        <v>548</v>
      </c>
      <c r="C15" s="87">
        <v>1445529</v>
      </c>
      <c r="D15" s="302">
        <v>1432000</v>
      </c>
      <c r="E15" s="101">
        <v>798346.29</v>
      </c>
      <c r="F15" s="101">
        <v>8509654</v>
      </c>
    </row>
    <row r="16" spans="2:6">
      <c r="B16" s="86" t="s">
        <v>549</v>
      </c>
      <c r="C16" s="87">
        <v>466450</v>
      </c>
      <c r="D16" s="302">
        <v>1060</v>
      </c>
      <c r="E16" s="101">
        <v>27462663.899999999</v>
      </c>
      <c r="F16" s="303">
        <v>6296</v>
      </c>
    </row>
    <row r="17" spans="2:6">
      <c r="B17" s="86" t="s">
        <v>550</v>
      </c>
      <c r="C17" s="87">
        <v>22323</v>
      </c>
      <c r="D17" s="302">
        <v>22323</v>
      </c>
      <c r="E17" s="101">
        <v>0</v>
      </c>
      <c r="F17" s="303">
        <v>132652</v>
      </c>
    </row>
    <row r="18" spans="2:6">
      <c r="B18" s="86" t="s">
        <v>551</v>
      </c>
      <c r="C18" s="87">
        <v>498309</v>
      </c>
      <c r="D18" s="302">
        <v>290000</v>
      </c>
      <c r="E18" s="101">
        <v>12292314.09</v>
      </c>
      <c r="F18" s="101">
        <v>1723322</v>
      </c>
    </row>
    <row r="19" spans="2:6">
      <c r="B19" s="86" t="s">
        <v>552</v>
      </c>
      <c r="C19" s="87">
        <v>38429</v>
      </c>
      <c r="D19" s="302">
        <v>0</v>
      </c>
      <c r="E19" s="101">
        <v>2267695.29</v>
      </c>
      <c r="F19" s="101">
        <v>0</v>
      </c>
    </row>
    <row r="20" spans="2:6">
      <c r="B20" s="86" t="s">
        <v>553</v>
      </c>
      <c r="C20" s="87">
        <v>4088</v>
      </c>
      <c r="D20" s="302">
        <v>4088</v>
      </c>
      <c r="E20" s="101">
        <v>0</v>
      </c>
      <c r="F20" s="303">
        <v>24291</v>
      </c>
    </row>
    <row r="21" spans="2:6">
      <c r="B21" s="86" t="s">
        <v>554</v>
      </c>
      <c r="C21" s="87">
        <v>16928</v>
      </c>
      <c r="D21" s="302">
        <v>0</v>
      </c>
      <c r="E21" s="101">
        <v>998921.28</v>
      </c>
      <c r="F21" s="101">
        <v>0</v>
      </c>
    </row>
    <row r="22" spans="2:6">
      <c r="B22" s="86" t="s">
        <v>555</v>
      </c>
      <c r="C22" s="87">
        <v>10736</v>
      </c>
      <c r="D22" s="302">
        <v>0</v>
      </c>
      <c r="E22" s="101">
        <v>633531.36</v>
      </c>
      <c r="F22" s="303">
        <v>0</v>
      </c>
    </row>
    <row r="23" spans="2:6">
      <c r="B23" s="86" t="s">
        <v>556</v>
      </c>
      <c r="C23" s="87">
        <v>1477</v>
      </c>
      <c r="D23" s="302">
        <v>0</v>
      </c>
      <c r="E23" s="101">
        <v>87157.77</v>
      </c>
      <c r="F23" s="101">
        <v>0</v>
      </c>
    </row>
    <row r="24" spans="2:6">
      <c r="B24" s="86" t="s">
        <v>557</v>
      </c>
      <c r="C24" s="87">
        <v>1272</v>
      </c>
      <c r="D24" s="302">
        <v>32</v>
      </c>
      <c r="E24" s="101">
        <v>73172.400000000009</v>
      </c>
      <c r="F24" s="303">
        <v>189</v>
      </c>
    </row>
    <row r="25" spans="2:6">
      <c r="B25" s="86" t="s">
        <v>259</v>
      </c>
      <c r="C25" s="87">
        <v>6317236</v>
      </c>
      <c r="D25" s="302">
        <v>6317236</v>
      </c>
      <c r="E25" s="101">
        <v>0</v>
      </c>
      <c r="F25" s="303">
        <v>37540157</v>
      </c>
    </row>
    <row r="26" spans="2:6">
      <c r="B26" s="86" t="s">
        <v>355</v>
      </c>
      <c r="C26" s="87">
        <v>22</v>
      </c>
      <c r="D26" s="302">
        <v>0</v>
      </c>
      <c r="E26" s="101">
        <v>1298.22</v>
      </c>
      <c r="F26" s="101">
        <v>0</v>
      </c>
    </row>
    <row r="27" spans="2:6">
      <c r="B27" s="86" t="s">
        <v>558</v>
      </c>
      <c r="C27" s="87">
        <v>221089</v>
      </c>
      <c r="D27" s="302">
        <v>221089</v>
      </c>
      <c r="E27" s="101">
        <v>0</v>
      </c>
      <c r="F27" s="303">
        <v>1313819</v>
      </c>
    </row>
    <row r="28" spans="2:6">
      <c r="B28" s="86" t="s">
        <v>559</v>
      </c>
      <c r="C28" s="87">
        <v>56133</v>
      </c>
      <c r="D28" s="302">
        <v>56133</v>
      </c>
      <c r="E28" s="101">
        <v>0</v>
      </c>
      <c r="F28" s="303">
        <v>333568</v>
      </c>
    </row>
    <row r="29" spans="2:6">
      <c r="B29" s="86" t="s">
        <v>560</v>
      </c>
      <c r="C29" s="87">
        <v>8550301</v>
      </c>
      <c r="D29" s="302">
        <v>8550301</v>
      </c>
      <c r="E29" s="101">
        <v>0</v>
      </c>
      <c r="F29" s="303">
        <v>50810138</v>
      </c>
    </row>
    <row r="30" spans="2:6">
      <c r="B30" s="86" t="s">
        <v>561</v>
      </c>
      <c r="C30" s="87">
        <v>13118</v>
      </c>
      <c r="D30" s="302">
        <v>13118</v>
      </c>
      <c r="E30" s="101">
        <v>0</v>
      </c>
      <c r="F30" s="101">
        <v>77950</v>
      </c>
    </row>
    <row r="31" spans="2:6">
      <c r="B31" s="86" t="s">
        <v>562</v>
      </c>
      <c r="C31" s="87">
        <v>506879</v>
      </c>
      <c r="D31" s="302">
        <v>195881</v>
      </c>
      <c r="E31" s="101">
        <v>18351991.98</v>
      </c>
      <c r="F31" s="303">
        <v>1164020</v>
      </c>
    </row>
    <row r="32" spans="2:6">
      <c r="B32" s="86" t="s">
        <v>563</v>
      </c>
      <c r="C32" s="87">
        <v>20586793</v>
      </c>
      <c r="D32" s="302">
        <v>20535704</v>
      </c>
      <c r="E32" s="101">
        <v>3014761.89</v>
      </c>
      <c r="F32" s="101">
        <v>122033370</v>
      </c>
    </row>
    <row r="33" spans="2:6">
      <c r="B33" s="86" t="s">
        <v>564</v>
      </c>
      <c r="C33" s="87">
        <v>929</v>
      </c>
      <c r="D33" s="302">
        <v>0</v>
      </c>
      <c r="E33" s="101">
        <v>54820.29</v>
      </c>
      <c r="F33" s="101">
        <v>0</v>
      </c>
    </row>
    <row r="34" spans="2:6">
      <c r="B34" s="86" t="s">
        <v>565</v>
      </c>
      <c r="C34" s="87">
        <v>1365496</v>
      </c>
      <c r="D34" s="302">
        <v>1365496</v>
      </c>
      <c r="E34" s="101">
        <v>0</v>
      </c>
      <c r="F34" s="303">
        <v>8114455</v>
      </c>
    </row>
    <row r="35" spans="2:6">
      <c r="B35" s="86" t="s">
        <v>438</v>
      </c>
      <c r="C35" s="87">
        <v>301963</v>
      </c>
      <c r="D35" s="302">
        <v>301963</v>
      </c>
      <c r="E35" s="101">
        <v>0</v>
      </c>
      <c r="F35" s="303">
        <v>1794411</v>
      </c>
    </row>
    <row r="36" spans="2:6">
      <c r="B36" s="86" t="s">
        <v>262</v>
      </c>
      <c r="C36" s="87">
        <v>3640117</v>
      </c>
      <c r="D36" s="302">
        <v>3640117</v>
      </c>
      <c r="E36" s="101">
        <v>0</v>
      </c>
      <c r="F36" s="101">
        <v>21631385</v>
      </c>
    </row>
    <row r="37" spans="2:6">
      <c r="B37" s="86" t="s">
        <v>566</v>
      </c>
      <c r="C37" s="87">
        <v>33815</v>
      </c>
      <c r="D37" s="302">
        <v>10061</v>
      </c>
      <c r="E37" s="101">
        <v>1401723.54</v>
      </c>
      <c r="F37" s="101">
        <v>59784</v>
      </c>
    </row>
    <row r="38" spans="2:6">
      <c r="B38" s="86" t="s">
        <v>567</v>
      </c>
      <c r="C38" s="87">
        <v>1378</v>
      </c>
      <c r="D38" s="302">
        <v>0</v>
      </c>
      <c r="E38" s="101">
        <v>81606.19</v>
      </c>
      <c r="F38" s="303">
        <v>0</v>
      </c>
    </row>
    <row r="39" spans="2:6">
      <c r="B39" s="86" t="s">
        <v>568</v>
      </c>
      <c r="C39" s="87">
        <v>6</v>
      </c>
      <c r="D39" s="302">
        <v>0</v>
      </c>
      <c r="E39" s="101">
        <v>354.06</v>
      </c>
      <c r="F39" s="303">
        <v>0</v>
      </c>
    </row>
    <row r="40" spans="2:6">
      <c r="B40" s="86" t="s">
        <v>569</v>
      </c>
      <c r="C40" s="87">
        <v>47662</v>
      </c>
      <c r="D40" s="302">
        <v>512</v>
      </c>
      <c r="E40" s="101">
        <v>2782321.5</v>
      </c>
      <c r="F40" s="101">
        <v>3039</v>
      </c>
    </row>
    <row r="41" spans="2:6">
      <c r="B41" s="86" t="s">
        <v>370</v>
      </c>
      <c r="C41" s="87">
        <v>4259</v>
      </c>
      <c r="D41" s="302">
        <v>0</v>
      </c>
      <c r="E41" s="101">
        <v>251324.18</v>
      </c>
      <c r="F41" s="303">
        <v>0</v>
      </c>
    </row>
    <row r="42" spans="2:6">
      <c r="B42" s="86" t="s">
        <v>570</v>
      </c>
      <c r="C42" s="87">
        <v>6280</v>
      </c>
      <c r="D42" s="302">
        <v>0</v>
      </c>
      <c r="E42" s="101">
        <v>370582.80000000005</v>
      </c>
      <c r="F42" s="101">
        <v>0</v>
      </c>
    </row>
    <row r="43" spans="2:6">
      <c r="B43" s="86" t="s">
        <v>571</v>
      </c>
      <c r="C43" s="87">
        <v>185998</v>
      </c>
      <c r="D43" s="302">
        <v>185998</v>
      </c>
      <c r="E43" s="101">
        <v>0</v>
      </c>
      <c r="F43" s="303">
        <v>1105290</v>
      </c>
    </row>
    <row r="44" spans="2:6">
      <c r="B44" s="86" t="s">
        <v>572</v>
      </c>
      <c r="C44" s="87">
        <v>4568</v>
      </c>
      <c r="D44" s="302">
        <v>0</v>
      </c>
      <c r="E44" s="101">
        <v>269557.68</v>
      </c>
      <c r="F44" s="101">
        <v>0</v>
      </c>
    </row>
    <row r="45" spans="2:6">
      <c r="B45" s="86" t="s">
        <v>573</v>
      </c>
      <c r="C45" s="87">
        <v>218372</v>
      </c>
      <c r="D45" s="302">
        <v>218372</v>
      </c>
      <c r="E45" s="101">
        <v>0</v>
      </c>
      <c r="F45" s="101">
        <v>1297673</v>
      </c>
    </row>
    <row r="46" spans="2:6">
      <c r="B46" s="86" t="s">
        <v>574</v>
      </c>
      <c r="C46" s="87">
        <v>48665</v>
      </c>
      <c r="D46" s="302">
        <v>48665</v>
      </c>
      <c r="E46" s="101">
        <v>0</v>
      </c>
      <c r="F46" s="303">
        <v>289189</v>
      </c>
    </row>
    <row r="47" spans="2:6">
      <c r="B47" s="86" t="s">
        <v>575</v>
      </c>
      <c r="C47" s="87">
        <v>10329</v>
      </c>
      <c r="D47" s="302">
        <v>0</v>
      </c>
      <c r="E47" s="101">
        <v>610516.23</v>
      </c>
      <c r="F47" s="303">
        <v>0</v>
      </c>
    </row>
    <row r="48" spans="2:6">
      <c r="B48" s="86" t="s">
        <v>576</v>
      </c>
      <c r="C48" s="87">
        <v>1995</v>
      </c>
      <c r="D48" s="302">
        <v>0</v>
      </c>
      <c r="E48" s="101">
        <v>117724.95</v>
      </c>
      <c r="F48" s="101">
        <v>0</v>
      </c>
    </row>
    <row r="49" spans="2:6">
      <c r="B49" s="86" t="s">
        <v>577</v>
      </c>
      <c r="C49" s="87">
        <v>955</v>
      </c>
      <c r="D49" s="302">
        <v>955</v>
      </c>
      <c r="E49" s="101">
        <v>0</v>
      </c>
      <c r="F49" s="101">
        <v>5672</v>
      </c>
    </row>
    <row r="50" spans="2:6">
      <c r="B50" s="86" t="s">
        <v>578</v>
      </c>
      <c r="C50" s="87">
        <v>210540</v>
      </c>
      <c r="D50" s="302">
        <v>0</v>
      </c>
      <c r="E50" s="101">
        <v>12457443.290000001</v>
      </c>
      <c r="F50" s="303">
        <v>0</v>
      </c>
    </row>
    <row r="51" spans="2:6">
      <c r="B51" s="86" t="s">
        <v>579</v>
      </c>
      <c r="C51" s="87">
        <v>37611</v>
      </c>
      <c r="D51" s="302">
        <v>0</v>
      </c>
      <c r="E51" s="101">
        <v>2219425.11</v>
      </c>
      <c r="F51" s="303">
        <v>0</v>
      </c>
    </row>
    <row r="52" spans="2:6">
      <c r="B52" s="86" t="s">
        <v>580</v>
      </c>
      <c r="C52" s="87">
        <v>6792</v>
      </c>
      <c r="D52" s="302">
        <v>0</v>
      </c>
      <c r="E52" s="101">
        <v>400795.92</v>
      </c>
      <c r="F52" s="101">
        <v>0</v>
      </c>
    </row>
    <row r="53" spans="2:6">
      <c r="B53" s="86" t="s">
        <v>255</v>
      </c>
      <c r="C53" s="87">
        <v>8495657</v>
      </c>
      <c r="D53" s="302">
        <v>8495657</v>
      </c>
      <c r="E53" s="101">
        <v>0</v>
      </c>
      <c r="F53" s="303">
        <v>50485419</v>
      </c>
    </row>
    <row r="54" spans="2:6">
      <c r="B54" s="86" t="s">
        <v>581</v>
      </c>
      <c r="C54" s="87">
        <v>6769478</v>
      </c>
      <c r="D54" s="302">
        <v>3582555</v>
      </c>
      <c r="E54" s="101">
        <v>188060326.23000002</v>
      </c>
      <c r="F54" s="101">
        <v>21289322</v>
      </c>
    </row>
    <row r="55" spans="2:6">
      <c r="B55" s="86" t="s">
        <v>256</v>
      </c>
      <c r="C55" s="87">
        <v>4249419</v>
      </c>
      <c r="D55" s="302">
        <v>2502609</v>
      </c>
      <c r="E55" s="101">
        <v>103079258.10000001</v>
      </c>
      <c r="F55" s="101">
        <v>14871742</v>
      </c>
    </row>
    <row r="56" spans="2:6">
      <c r="B56" s="86" t="s">
        <v>381</v>
      </c>
      <c r="C56" s="87">
        <v>781926</v>
      </c>
      <c r="D56" s="302">
        <v>781926</v>
      </c>
      <c r="E56" s="101">
        <v>0</v>
      </c>
      <c r="F56" s="101">
        <v>4646588</v>
      </c>
    </row>
    <row r="57" spans="2:6">
      <c r="B57" s="86" t="s">
        <v>383</v>
      </c>
      <c r="C57" s="87">
        <v>5565807</v>
      </c>
      <c r="D57" s="302">
        <v>3951323</v>
      </c>
      <c r="E57" s="101">
        <v>95270700.840000004</v>
      </c>
      <c r="F57" s="101">
        <v>23480725</v>
      </c>
    </row>
    <row r="58" spans="2:6">
      <c r="B58" s="86" t="s">
        <v>582</v>
      </c>
      <c r="C58" s="87">
        <v>4639</v>
      </c>
      <c r="D58" s="302">
        <v>96</v>
      </c>
      <c r="E58" s="101">
        <v>268082.43</v>
      </c>
      <c r="F58" s="101">
        <v>569</v>
      </c>
    </row>
    <row r="59" spans="2:6">
      <c r="B59" s="86" t="s">
        <v>583</v>
      </c>
      <c r="C59" s="87">
        <v>1112122</v>
      </c>
      <c r="D59" s="302">
        <v>1037280</v>
      </c>
      <c r="E59" s="101">
        <v>4416426.42</v>
      </c>
      <c r="F59" s="101">
        <v>6164031</v>
      </c>
    </row>
    <row r="60" spans="2:6">
      <c r="B60" s="86" t="s">
        <v>387</v>
      </c>
      <c r="C60" s="87">
        <v>2299</v>
      </c>
      <c r="D60" s="302">
        <v>0</v>
      </c>
      <c r="E60" s="101">
        <v>135663.99</v>
      </c>
      <c r="F60" s="101">
        <v>0</v>
      </c>
    </row>
    <row r="61" spans="2:6">
      <c r="B61" s="86" t="s">
        <v>584</v>
      </c>
      <c r="C61" s="87">
        <v>86764</v>
      </c>
      <c r="D61" s="302">
        <v>20406</v>
      </c>
      <c r="E61" s="101">
        <v>3944446.2899999996</v>
      </c>
      <c r="F61" s="303">
        <v>121260</v>
      </c>
    </row>
    <row r="62" spans="2:6">
      <c r="B62" s="86" t="s">
        <v>585</v>
      </c>
      <c r="C62" s="87">
        <v>63</v>
      </c>
      <c r="D62" s="302">
        <v>0</v>
      </c>
      <c r="E62" s="101">
        <v>3717.63</v>
      </c>
      <c r="F62" s="303">
        <v>0</v>
      </c>
    </row>
    <row r="63" spans="2:6">
      <c r="B63" s="86" t="s">
        <v>258</v>
      </c>
      <c r="C63" s="87">
        <v>6361150</v>
      </c>
      <c r="D63" s="302">
        <v>6143704</v>
      </c>
      <c r="E63" s="101">
        <v>12831488.460000001</v>
      </c>
      <c r="F63" s="101">
        <v>36508944</v>
      </c>
    </row>
    <row r="64" spans="2:6">
      <c r="B64" s="86" t="s">
        <v>391</v>
      </c>
      <c r="C64" s="87">
        <v>247219</v>
      </c>
      <c r="D64" s="302">
        <v>247219</v>
      </c>
      <c r="E64" s="101">
        <v>0</v>
      </c>
      <c r="F64" s="101">
        <v>1469096</v>
      </c>
    </row>
    <row r="65" spans="2:6">
      <c r="B65" s="86" t="s">
        <v>586</v>
      </c>
      <c r="C65" s="87">
        <v>1202049</v>
      </c>
      <c r="D65" s="302">
        <v>1202049</v>
      </c>
      <c r="E65" s="101">
        <v>0</v>
      </c>
      <c r="F65" s="303">
        <v>7143170</v>
      </c>
    </row>
    <row r="66" spans="2:6">
      <c r="B66" s="86" t="s">
        <v>587</v>
      </c>
      <c r="C66" s="87">
        <v>82173</v>
      </c>
      <c r="D66" s="302">
        <v>0</v>
      </c>
      <c r="E66" s="101">
        <v>4849028.7299999995</v>
      </c>
      <c r="F66" s="303">
        <v>0</v>
      </c>
    </row>
    <row r="67" spans="2:6">
      <c r="B67" s="86" t="s">
        <v>588</v>
      </c>
      <c r="C67" s="87">
        <v>449597</v>
      </c>
      <c r="D67" s="302">
        <v>449597</v>
      </c>
      <c r="E67" s="101">
        <v>0</v>
      </c>
      <c r="F67" s="101">
        <v>2671727</v>
      </c>
    </row>
    <row r="68" spans="2:6">
      <c r="B68" s="86" t="s">
        <v>589</v>
      </c>
      <c r="C68" s="87">
        <v>3124115</v>
      </c>
      <c r="D68" s="302">
        <v>3124115</v>
      </c>
      <c r="E68" s="101">
        <v>0</v>
      </c>
      <c r="F68" s="101">
        <v>18565045</v>
      </c>
    </row>
    <row r="69" spans="2:6">
      <c r="B69" s="86" t="s">
        <v>590</v>
      </c>
      <c r="C69" s="87">
        <v>553223</v>
      </c>
      <c r="D69" s="302">
        <v>100000</v>
      </c>
      <c r="E69" s="101">
        <v>26744689.23</v>
      </c>
      <c r="F69" s="101">
        <v>594247</v>
      </c>
    </row>
    <row r="70" spans="2:6">
      <c r="B70" s="86" t="s">
        <v>591</v>
      </c>
      <c r="C70" s="87">
        <v>618</v>
      </c>
      <c r="D70" s="302">
        <v>618</v>
      </c>
      <c r="E70" s="101">
        <v>0</v>
      </c>
      <c r="F70" s="303">
        <v>3670</v>
      </c>
    </row>
    <row r="71" spans="2:6">
      <c r="B71" s="86" t="s">
        <v>592</v>
      </c>
      <c r="C71" s="87">
        <v>172081</v>
      </c>
      <c r="D71" s="302">
        <v>0</v>
      </c>
      <c r="E71" s="101">
        <v>10154499.809999999</v>
      </c>
      <c r="F71" s="303">
        <v>0</v>
      </c>
    </row>
    <row r="72" spans="2:6">
      <c r="B72" s="86" t="s">
        <v>400</v>
      </c>
      <c r="C72" s="87">
        <v>4798116</v>
      </c>
      <c r="D72" s="302">
        <v>4798116</v>
      </c>
      <c r="E72" s="101">
        <v>0</v>
      </c>
      <c r="F72" s="101">
        <v>28512791</v>
      </c>
    </row>
    <row r="73" spans="2:6">
      <c r="B73" s="86" t="s">
        <v>401</v>
      </c>
      <c r="C73" s="87">
        <v>9583</v>
      </c>
      <c r="D73" s="302">
        <v>0</v>
      </c>
      <c r="E73" s="101">
        <v>565492.82999999996</v>
      </c>
      <c r="F73" s="303">
        <v>0</v>
      </c>
    </row>
    <row r="74" spans="2:6">
      <c r="B74" s="86" t="s">
        <v>593</v>
      </c>
      <c r="C74" s="87">
        <v>2865</v>
      </c>
      <c r="D74" s="302">
        <v>17</v>
      </c>
      <c r="E74" s="101">
        <v>168060.47999999998</v>
      </c>
      <c r="F74" s="101">
        <v>100</v>
      </c>
    </row>
    <row r="75" spans="2:6">
      <c r="B75" s="86" t="s">
        <v>403</v>
      </c>
      <c r="C75" s="87">
        <v>105551</v>
      </c>
      <c r="D75" s="302">
        <v>16062</v>
      </c>
      <c r="E75" s="101">
        <v>5280745.8899999997</v>
      </c>
      <c r="F75" s="303">
        <v>95446</v>
      </c>
    </row>
    <row r="76" spans="2:6">
      <c r="B76" s="86" t="s">
        <v>257</v>
      </c>
      <c r="C76" s="87">
        <v>6373552</v>
      </c>
      <c r="D76" s="302">
        <v>6373552</v>
      </c>
      <c r="E76" s="101">
        <v>0</v>
      </c>
      <c r="F76" s="101">
        <v>37874816</v>
      </c>
    </row>
    <row r="77" spans="2:6">
      <c r="B77" s="86" t="s">
        <v>405</v>
      </c>
      <c r="C77" s="87">
        <v>24709</v>
      </c>
      <c r="D77" s="302">
        <v>19595</v>
      </c>
      <c r="E77" s="101">
        <v>301777.14</v>
      </c>
      <c r="F77" s="303">
        <v>116440</v>
      </c>
    </row>
    <row r="78" spans="2:6">
      <c r="B78" s="86" t="s">
        <v>406</v>
      </c>
      <c r="C78" s="87">
        <v>1643</v>
      </c>
      <c r="D78" s="302">
        <v>1636</v>
      </c>
      <c r="E78" s="101">
        <v>413.07</v>
      </c>
      <c r="F78" s="303">
        <v>9720</v>
      </c>
    </row>
    <row r="79" spans="2:6">
      <c r="B79" s="86" t="s">
        <v>407</v>
      </c>
      <c r="C79" s="87">
        <v>36243</v>
      </c>
      <c r="D79" s="302">
        <v>0</v>
      </c>
      <c r="E79" s="101">
        <v>2138699.4299999997</v>
      </c>
      <c r="F79" s="101">
        <v>0</v>
      </c>
    </row>
    <row r="80" spans="2:6">
      <c r="B80" s="86" t="s">
        <v>408</v>
      </c>
      <c r="C80" s="87">
        <v>139464</v>
      </c>
      <c r="D80" s="302">
        <v>0</v>
      </c>
      <c r="E80" s="101">
        <v>8229770.6399999997</v>
      </c>
      <c r="F80" s="101">
        <v>0</v>
      </c>
    </row>
    <row r="81" spans="2:8">
      <c r="B81" s="86" t="s">
        <v>594</v>
      </c>
      <c r="C81" s="87">
        <v>1128794</v>
      </c>
      <c r="D81" s="302">
        <v>1</v>
      </c>
      <c r="E81" s="101">
        <v>66610074.930000007</v>
      </c>
      <c r="F81" s="303">
        <v>5</v>
      </c>
    </row>
    <row r="82" spans="2:8">
      <c r="B82" s="86" t="s">
        <v>410</v>
      </c>
      <c r="C82" s="87">
        <v>119511</v>
      </c>
      <c r="D82" s="302">
        <v>119510</v>
      </c>
      <c r="E82" s="101">
        <v>59.01</v>
      </c>
      <c r="F82" s="101">
        <v>710186</v>
      </c>
    </row>
    <row r="83" spans="2:8">
      <c r="B83" s="86" t="s">
        <v>411</v>
      </c>
      <c r="C83" s="87">
        <v>517</v>
      </c>
      <c r="D83" s="302">
        <v>517</v>
      </c>
      <c r="E83" s="101">
        <v>0</v>
      </c>
      <c r="F83" s="303">
        <v>3070</v>
      </c>
    </row>
    <row r="84" spans="2:8">
      <c r="B84" s="86" t="s">
        <v>412</v>
      </c>
      <c r="C84" s="87">
        <v>16916</v>
      </c>
      <c r="D84" s="302">
        <v>16916</v>
      </c>
      <c r="E84" s="101">
        <v>0</v>
      </c>
      <c r="F84" s="303">
        <v>100520</v>
      </c>
    </row>
    <row r="85" spans="2:8">
      <c r="B85" s="86" t="s">
        <v>595</v>
      </c>
      <c r="C85" s="87">
        <v>562446</v>
      </c>
      <c r="D85" s="302">
        <v>562446</v>
      </c>
      <c r="E85" s="101">
        <v>0</v>
      </c>
      <c r="F85" s="101">
        <v>3342333</v>
      </c>
    </row>
    <row r="86" spans="2:8">
      <c r="B86" s="86" t="s">
        <v>341</v>
      </c>
      <c r="C86" s="87">
        <v>7168</v>
      </c>
      <c r="D86" s="302">
        <v>7168</v>
      </c>
      <c r="E86" s="101">
        <v>0</v>
      </c>
      <c r="F86" s="303">
        <v>42593</v>
      </c>
    </row>
    <row r="87" spans="2:8">
      <c r="B87" s="86" t="s">
        <v>596</v>
      </c>
      <c r="C87" s="87">
        <v>55203</v>
      </c>
      <c r="D87" s="302">
        <v>55203</v>
      </c>
      <c r="E87" s="101">
        <v>0</v>
      </c>
      <c r="F87" s="101">
        <v>328041</v>
      </c>
    </row>
    <row r="88" spans="2:8">
      <c r="B88" s="86" t="s">
        <v>364</v>
      </c>
      <c r="C88" s="87">
        <v>106471</v>
      </c>
      <c r="D88" s="302">
        <v>106471</v>
      </c>
      <c r="E88" s="101">
        <v>0</v>
      </c>
      <c r="F88" s="303">
        <v>632700</v>
      </c>
    </row>
    <row r="89" spans="2:8">
      <c r="B89" s="86" t="s">
        <v>368</v>
      </c>
      <c r="C89" s="87">
        <v>330318</v>
      </c>
      <c r="D89" s="302">
        <v>330318</v>
      </c>
      <c r="E89" s="101">
        <v>0</v>
      </c>
      <c r="F89" s="303">
        <v>1962911</v>
      </c>
    </row>
    <row r="90" spans="2:8">
      <c r="B90" s="86" t="s">
        <v>597</v>
      </c>
      <c r="C90" s="87">
        <v>8846</v>
      </c>
      <c r="D90" s="302">
        <v>0</v>
      </c>
      <c r="E90" s="101">
        <v>522002.46</v>
      </c>
      <c r="F90" s="303">
        <v>0</v>
      </c>
    </row>
    <row r="91" spans="2:8">
      <c r="B91" s="86" t="s">
        <v>598</v>
      </c>
      <c r="C91" s="87">
        <v>128307</v>
      </c>
      <c r="D91" s="302">
        <v>128307</v>
      </c>
      <c r="E91" s="101">
        <v>0</v>
      </c>
      <c r="F91" s="101">
        <v>762461</v>
      </c>
    </row>
    <row r="92" spans="2:8">
      <c r="B92" s="86" t="s">
        <v>599</v>
      </c>
      <c r="C92" s="87">
        <v>407399</v>
      </c>
      <c r="D92" s="302">
        <v>407399</v>
      </c>
      <c r="E92" s="101">
        <v>0</v>
      </c>
      <c r="F92" s="303">
        <v>2420966</v>
      </c>
    </row>
    <row r="93" spans="2:8">
      <c r="B93" s="86" t="s">
        <v>600</v>
      </c>
      <c r="C93" s="87">
        <v>34520</v>
      </c>
      <c r="D93" s="302">
        <v>34520</v>
      </c>
      <c r="E93" s="101">
        <v>0</v>
      </c>
      <c r="F93" s="303">
        <v>205132</v>
      </c>
    </row>
    <row r="94" spans="2:8">
      <c r="B94" s="86" t="s">
        <v>261</v>
      </c>
      <c r="C94" s="87">
        <v>251694</v>
      </c>
      <c r="D94" s="302">
        <v>251694</v>
      </c>
      <c r="E94" s="101">
        <v>0</v>
      </c>
      <c r="F94" s="101">
        <v>1495689</v>
      </c>
    </row>
    <row r="95" spans="2:8">
      <c r="B95" s="86" t="s">
        <v>601</v>
      </c>
      <c r="C95" s="87">
        <v>839</v>
      </c>
      <c r="D95" s="302">
        <v>0</v>
      </c>
      <c r="E95" s="101">
        <v>49509.39</v>
      </c>
      <c r="F95" s="303">
        <v>0</v>
      </c>
    </row>
    <row r="96" spans="2:8">
      <c r="B96" s="161" t="s">
        <v>95</v>
      </c>
      <c r="C96" s="162">
        <f>SUM(C10:C95)</f>
        <v>114508708</v>
      </c>
      <c r="D96" s="162">
        <f>SUM(D10:D95)</f>
        <v>103871737</v>
      </c>
      <c r="E96" s="304">
        <f>SUM(E10:E95)</f>
        <v>627751090.25000012</v>
      </c>
      <c r="F96" s="305">
        <f>SUM(F10:F95)</f>
        <v>617257398</v>
      </c>
      <c r="H96" s="88"/>
    </row>
    <row r="97" spans="2:6">
      <c r="B97" s="225"/>
      <c r="C97" s="89"/>
      <c r="D97" s="89"/>
      <c r="E97" s="89"/>
      <c r="F97" s="89"/>
    </row>
    <row r="98" spans="2:6">
      <c r="B98" s="68" t="s">
        <v>74</v>
      </c>
      <c r="C98" s="90"/>
      <c r="D98" s="90"/>
      <c r="E98" s="90"/>
      <c r="F98" s="90"/>
    </row>
    <row r="99" spans="2:6">
      <c r="B99" s="225"/>
      <c r="C99" s="89"/>
      <c r="D99" s="89"/>
      <c r="E99" s="89"/>
      <c r="F99" s="89"/>
    </row>
  </sheetData>
  <sortState xmlns:xlrd2="http://schemas.microsoft.com/office/spreadsheetml/2017/richdata2" ref="B10:F95">
    <sortCondition ref="B10:B95"/>
  </sortState>
  <hyperlinks>
    <hyperlink ref="B98" location="Introduction!A1" display="Return to information tab" xr:uid="{D4E55697-3345-4AD2-9218-3D1FE1689456}"/>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4EB34-80FF-489D-BA0F-3AD7F1F9A8BB}">
  <sheetPr codeName="Sheet49">
    <tabColor theme="1"/>
    <pageSetUpPr autoPageBreaks="0"/>
  </sheetPr>
  <dimension ref="B5:I98"/>
  <sheetViews>
    <sheetView workbookViewId="0"/>
  </sheetViews>
  <sheetFormatPr defaultColWidth="8.81640625" defaultRowHeight="14.5"/>
  <cols>
    <col min="1" max="1" width="2.453125" style="48" customWidth="1"/>
    <col min="2" max="2" width="50.453125" style="48" customWidth="1"/>
    <col min="3" max="3" width="23.453125" style="48" customWidth="1"/>
    <col min="4" max="4" width="27.1796875" style="48" customWidth="1"/>
    <col min="5" max="5" width="27.453125" style="48" customWidth="1"/>
    <col min="6" max="7" width="25.81640625" style="48" customWidth="1"/>
    <col min="8" max="8" width="23.81640625" style="48" customWidth="1"/>
    <col min="9" max="11" width="8.81640625" style="48"/>
    <col min="12" max="12" width="20.453125" style="48" customWidth="1"/>
    <col min="13" max="16384" width="8.81640625" style="48"/>
  </cols>
  <sheetData>
    <row r="5" spans="2:9" ht="17.5">
      <c r="B5" s="11" t="s">
        <v>527</v>
      </c>
    </row>
    <row r="7" spans="2:9" ht="15">
      <c r="B7" s="49" t="s">
        <v>528</v>
      </c>
    </row>
    <row r="9" spans="2:9" ht="30.65" customHeight="1">
      <c r="B9" s="161" t="s">
        <v>413</v>
      </c>
      <c r="C9" s="133" t="s">
        <v>414</v>
      </c>
      <c r="D9" s="133" t="s">
        <v>338</v>
      </c>
      <c r="E9" s="133" t="s">
        <v>415</v>
      </c>
      <c r="F9" s="133" t="s">
        <v>416</v>
      </c>
      <c r="G9" s="133" t="s">
        <v>417</v>
      </c>
      <c r="H9" s="133" t="s">
        <v>418</v>
      </c>
      <c r="I9" s="226"/>
    </row>
    <row r="10" spans="2:9">
      <c r="B10" s="81" t="s">
        <v>602</v>
      </c>
      <c r="C10" s="87">
        <v>298770</v>
      </c>
      <c r="D10" s="87">
        <v>298550</v>
      </c>
      <c r="E10" s="87">
        <v>0</v>
      </c>
      <c r="F10" s="87">
        <v>33764</v>
      </c>
      <c r="G10" s="101">
        <v>12982.199999999999</v>
      </c>
      <c r="H10" s="101">
        <v>0</v>
      </c>
      <c r="I10" s="226"/>
    </row>
    <row r="11" spans="2:9">
      <c r="B11" s="81" t="s">
        <v>544</v>
      </c>
      <c r="C11" s="87">
        <v>110660</v>
      </c>
      <c r="D11" s="87">
        <v>0</v>
      </c>
      <c r="E11" s="87">
        <v>0</v>
      </c>
      <c r="F11" s="87">
        <v>0</v>
      </c>
      <c r="G11" s="101">
        <v>6530046.5999999996</v>
      </c>
      <c r="H11" s="101">
        <v>0</v>
      </c>
      <c r="I11" s="226"/>
    </row>
    <row r="12" spans="2:9">
      <c r="B12" s="81" t="s">
        <v>545</v>
      </c>
      <c r="C12" s="87">
        <v>847</v>
      </c>
      <c r="D12" s="87">
        <v>847</v>
      </c>
      <c r="E12" s="87">
        <v>0</v>
      </c>
      <c r="F12" s="87">
        <v>0</v>
      </c>
      <c r="G12" s="101">
        <v>0</v>
      </c>
      <c r="H12" s="101">
        <v>0</v>
      </c>
      <c r="I12" s="226"/>
    </row>
    <row r="13" spans="2:9">
      <c r="B13" s="81" t="s">
        <v>253</v>
      </c>
      <c r="C13" s="87">
        <v>12969260</v>
      </c>
      <c r="D13" s="87">
        <v>12968743</v>
      </c>
      <c r="E13" s="87">
        <v>209493</v>
      </c>
      <c r="F13" s="87">
        <v>0</v>
      </c>
      <c r="G13" s="101">
        <v>30508.17</v>
      </c>
      <c r="H13" s="101">
        <v>0</v>
      </c>
      <c r="I13" s="226"/>
    </row>
    <row r="14" spans="2:9">
      <c r="B14" s="81" t="s">
        <v>547</v>
      </c>
      <c r="C14" s="87">
        <v>1064933</v>
      </c>
      <c r="D14" s="87">
        <v>1064933</v>
      </c>
      <c r="E14" s="87">
        <v>0</v>
      </c>
      <c r="F14" s="87">
        <v>0</v>
      </c>
      <c r="G14" s="101">
        <v>0</v>
      </c>
      <c r="H14" s="101">
        <v>0</v>
      </c>
      <c r="I14" s="226"/>
    </row>
    <row r="15" spans="2:9">
      <c r="B15" s="81" t="s">
        <v>548</v>
      </c>
      <c r="C15" s="87">
        <v>1386938</v>
      </c>
      <c r="D15" s="87">
        <v>1373409</v>
      </c>
      <c r="E15" s="87">
        <v>0</v>
      </c>
      <c r="F15" s="87">
        <v>0</v>
      </c>
      <c r="G15" s="101">
        <v>798346.29</v>
      </c>
      <c r="H15" s="101">
        <v>0</v>
      </c>
      <c r="I15" s="226"/>
    </row>
    <row r="16" spans="2:9">
      <c r="B16" s="81" t="s">
        <v>549</v>
      </c>
      <c r="C16" s="87">
        <v>438208</v>
      </c>
      <c r="D16" s="87">
        <v>1060</v>
      </c>
      <c r="E16" s="87">
        <v>0</v>
      </c>
      <c r="F16" s="87">
        <v>0</v>
      </c>
      <c r="G16" s="101">
        <v>25796103.48</v>
      </c>
      <c r="H16" s="101">
        <v>0</v>
      </c>
      <c r="I16" s="226"/>
    </row>
    <row r="17" spans="2:9">
      <c r="B17" s="81" t="s">
        <v>603</v>
      </c>
      <c r="C17" s="87">
        <v>22263</v>
      </c>
      <c r="D17" s="87">
        <v>22263</v>
      </c>
      <c r="E17" s="87">
        <v>0</v>
      </c>
      <c r="F17" s="87">
        <v>0</v>
      </c>
      <c r="G17" s="101">
        <v>0</v>
      </c>
      <c r="H17" s="101">
        <v>0</v>
      </c>
      <c r="I17" s="226"/>
    </row>
    <row r="18" spans="2:9">
      <c r="B18" s="81" t="s">
        <v>551</v>
      </c>
      <c r="C18" s="87">
        <v>452715</v>
      </c>
      <c r="D18" s="87">
        <v>263466</v>
      </c>
      <c r="E18" s="87">
        <v>0</v>
      </c>
      <c r="F18" s="87">
        <v>0</v>
      </c>
      <c r="G18" s="101">
        <v>11167583.49</v>
      </c>
      <c r="H18" s="101">
        <v>0</v>
      </c>
      <c r="I18" s="226"/>
    </row>
    <row r="19" spans="2:9">
      <c r="B19" s="81" t="s">
        <v>604</v>
      </c>
      <c r="C19" s="87">
        <v>38429</v>
      </c>
      <c r="D19" s="87">
        <v>0</v>
      </c>
      <c r="E19" s="87">
        <v>0</v>
      </c>
      <c r="F19" s="87">
        <v>0</v>
      </c>
      <c r="G19" s="101">
        <v>2267695.29</v>
      </c>
      <c r="H19" s="101">
        <v>0</v>
      </c>
      <c r="I19" s="226"/>
    </row>
    <row r="20" spans="2:9">
      <c r="B20" s="81" t="s">
        <v>553</v>
      </c>
      <c r="C20" s="87">
        <v>3870</v>
      </c>
      <c r="D20" s="87">
        <v>3870</v>
      </c>
      <c r="E20" s="87">
        <v>0</v>
      </c>
      <c r="F20" s="87">
        <v>0</v>
      </c>
      <c r="G20" s="101">
        <v>0</v>
      </c>
      <c r="H20" s="101">
        <v>0</v>
      </c>
      <c r="I20" s="226"/>
    </row>
    <row r="21" spans="2:9">
      <c r="B21" s="81" t="s">
        <v>554</v>
      </c>
      <c r="C21" s="87">
        <v>14752</v>
      </c>
      <c r="D21" s="87">
        <v>0</v>
      </c>
      <c r="E21" s="87">
        <v>0</v>
      </c>
      <c r="F21" s="87">
        <v>0</v>
      </c>
      <c r="G21" s="101">
        <v>870515.52</v>
      </c>
      <c r="H21" s="101">
        <v>0</v>
      </c>
      <c r="I21" s="226"/>
    </row>
    <row r="22" spans="2:9">
      <c r="B22" s="81" t="s">
        <v>555</v>
      </c>
      <c r="C22" s="87">
        <v>9313</v>
      </c>
      <c r="D22" s="87">
        <v>0</v>
      </c>
      <c r="E22" s="87">
        <v>0</v>
      </c>
      <c r="F22" s="87">
        <v>0</v>
      </c>
      <c r="G22" s="101">
        <v>549560.13</v>
      </c>
      <c r="H22" s="101">
        <v>0</v>
      </c>
      <c r="I22" s="226"/>
    </row>
    <row r="23" spans="2:9">
      <c r="B23" s="81" t="s">
        <v>556</v>
      </c>
      <c r="C23" s="87">
        <v>1477</v>
      </c>
      <c r="D23" s="87">
        <v>0</v>
      </c>
      <c r="E23" s="87">
        <v>0</v>
      </c>
      <c r="F23" s="87">
        <v>0</v>
      </c>
      <c r="G23" s="101">
        <v>87157.77</v>
      </c>
      <c r="H23" s="101">
        <v>0</v>
      </c>
      <c r="I23" s="226"/>
    </row>
    <row r="24" spans="2:9">
      <c r="B24" s="81" t="s">
        <v>605</v>
      </c>
      <c r="C24" s="87">
        <v>1234</v>
      </c>
      <c r="D24" s="87">
        <v>32</v>
      </c>
      <c r="E24" s="87">
        <v>0</v>
      </c>
      <c r="F24" s="87">
        <v>0</v>
      </c>
      <c r="G24" s="101">
        <v>70930.02</v>
      </c>
      <c r="H24" s="101">
        <v>0</v>
      </c>
      <c r="I24" s="226"/>
    </row>
    <row r="25" spans="2:9">
      <c r="B25" s="81" t="s">
        <v>259</v>
      </c>
      <c r="C25" s="87">
        <v>5903589</v>
      </c>
      <c r="D25" s="87">
        <v>5903589</v>
      </c>
      <c r="E25" s="87">
        <v>2159</v>
      </c>
      <c r="F25" s="87">
        <v>9630</v>
      </c>
      <c r="G25" s="101">
        <v>0</v>
      </c>
      <c r="H25" s="101">
        <v>0</v>
      </c>
      <c r="I25" s="226"/>
    </row>
    <row r="26" spans="2:9">
      <c r="B26" s="81" t="s">
        <v>355</v>
      </c>
      <c r="C26" s="87">
        <v>22</v>
      </c>
      <c r="D26" s="87">
        <v>0</v>
      </c>
      <c r="E26" s="87">
        <v>0</v>
      </c>
      <c r="F26" s="87">
        <v>0</v>
      </c>
      <c r="G26" s="101">
        <v>1298.22</v>
      </c>
      <c r="H26" s="101">
        <v>0</v>
      </c>
      <c r="I26" s="226"/>
    </row>
    <row r="27" spans="2:9">
      <c r="B27" s="81" t="s">
        <v>356</v>
      </c>
      <c r="C27" s="87">
        <v>196598</v>
      </c>
      <c r="D27" s="87">
        <v>196598</v>
      </c>
      <c r="E27" s="87">
        <v>0</v>
      </c>
      <c r="F27" s="87">
        <v>41397</v>
      </c>
      <c r="G27" s="101">
        <v>0</v>
      </c>
      <c r="H27" s="101">
        <v>0</v>
      </c>
      <c r="I27" s="226"/>
    </row>
    <row r="28" spans="2:9">
      <c r="B28" s="81" t="s">
        <v>559</v>
      </c>
      <c r="C28" s="87">
        <v>51964</v>
      </c>
      <c r="D28" s="87">
        <v>51964</v>
      </c>
      <c r="E28" s="87">
        <v>0</v>
      </c>
      <c r="F28" s="87">
        <v>0</v>
      </c>
      <c r="G28" s="101">
        <v>0</v>
      </c>
      <c r="H28" s="101">
        <v>0</v>
      </c>
      <c r="I28" s="226"/>
    </row>
    <row r="29" spans="2:9">
      <c r="B29" s="81" t="s">
        <v>606</v>
      </c>
      <c r="C29" s="87">
        <v>581</v>
      </c>
      <c r="D29" s="87">
        <v>581</v>
      </c>
      <c r="E29" s="87">
        <v>0</v>
      </c>
      <c r="F29" s="87">
        <v>23</v>
      </c>
      <c r="G29" s="101">
        <v>0</v>
      </c>
      <c r="H29" s="101">
        <v>0</v>
      </c>
      <c r="I29" s="226"/>
    </row>
    <row r="30" spans="2:9">
      <c r="B30" s="81" t="s">
        <v>254</v>
      </c>
      <c r="C30" s="87">
        <v>8151760</v>
      </c>
      <c r="D30" s="87">
        <v>8151760</v>
      </c>
      <c r="E30" s="87">
        <v>0</v>
      </c>
      <c r="F30" s="87">
        <v>4800</v>
      </c>
      <c r="G30" s="101">
        <v>0</v>
      </c>
      <c r="H30" s="101">
        <v>0</v>
      </c>
      <c r="I30" s="226"/>
    </row>
    <row r="31" spans="2:9">
      <c r="B31" s="81" t="s">
        <v>359</v>
      </c>
      <c r="C31" s="87">
        <v>7069</v>
      </c>
      <c r="D31" s="87">
        <v>7069</v>
      </c>
      <c r="E31" s="87">
        <v>0</v>
      </c>
      <c r="F31" s="87">
        <v>1765</v>
      </c>
      <c r="G31" s="101">
        <v>0</v>
      </c>
      <c r="H31" s="101">
        <v>0</v>
      </c>
      <c r="I31" s="226"/>
    </row>
    <row r="32" spans="2:9">
      <c r="B32" s="81" t="s">
        <v>562</v>
      </c>
      <c r="C32" s="87">
        <v>481989</v>
      </c>
      <c r="D32" s="87">
        <v>170991</v>
      </c>
      <c r="E32" s="87">
        <v>0</v>
      </c>
      <c r="F32" s="87">
        <v>0</v>
      </c>
      <c r="G32" s="101">
        <v>18351991.98</v>
      </c>
      <c r="H32" s="101">
        <v>0</v>
      </c>
      <c r="I32" s="226"/>
    </row>
    <row r="33" spans="2:9">
      <c r="B33" s="81" t="s">
        <v>252</v>
      </c>
      <c r="C33" s="87">
        <v>18408125</v>
      </c>
      <c r="D33" s="87">
        <v>18357036</v>
      </c>
      <c r="E33" s="87">
        <v>647</v>
      </c>
      <c r="F33" s="87">
        <v>142343</v>
      </c>
      <c r="G33" s="101">
        <v>3014761.89</v>
      </c>
      <c r="H33" s="101">
        <v>0</v>
      </c>
      <c r="I33" s="226"/>
    </row>
    <row r="34" spans="2:9">
      <c r="B34" s="81" t="s">
        <v>564</v>
      </c>
      <c r="C34" s="87">
        <v>140</v>
      </c>
      <c r="D34" s="87">
        <v>0</v>
      </c>
      <c r="E34" s="87">
        <v>0</v>
      </c>
      <c r="F34" s="87">
        <v>0</v>
      </c>
      <c r="G34" s="101">
        <v>8261.4</v>
      </c>
      <c r="H34" s="101">
        <v>0</v>
      </c>
      <c r="I34" s="226"/>
    </row>
    <row r="35" spans="2:9">
      <c r="B35" s="81" t="s">
        <v>607</v>
      </c>
      <c r="C35" s="87">
        <v>1273824</v>
      </c>
      <c r="D35" s="87">
        <v>1273824</v>
      </c>
      <c r="E35" s="87">
        <v>0</v>
      </c>
      <c r="F35" s="87">
        <v>57743</v>
      </c>
      <c r="G35" s="101">
        <v>0</v>
      </c>
      <c r="H35" s="101">
        <v>0</v>
      </c>
      <c r="I35" s="226"/>
    </row>
    <row r="36" spans="2:9">
      <c r="B36" s="81" t="s">
        <v>438</v>
      </c>
      <c r="C36" s="87">
        <v>292055</v>
      </c>
      <c r="D36" s="87">
        <v>292055</v>
      </c>
      <c r="E36" s="87">
        <v>0</v>
      </c>
      <c r="F36" s="87">
        <v>60629</v>
      </c>
      <c r="G36" s="101">
        <v>0</v>
      </c>
      <c r="H36" s="101">
        <v>0</v>
      </c>
      <c r="I36" s="226"/>
    </row>
    <row r="37" spans="2:9">
      <c r="B37" s="81" t="s">
        <v>262</v>
      </c>
      <c r="C37" s="87">
        <v>3422695</v>
      </c>
      <c r="D37" s="87">
        <v>3422695</v>
      </c>
      <c r="E37" s="87">
        <v>0</v>
      </c>
      <c r="F37" s="87">
        <v>8908</v>
      </c>
      <c r="G37" s="101">
        <v>0</v>
      </c>
      <c r="H37" s="101">
        <v>0</v>
      </c>
      <c r="I37" s="226"/>
    </row>
    <row r="38" spans="2:9">
      <c r="B38" s="81" t="s">
        <v>566</v>
      </c>
      <c r="C38" s="87">
        <v>29897</v>
      </c>
      <c r="D38" s="87">
        <v>10061</v>
      </c>
      <c r="E38" s="87">
        <v>0</v>
      </c>
      <c r="F38" s="87">
        <v>0</v>
      </c>
      <c r="G38" s="101">
        <v>1170522.3600000001</v>
      </c>
      <c r="H38" s="101">
        <v>0</v>
      </c>
      <c r="I38" s="226"/>
    </row>
    <row r="39" spans="2:9">
      <c r="B39" s="81" t="s">
        <v>567</v>
      </c>
      <c r="C39" s="87">
        <v>1378</v>
      </c>
      <c r="D39" s="87">
        <v>0</v>
      </c>
      <c r="E39" s="87">
        <v>0</v>
      </c>
      <c r="F39" s="87">
        <v>0</v>
      </c>
      <c r="G39" s="101">
        <v>0</v>
      </c>
      <c r="H39" s="101">
        <v>81606.19</v>
      </c>
      <c r="I39" s="226"/>
    </row>
    <row r="40" spans="2:9">
      <c r="B40" s="81" t="s">
        <v>568</v>
      </c>
      <c r="C40" s="87">
        <v>5</v>
      </c>
      <c r="D40" s="87">
        <v>0</v>
      </c>
      <c r="E40" s="87">
        <v>0</v>
      </c>
      <c r="F40" s="87">
        <v>0</v>
      </c>
      <c r="G40" s="101">
        <v>295.05</v>
      </c>
      <c r="H40" s="101">
        <v>0</v>
      </c>
      <c r="I40" s="226"/>
    </row>
    <row r="41" spans="2:9">
      <c r="B41" s="81" t="s">
        <v>569</v>
      </c>
      <c r="C41" s="87">
        <v>45842</v>
      </c>
      <c r="D41" s="87">
        <v>512</v>
      </c>
      <c r="E41" s="87">
        <v>0</v>
      </c>
      <c r="F41" s="87">
        <v>0</v>
      </c>
      <c r="G41" s="101">
        <v>2674923.2999999998</v>
      </c>
      <c r="H41" s="101">
        <v>0</v>
      </c>
      <c r="I41" s="226"/>
    </row>
    <row r="42" spans="2:9">
      <c r="B42" s="81" t="s">
        <v>370</v>
      </c>
      <c r="C42" s="87">
        <v>3846</v>
      </c>
      <c r="D42" s="87">
        <v>0</v>
      </c>
      <c r="E42" s="87">
        <v>0</v>
      </c>
      <c r="F42" s="87">
        <v>0</v>
      </c>
      <c r="G42" s="101">
        <v>226596.46</v>
      </c>
      <c r="H42" s="101">
        <v>356.59</v>
      </c>
      <c r="I42" s="226"/>
    </row>
    <row r="43" spans="2:9">
      <c r="B43" s="81" t="s">
        <v>570</v>
      </c>
      <c r="C43" s="87">
        <v>4628</v>
      </c>
      <c r="D43" s="87">
        <v>0</v>
      </c>
      <c r="E43" s="87">
        <v>0</v>
      </c>
      <c r="F43" s="87">
        <v>0</v>
      </c>
      <c r="G43" s="101">
        <v>273098.28000000003</v>
      </c>
      <c r="H43" s="101">
        <v>0</v>
      </c>
      <c r="I43" s="226"/>
    </row>
    <row r="44" spans="2:9">
      <c r="B44" s="81" t="s">
        <v>571</v>
      </c>
      <c r="C44" s="87">
        <v>170804</v>
      </c>
      <c r="D44" s="87">
        <v>170804</v>
      </c>
      <c r="E44" s="87">
        <v>0</v>
      </c>
      <c r="F44" s="87">
        <v>0</v>
      </c>
      <c r="G44" s="101">
        <v>0</v>
      </c>
      <c r="H44" s="101">
        <v>0</v>
      </c>
      <c r="I44" s="226"/>
    </row>
    <row r="45" spans="2:9">
      <c r="B45" s="81" t="s">
        <v>572</v>
      </c>
      <c r="C45" s="87">
        <v>4197</v>
      </c>
      <c r="D45" s="87">
        <v>0</v>
      </c>
      <c r="E45" s="87">
        <v>0</v>
      </c>
      <c r="F45" s="87">
        <v>0</v>
      </c>
      <c r="G45" s="101">
        <v>247664.97</v>
      </c>
      <c r="H45" s="101">
        <v>0</v>
      </c>
      <c r="I45" s="226"/>
    </row>
    <row r="46" spans="2:9">
      <c r="B46" s="81" t="s">
        <v>608</v>
      </c>
      <c r="C46" s="87">
        <v>209758</v>
      </c>
      <c r="D46" s="87">
        <v>209758</v>
      </c>
      <c r="E46" s="87">
        <v>0</v>
      </c>
      <c r="F46" s="87">
        <v>47343</v>
      </c>
      <c r="G46" s="101">
        <v>0</v>
      </c>
      <c r="H46" s="101">
        <v>0</v>
      </c>
      <c r="I46" s="226"/>
    </row>
    <row r="47" spans="2:9">
      <c r="B47" s="81" t="s">
        <v>574</v>
      </c>
      <c r="C47" s="87">
        <v>46724</v>
      </c>
      <c r="D47" s="87">
        <v>46724</v>
      </c>
      <c r="E47" s="87">
        <v>0</v>
      </c>
      <c r="F47" s="87">
        <v>11681</v>
      </c>
      <c r="G47" s="101">
        <v>0</v>
      </c>
      <c r="H47" s="101">
        <v>0</v>
      </c>
      <c r="I47" s="226"/>
    </row>
    <row r="48" spans="2:9">
      <c r="B48" s="81" t="s">
        <v>575</v>
      </c>
      <c r="C48" s="87">
        <v>10329</v>
      </c>
      <c r="D48" s="87">
        <v>0</v>
      </c>
      <c r="E48" s="87">
        <v>0</v>
      </c>
      <c r="F48" s="87">
        <v>0</v>
      </c>
      <c r="G48" s="101">
        <v>0</v>
      </c>
      <c r="H48" s="101">
        <v>610516.23</v>
      </c>
      <c r="I48" s="226"/>
    </row>
    <row r="49" spans="2:9">
      <c r="B49" s="81" t="s">
        <v>576</v>
      </c>
      <c r="C49" s="87">
        <v>1906</v>
      </c>
      <c r="D49" s="87">
        <v>0</v>
      </c>
      <c r="E49" s="87">
        <v>0</v>
      </c>
      <c r="F49" s="87">
        <v>0</v>
      </c>
      <c r="G49" s="101">
        <v>112473.06</v>
      </c>
      <c r="H49" s="101">
        <v>0</v>
      </c>
      <c r="I49" s="226"/>
    </row>
    <row r="50" spans="2:9">
      <c r="B50" s="81" t="s">
        <v>609</v>
      </c>
      <c r="C50" s="87">
        <v>782</v>
      </c>
      <c r="D50" s="87">
        <v>782</v>
      </c>
      <c r="E50" s="87">
        <v>0</v>
      </c>
      <c r="F50" s="87">
        <v>0</v>
      </c>
      <c r="G50" s="101">
        <v>0</v>
      </c>
      <c r="H50" s="101">
        <v>0</v>
      </c>
      <c r="I50" s="226"/>
    </row>
    <row r="51" spans="2:9">
      <c r="B51" s="81" t="s">
        <v>578</v>
      </c>
      <c r="C51" s="87">
        <v>188249</v>
      </c>
      <c r="D51" s="87">
        <v>0</v>
      </c>
      <c r="E51" s="87">
        <v>0</v>
      </c>
      <c r="F51" s="87">
        <v>0</v>
      </c>
      <c r="G51" s="101">
        <v>0</v>
      </c>
      <c r="H51" s="101">
        <v>11142051.380000001</v>
      </c>
      <c r="I51" s="226"/>
    </row>
    <row r="52" spans="2:9">
      <c r="B52" s="81" t="s">
        <v>579</v>
      </c>
      <c r="C52" s="87">
        <v>33754</v>
      </c>
      <c r="D52" s="87">
        <v>0</v>
      </c>
      <c r="E52" s="87">
        <v>0</v>
      </c>
      <c r="F52" s="87">
        <v>0</v>
      </c>
      <c r="G52" s="101">
        <v>1991823.54</v>
      </c>
      <c r="H52" s="101">
        <v>0</v>
      </c>
      <c r="I52" s="226"/>
    </row>
    <row r="53" spans="2:9">
      <c r="B53" s="81" t="s">
        <v>580</v>
      </c>
      <c r="C53" s="87">
        <v>6391</v>
      </c>
      <c r="D53" s="87">
        <v>0</v>
      </c>
      <c r="E53" s="87">
        <v>0</v>
      </c>
      <c r="F53" s="87">
        <v>0</v>
      </c>
      <c r="G53" s="101">
        <v>377132.91</v>
      </c>
      <c r="H53" s="101">
        <v>0</v>
      </c>
      <c r="I53" s="226"/>
    </row>
    <row r="54" spans="2:9">
      <c r="B54" s="81" t="s">
        <v>255</v>
      </c>
      <c r="C54" s="87">
        <v>7738927</v>
      </c>
      <c r="D54" s="87">
        <v>7738927</v>
      </c>
      <c r="E54" s="87">
        <v>6071</v>
      </c>
      <c r="F54" s="87">
        <v>75085</v>
      </c>
      <c r="G54" s="101">
        <v>0</v>
      </c>
      <c r="H54" s="101">
        <v>0</v>
      </c>
      <c r="I54" s="226"/>
    </row>
    <row r="55" spans="2:9">
      <c r="B55" s="81" t="s">
        <v>256</v>
      </c>
      <c r="C55" s="87">
        <v>6321364</v>
      </c>
      <c r="D55" s="87">
        <v>3582555</v>
      </c>
      <c r="E55" s="87">
        <v>0</v>
      </c>
      <c r="F55" s="87">
        <v>3647</v>
      </c>
      <c r="G55" s="101">
        <v>161617119.09</v>
      </c>
      <c r="H55" s="101">
        <v>0</v>
      </c>
      <c r="I55" s="226"/>
    </row>
    <row r="56" spans="2:9">
      <c r="B56" s="81" t="s">
        <v>610</v>
      </c>
      <c r="C56" s="87">
        <v>1580449</v>
      </c>
      <c r="D56" s="87">
        <v>207609</v>
      </c>
      <c r="E56" s="87">
        <v>0</v>
      </c>
      <c r="F56" s="87">
        <v>7536</v>
      </c>
      <c r="G56" s="101">
        <v>81011288.400000006</v>
      </c>
      <c r="H56" s="101">
        <v>0</v>
      </c>
      <c r="I56" s="226"/>
    </row>
    <row r="57" spans="2:9">
      <c r="B57" s="81" t="s">
        <v>611</v>
      </c>
      <c r="C57" s="87">
        <v>2240929</v>
      </c>
      <c r="D57" s="87">
        <v>2232060</v>
      </c>
      <c r="E57" s="87">
        <v>0</v>
      </c>
      <c r="F57" s="87">
        <v>61976</v>
      </c>
      <c r="G57" s="101">
        <v>523359.69</v>
      </c>
      <c r="H57" s="101">
        <v>0</v>
      </c>
      <c r="I57" s="226"/>
    </row>
    <row r="58" spans="2:9">
      <c r="B58" s="81" t="s">
        <v>421</v>
      </c>
      <c r="C58" s="87">
        <v>177800</v>
      </c>
      <c r="D58" s="87">
        <v>177800</v>
      </c>
      <c r="E58" s="87">
        <v>0</v>
      </c>
      <c r="F58" s="87">
        <v>0</v>
      </c>
      <c r="G58" s="101">
        <v>0</v>
      </c>
      <c r="H58" s="101">
        <v>0</v>
      </c>
      <c r="I58" s="226"/>
    </row>
    <row r="59" spans="2:9">
      <c r="B59" s="81" t="s">
        <v>612</v>
      </c>
      <c r="C59" s="87">
        <v>544782</v>
      </c>
      <c r="D59" s="87">
        <v>544782</v>
      </c>
      <c r="E59" s="87">
        <v>160</v>
      </c>
      <c r="F59" s="87">
        <v>1601</v>
      </c>
      <c r="G59" s="101">
        <v>0</v>
      </c>
      <c r="H59" s="101">
        <v>0</v>
      </c>
      <c r="I59" s="226"/>
    </row>
    <row r="60" spans="2:9">
      <c r="B60" s="81" t="s">
        <v>260</v>
      </c>
      <c r="C60" s="87">
        <v>4717609</v>
      </c>
      <c r="D60" s="87">
        <v>3951323</v>
      </c>
      <c r="E60" s="87">
        <v>1040</v>
      </c>
      <c r="F60" s="87">
        <v>0</v>
      </c>
      <c r="G60" s="101">
        <v>45218536.859999999</v>
      </c>
      <c r="H60" s="101">
        <v>0</v>
      </c>
      <c r="I60" s="226"/>
    </row>
    <row r="61" spans="2:9">
      <c r="B61" s="81" t="s">
        <v>582</v>
      </c>
      <c r="C61" s="87">
        <v>4639</v>
      </c>
      <c r="D61" s="87">
        <v>96</v>
      </c>
      <c r="E61" s="87">
        <v>0</v>
      </c>
      <c r="F61" s="87">
        <v>0</v>
      </c>
      <c r="G61" s="101">
        <v>268082.43</v>
      </c>
      <c r="H61" s="101">
        <v>0</v>
      </c>
      <c r="I61" s="226"/>
    </row>
    <row r="62" spans="2:9">
      <c r="B62" s="81" t="s">
        <v>583</v>
      </c>
      <c r="C62" s="87">
        <v>1056248</v>
      </c>
      <c r="D62" s="87">
        <v>1037280</v>
      </c>
      <c r="E62" s="87">
        <v>0</v>
      </c>
      <c r="F62" s="87">
        <v>0</v>
      </c>
      <c r="G62" s="101">
        <v>1119301.68</v>
      </c>
      <c r="H62" s="101">
        <v>0</v>
      </c>
      <c r="I62" s="226"/>
    </row>
    <row r="63" spans="2:9">
      <c r="B63" s="81" t="s">
        <v>387</v>
      </c>
      <c r="C63" s="87">
        <v>2299</v>
      </c>
      <c r="D63" s="87">
        <v>0</v>
      </c>
      <c r="E63" s="87">
        <v>0</v>
      </c>
      <c r="F63" s="87">
        <v>0</v>
      </c>
      <c r="G63" s="101">
        <v>135663.99</v>
      </c>
      <c r="H63" s="101">
        <v>0</v>
      </c>
      <c r="I63" s="226"/>
    </row>
    <row r="64" spans="2:9">
      <c r="B64" s="81" t="s">
        <v>613</v>
      </c>
      <c r="C64" s="87">
        <v>83705</v>
      </c>
      <c r="D64" s="87">
        <v>20406</v>
      </c>
      <c r="E64" s="87">
        <v>0</v>
      </c>
      <c r="F64" s="87">
        <v>0</v>
      </c>
      <c r="G64" s="101">
        <v>1500000</v>
      </c>
      <c r="H64" s="101">
        <v>2262352.13</v>
      </c>
      <c r="I64" s="226"/>
    </row>
    <row r="65" spans="2:9">
      <c r="B65" s="81" t="s">
        <v>585</v>
      </c>
      <c r="C65" s="87">
        <v>63</v>
      </c>
      <c r="D65" s="87">
        <v>0</v>
      </c>
      <c r="E65" s="87">
        <v>0</v>
      </c>
      <c r="F65" s="87">
        <v>0</v>
      </c>
      <c r="G65" s="101">
        <v>3717.63</v>
      </c>
      <c r="H65" s="101">
        <v>0</v>
      </c>
      <c r="I65" s="226"/>
    </row>
    <row r="66" spans="2:9">
      <c r="B66" s="81" t="s">
        <v>258</v>
      </c>
      <c r="C66" s="87">
        <v>5205520</v>
      </c>
      <c r="D66" s="87">
        <v>4988074</v>
      </c>
      <c r="E66" s="87">
        <v>0</v>
      </c>
      <c r="F66" s="87">
        <v>0</v>
      </c>
      <c r="G66" s="101">
        <v>12831488.460000001</v>
      </c>
      <c r="H66" s="101">
        <v>0</v>
      </c>
      <c r="I66" s="226"/>
    </row>
    <row r="67" spans="2:9">
      <c r="B67" s="81" t="s">
        <v>391</v>
      </c>
      <c r="C67" s="87">
        <v>208490</v>
      </c>
      <c r="D67" s="87">
        <v>208490</v>
      </c>
      <c r="E67" s="87">
        <v>0</v>
      </c>
      <c r="F67" s="87">
        <v>52103</v>
      </c>
      <c r="G67" s="101">
        <v>0</v>
      </c>
      <c r="H67" s="101">
        <v>0</v>
      </c>
      <c r="I67" s="226"/>
    </row>
    <row r="68" spans="2:9">
      <c r="B68" s="81" t="s">
        <v>586</v>
      </c>
      <c r="C68" s="87">
        <v>1069774</v>
      </c>
      <c r="D68" s="87">
        <v>1069774</v>
      </c>
      <c r="E68" s="87">
        <v>0</v>
      </c>
      <c r="F68" s="87">
        <v>287</v>
      </c>
      <c r="G68" s="101">
        <v>0</v>
      </c>
      <c r="H68" s="101">
        <v>0</v>
      </c>
      <c r="I68" s="226"/>
    </row>
    <row r="69" spans="2:9">
      <c r="B69" s="81" t="s">
        <v>614</v>
      </c>
      <c r="C69" s="87">
        <v>50751</v>
      </c>
      <c r="D69" s="87">
        <v>0</v>
      </c>
      <c r="E69" s="87">
        <v>0</v>
      </c>
      <c r="F69" s="87">
        <v>0</v>
      </c>
      <c r="G69" s="101">
        <v>2994816.51</v>
      </c>
      <c r="H69" s="101">
        <v>0</v>
      </c>
      <c r="I69" s="226"/>
    </row>
    <row r="70" spans="2:9">
      <c r="B70" s="81" t="s">
        <v>615</v>
      </c>
      <c r="C70" s="87">
        <v>411953</v>
      </c>
      <c r="D70" s="87">
        <v>411953</v>
      </c>
      <c r="E70" s="87">
        <v>0</v>
      </c>
      <c r="F70" s="87">
        <v>102988</v>
      </c>
      <c r="G70" s="101">
        <v>0</v>
      </c>
      <c r="H70" s="101">
        <v>0</v>
      </c>
      <c r="I70" s="226"/>
    </row>
    <row r="71" spans="2:9">
      <c r="B71" s="81" t="s">
        <v>589</v>
      </c>
      <c r="C71" s="87">
        <v>2964350</v>
      </c>
      <c r="D71" s="87">
        <v>2964350</v>
      </c>
      <c r="E71" s="87">
        <v>5850</v>
      </c>
      <c r="F71" s="87">
        <v>431945</v>
      </c>
      <c r="G71" s="101">
        <v>0</v>
      </c>
      <c r="H71" s="101">
        <v>0</v>
      </c>
      <c r="I71" s="226"/>
    </row>
    <row r="72" spans="2:9">
      <c r="B72" s="81" t="s">
        <v>590</v>
      </c>
      <c r="C72" s="87">
        <v>503178</v>
      </c>
      <c r="D72" s="87">
        <v>100000</v>
      </c>
      <c r="E72" s="87">
        <v>0</v>
      </c>
      <c r="F72" s="87">
        <v>0</v>
      </c>
      <c r="G72" s="101">
        <v>23791533.780000001</v>
      </c>
      <c r="H72" s="101">
        <v>0</v>
      </c>
      <c r="I72" s="226"/>
    </row>
    <row r="73" spans="2:9">
      <c r="B73" s="81" t="s">
        <v>591</v>
      </c>
      <c r="C73" s="87">
        <v>617</v>
      </c>
      <c r="D73" s="87">
        <v>617</v>
      </c>
      <c r="E73" s="87">
        <v>0</v>
      </c>
      <c r="F73" s="87">
        <v>35</v>
      </c>
      <c r="G73" s="101">
        <v>0</v>
      </c>
      <c r="H73" s="101">
        <v>0</v>
      </c>
      <c r="I73" s="226"/>
    </row>
    <row r="74" spans="2:9">
      <c r="B74" s="81" t="s">
        <v>592</v>
      </c>
      <c r="C74" s="87">
        <v>159827</v>
      </c>
      <c r="D74" s="87">
        <v>0</v>
      </c>
      <c r="E74" s="87">
        <v>0</v>
      </c>
      <c r="F74" s="87">
        <v>0</v>
      </c>
      <c r="G74" s="101">
        <v>9431391.2699999996</v>
      </c>
      <c r="H74" s="101">
        <v>0</v>
      </c>
      <c r="I74" s="226"/>
    </row>
    <row r="75" spans="2:9">
      <c r="B75" s="81" t="s">
        <v>261</v>
      </c>
      <c r="C75" s="87">
        <v>4185812</v>
      </c>
      <c r="D75" s="87">
        <v>4185812</v>
      </c>
      <c r="E75" s="87">
        <v>0</v>
      </c>
      <c r="F75" s="87">
        <v>0</v>
      </c>
      <c r="G75" s="101">
        <v>0</v>
      </c>
      <c r="H75" s="101">
        <v>0</v>
      </c>
      <c r="I75" s="226"/>
    </row>
    <row r="76" spans="2:9">
      <c r="B76" s="81" t="s">
        <v>401</v>
      </c>
      <c r="C76" s="87">
        <v>7625</v>
      </c>
      <c r="D76" s="87">
        <v>0</v>
      </c>
      <c r="E76" s="87">
        <v>0</v>
      </c>
      <c r="F76" s="87">
        <v>0</v>
      </c>
      <c r="G76" s="101">
        <v>449951.25</v>
      </c>
      <c r="H76" s="101">
        <v>0</v>
      </c>
      <c r="I76" s="226"/>
    </row>
    <row r="77" spans="2:9">
      <c r="B77" s="81" t="s">
        <v>593</v>
      </c>
      <c r="C77" s="87">
        <v>2460</v>
      </c>
      <c r="D77" s="87">
        <v>17</v>
      </c>
      <c r="E77" s="87">
        <v>0</v>
      </c>
      <c r="F77" s="87">
        <v>0</v>
      </c>
      <c r="G77" s="101">
        <v>144161.43</v>
      </c>
      <c r="H77" s="101">
        <v>0</v>
      </c>
      <c r="I77" s="226"/>
    </row>
    <row r="78" spans="2:9">
      <c r="B78" s="81" t="s">
        <v>403</v>
      </c>
      <c r="C78" s="87">
        <v>97297</v>
      </c>
      <c r="D78" s="87">
        <v>16062</v>
      </c>
      <c r="E78" s="87">
        <v>0</v>
      </c>
      <c r="F78" s="87">
        <v>0</v>
      </c>
      <c r="G78" s="101">
        <v>4793677.3499999996</v>
      </c>
      <c r="H78" s="101">
        <v>0</v>
      </c>
      <c r="I78" s="226"/>
    </row>
    <row r="79" spans="2:9">
      <c r="B79" s="81" t="s">
        <v>257</v>
      </c>
      <c r="C79" s="87">
        <v>5956209</v>
      </c>
      <c r="D79" s="87">
        <v>5956209</v>
      </c>
      <c r="E79" s="87">
        <v>0</v>
      </c>
      <c r="F79" s="87">
        <v>102545</v>
      </c>
      <c r="G79" s="101">
        <v>0</v>
      </c>
      <c r="H79" s="101">
        <v>0</v>
      </c>
      <c r="I79" s="226"/>
    </row>
    <row r="80" spans="2:9">
      <c r="B80" s="81" t="s">
        <v>616</v>
      </c>
      <c r="C80" s="87">
        <v>24588</v>
      </c>
      <c r="D80" s="87">
        <v>19595</v>
      </c>
      <c r="E80" s="87">
        <v>0</v>
      </c>
      <c r="F80" s="87">
        <v>0</v>
      </c>
      <c r="G80" s="101">
        <v>294636.93</v>
      </c>
      <c r="H80" s="101">
        <v>0</v>
      </c>
      <c r="I80" s="226"/>
    </row>
    <row r="81" spans="2:9">
      <c r="B81" s="81" t="s">
        <v>617</v>
      </c>
      <c r="C81" s="87">
        <v>1643</v>
      </c>
      <c r="D81" s="87">
        <v>1636</v>
      </c>
      <c r="E81" s="87">
        <v>0</v>
      </c>
      <c r="F81" s="87">
        <v>0</v>
      </c>
      <c r="G81" s="101">
        <v>413.07</v>
      </c>
      <c r="H81" s="101">
        <v>0</v>
      </c>
      <c r="I81" s="226"/>
    </row>
    <row r="82" spans="2:9">
      <c r="B82" s="81" t="s">
        <v>618</v>
      </c>
      <c r="C82" s="87">
        <v>36178</v>
      </c>
      <c r="D82" s="87">
        <v>0</v>
      </c>
      <c r="E82" s="87">
        <v>0</v>
      </c>
      <c r="F82" s="87">
        <v>0</v>
      </c>
      <c r="G82" s="101">
        <v>2134863.7799999998</v>
      </c>
      <c r="H82" s="101">
        <v>0</v>
      </c>
      <c r="I82" s="226"/>
    </row>
    <row r="83" spans="2:9">
      <c r="B83" s="81" t="s">
        <v>619</v>
      </c>
      <c r="C83" s="87">
        <v>131873</v>
      </c>
      <c r="D83" s="87">
        <v>0</v>
      </c>
      <c r="E83" s="87">
        <v>0</v>
      </c>
      <c r="F83" s="87">
        <v>0</v>
      </c>
      <c r="G83" s="101">
        <v>7781825.7299999995</v>
      </c>
      <c r="H83" s="101">
        <v>0</v>
      </c>
      <c r="I83" s="226"/>
    </row>
    <row r="84" spans="2:9">
      <c r="B84" s="81" t="s">
        <v>594</v>
      </c>
      <c r="C84" s="87">
        <v>1008521</v>
      </c>
      <c r="D84" s="87">
        <v>1</v>
      </c>
      <c r="E84" s="87">
        <v>0</v>
      </c>
      <c r="F84" s="87">
        <v>1</v>
      </c>
      <c r="G84" s="101">
        <v>59512765.200000003</v>
      </c>
      <c r="H84" s="101">
        <v>0</v>
      </c>
      <c r="I84" s="226"/>
    </row>
    <row r="85" spans="2:9">
      <c r="B85" s="81" t="s">
        <v>620</v>
      </c>
      <c r="C85" s="87">
        <v>109931</v>
      </c>
      <c r="D85" s="87">
        <v>109930</v>
      </c>
      <c r="E85" s="87">
        <v>0</v>
      </c>
      <c r="F85" s="87">
        <v>0</v>
      </c>
      <c r="G85" s="101">
        <v>59.01</v>
      </c>
      <c r="H85" s="101">
        <v>0</v>
      </c>
      <c r="I85" s="226"/>
    </row>
    <row r="86" spans="2:9">
      <c r="B86" s="81" t="s">
        <v>411</v>
      </c>
      <c r="C86" s="87">
        <v>422</v>
      </c>
      <c r="D86" s="87">
        <v>422</v>
      </c>
      <c r="E86" s="87">
        <v>0</v>
      </c>
      <c r="F86" s="87">
        <v>0</v>
      </c>
      <c r="G86" s="101">
        <v>0</v>
      </c>
      <c r="H86" s="101">
        <v>0</v>
      </c>
      <c r="I86" s="226"/>
    </row>
    <row r="87" spans="2:9">
      <c r="B87" s="81" t="s">
        <v>621</v>
      </c>
      <c r="C87" s="87">
        <v>16916</v>
      </c>
      <c r="D87" s="87">
        <v>16916</v>
      </c>
      <c r="E87" s="87">
        <v>0</v>
      </c>
      <c r="F87" s="87">
        <v>0</v>
      </c>
      <c r="G87" s="101">
        <v>0</v>
      </c>
      <c r="H87" s="101">
        <v>0</v>
      </c>
      <c r="I87" s="226"/>
    </row>
    <row r="88" spans="2:9">
      <c r="B88" s="81" t="s">
        <v>622</v>
      </c>
      <c r="C88" s="87">
        <v>524425</v>
      </c>
      <c r="D88" s="87">
        <v>524425</v>
      </c>
      <c r="E88" s="87">
        <v>474</v>
      </c>
      <c r="F88" s="87">
        <v>0</v>
      </c>
      <c r="G88" s="101">
        <v>0</v>
      </c>
      <c r="H88" s="101">
        <v>0</v>
      </c>
      <c r="I88" s="226"/>
    </row>
    <row r="89" spans="2:9">
      <c r="B89" s="81" t="s">
        <v>601</v>
      </c>
      <c r="C89" s="87">
        <v>839</v>
      </c>
      <c r="D89" s="87">
        <v>0</v>
      </c>
      <c r="E89" s="87">
        <v>0</v>
      </c>
      <c r="F89" s="87">
        <v>0</v>
      </c>
      <c r="G89" s="101">
        <v>49509.39</v>
      </c>
      <c r="H89" s="101">
        <v>0</v>
      </c>
      <c r="I89" s="226"/>
    </row>
    <row r="90" spans="2:9">
      <c r="B90" s="131" t="s">
        <v>425</v>
      </c>
      <c r="C90" s="132">
        <f t="shared" ref="C90:H90" si="0">SUM(C10:C89)</f>
        <v>102910583</v>
      </c>
      <c r="D90" s="132">
        <f t="shared" si="0"/>
        <v>94331097</v>
      </c>
      <c r="E90" s="132">
        <f t="shared" si="0"/>
        <v>225894</v>
      </c>
      <c r="F90" s="132">
        <f t="shared" si="0"/>
        <v>1259775</v>
      </c>
      <c r="G90" s="306">
        <f t="shared" si="0"/>
        <v>492240435.30999994</v>
      </c>
      <c r="H90" s="306">
        <f t="shared" si="0"/>
        <v>14096882.52</v>
      </c>
      <c r="I90" s="226"/>
    </row>
    <row r="92" spans="2:9">
      <c r="B92" s="227" t="s">
        <v>627</v>
      </c>
      <c r="C92" s="228"/>
      <c r="D92" s="228"/>
      <c r="E92" s="228"/>
      <c r="F92" s="228"/>
      <c r="G92" s="228"/>
      <c r="H92" s="228"/>
    </row>
    <row r="93" spans="2:9">
      <c r="B93" s="182" t="s">
        <v>426</v>
      </c>
      <c r="C93" s="229"/>
      <c r="D93" s="229"/>
      <c r="E93" s="229"/>
      <c r="F93" s="229"/>
      <c r="G93" s="229"/>
      <c r="H93" s="229"/>
    </row>
    <row r="95" spans="2:9">
      <c r="B95" s="68" t="s">
        <v>74</v>
      </c>
      <c r="C95" s="97"/>
      <c r="D95" s="97"/>
      <c r="E95" s="97"/>
      <c r="F95" s="97"/>
      <c r="G95" s="98"/>
      <c r="H95" s="98"/>
    </row>
    <row r="96" spans="2:9">
      <c r="B96" s="225"/>
      <c r="C96" s="89"/>
      <c r="D96" s="89"/>
      <c r="E96" s="89"/>
      <c r="F96" s="89"/>
    </row>
    <row r="97" spans="2:6">
      <c r="C97" s="90"/>
      <c r="D97" s="90"/>
      <c r="E97" s="89"/>
      <c r="F97" s="89"/>
    </row>
    <row r="98" spans="2:6">
      <c r="B98" s="225"/>
      <c r="C98" s="89"/>
      <c r="D98" s="89"/>
      <c r="E98" s="89"/>
      <c r="F98" s="89"/>
    </row>
  </sheetData>
  <sortState xmlns:xlrd2="http://schemas.microsoft.com/office/spreadsheetml/2017/richdata2" ref="B10:H89">
    <sortCondition ref="B10:B89"/>
  </sortState>
  <hyperlinks>
    <hyperlink ref="B95" location="Introduction!A1" display="Return to information tab" xr:uid="{105F1D9B-9154-4242-8319-4FE0DF2F0CC8}"/>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D80D5-6635-4AA0-B85C-C71F25E57575}">
  <sheetPr codeName="Sheet50">
    <tabColor theme="1"/>
    <pageSetUpPr autoPageBreaks="0"/>
  </sheetPr>
  <dimension ref="B5:H104"/>
  <sheetViews>
    <sheetView showGridLines="0" zoomScaleNormal="100" workbookViewId="0"/>
  </sheetViews>
  <sheetFormatPr defaultColWidth="8.81640625" defaultRowHeight="14.5"/>
  <cols>
    <col min="1" max="1" width="2.453125" customWidth="1"/>
    <col min="2" max="2" width="49.1796875" customWidth="1"/>
    <col min="3" max="3" width="27.1796875" customWidth="1"/>
    <col min="4" max="4" width="27.453125" customWidth="1"/>
    <col min="5" max="6" width="25.81640625" customWidth="1"/>
    <col min="7" max="7" width="27.81640625" customWidth="1"/>
    <col min="8" max="8" width="24.81640625" customWidth="1"/>
    <col min="11" max="11" width="20.453125" customWidth="1"/>
  </cols>
  <sheetData>
    <row r="5" spans="2:8" ht="17.5">
      <c r="B5" s="11" t="s">
        <v>527</v>
      </c>
    </row>
    <row r="7" spans="2:8" ht="15">
      <c r="B7" s="4" t="s">
        <v>529</v>
      </c>
    </row>
    <row r="9" spans="2:8" ht="31.5" customHeight="1">
      <c r="B9" s="161" t="s">
        <v>413</v>
      </c>
      <c r="C9" s="133" t="s">
        <v>414</v>
      </c>
      <c r="D9" s="133" t="s">
        <v>338</v>
      </c>
      <c r="E9" s="133" t="s">
        <v>415</v>
      </c>
      <c r="F9" s="133" t="s">
        <v>416</v>
      </c>
      <c r="G9" s="133" t="s">
        <v>417</v>
      </c>
      <c r="H9" s="133" t="s">
        <v>418</v>
      </c>
    </row>
    <row r="10" spans="2:8">
      <c r="B10" s="42" t="s">
        <v>602</v>
      </c>
      <c r="C10" s="32">
        <v>21285</v>
      </c>
      <c r="D10" s="32">
        <v>21285</v>
      </c>
      <c r="E10" s="32">
        <v>0</v>
      </c>
      <c r="F10" s="32">
        <v>0</v>
      </c>
      <c r="G10" s="73">
        <v>0</v>
      </c>
      <c r="H10" s="73">
        <v>0</v>
      </c>
    </row>
    <row r="11" spans="2:8">
      <c r="B11" s="42" t="s">
        <v>544</v>
      </c>
      <c r="C11" s="32">
        <v>9364</v>
      </c>
      <c r="D11" s="32">
        <v>0</v>
      </c>
      <c r="E11" s="32">
        <v>0</v>
      </c>
      <c r="F11" s="32">
        <v>0</v>
      </c>
      <c r="G11" s="73">
        <v>552569.64</v>
      </c>
      <c r="H11" s="73">
        <v>0</v>
      </c>
    </row>
    <row r="12" spans="2:8">
      <c r="B12" s="42" t="s">
        <v>545</v>
      </c>
      <c r="C12" s="32">
        <v>24642</v>
      </c>
      <c r="D12" s="32">
        <v>24642</v>
      </c>
      <c r="E12" s="32">
        <v>0</v>
      </c>
      <c r="F12" s="32">
        <v>0</v>
      </c>
      <c r="G12" s="73">
        <v>0</v>
      </c>
      <c r="H12" s="73">
        <v>0</v>
      </c>
    </row>
    <row r="13" spans="2:8">
      <c r="B13" s="42" t="s">
        <v>253</v>
      </c>
      <c r="C13" s="32">
        <v>1153950</v>
      </c>
      <c r="D13" s="32">
        <v>1153950</v>
      </c>
      <c r="E13" s="32">
        <v>21046</v>
      </c>
      <c r="F13" s="32">
        <v>4597</v>
      </c>
      <c r="G13" s="73">
        <v>0</v>
      </c>
      <c r="H13" s="73">
        <v>0</v>
      </c>
    </row>
    <row r="14" spans="2:8">
      <c r="B14" s="42" t="s">
        <v>547</v>
      </c>
      <c r="C14" s="32">
        <v>59081</v>
      </c>
      <c r="D14" s="32">
        <v>59081</v>
      </c>
      <c r="E14" s="32">
        <v>0</v>
      </c>
      <c r="F14" s="32">
        <v>133</v>
      </c>
      <c r="G14" s="73">
        <v>0</v>
      </c>
      <c r="H14" s="73">
        <v>0</v>
      </c>
    </row>
    <row r="15" spans="2:8">
      <c r="B15" s="42" t="s">
        <v>548</v>
      </c>
      <c r="C15" s="32">
        <v>58591</v>
      </c>
      <c r="D15" s="32">
        <v>58591</v>
      </c>
      <c r="E15" s="32">
        <v>0</v>
      </c>
      <c r="F15" s="32">
        <v>0</v>
      </c>
      <c r="G15" s="73">
        <v>0</v>
      </c>
      <c r="H15" s="73">
        <v>0</v>
      </c>
    </row>
    <row r="16" spans="2:8">
      <c r="B16" s="42" t="s">
        <v>549</v>
      </c>
      <c r="C16" s="32">
        <v>28242</v>
      </c>
      <c r="D16" s="32">
        <v>0</v>
      </c>
      <c r="E16" s="32">
        <v>0</v>
      </c>
      <c r="F16" s="32">
        <v>0</v>
      </c>
      <c r="G16" s="73">
        <v>1666560.42</v>
      </c>
      <c r="H16" s="73">
        <v>0</v>
      </c>
    </row>
    <row r="17" spans="2:8">
      <c r="B17" s="42" t="s">
        <v>603</v>
      </c>
      <c r="C17" s="32">
        <v>60</v>
      </c>
      <c r="D17" s="32">
        <v>60</v>
      </c>
      <c r="E17" s="32">
        <v>0</v>
      </c>
      <c r="F17" s="32">
        <v>0</v>
      </c>
      <c r="G17" s="73">
        <v>0</v>
      </c>
      <c r="H17" s="73">
        <v>0</v>
      </c>
    </row>
    <row r="18" spans="2:8">
      <c r="B18" s="42" t="s">
        <v>551</v>
      </c>
      <c r="C18" s="32">
        <v>45594</v>
      </c>
      <c r="D18" s="32">
        <v>26534</v>
      </c>
      <c r="E18" s="32">
        <v>0</v>
      </c>
      <c r="F18" s="32">
        <v>0</v>
      </c>
      <c r="G18" s="73">
        <v>1124730.6000000001</v>
      </c>
      <c r="H18" s="73">
        <v>0</v>
      </c>
    </row>
    <row r="19" spans="2:8">
      <c r="B19" s="42" t="s">
        <v>553</v>
      </c>
      <c r="C19" s="32">
        <v>218</v>
      </c>
      <c r="D19" s="32">
        <v>218</v>
      </c>
      <c r="E19" s="32">
        <v>0</v>
      </c>
      <c r="F19" s="32">
        <v>0</v>
      </c>
      <c r="G19" s="73">
        <v>0</v>
      </c>
      <c r="H19" s="73">
        <v>0</v>
      </c>
    </row>
    <row r="20" spans="2:8">
      <c r="B20" s="42" t="s">
        <v>554</v>
      </c>
      <c r="C20" s="32">
        <v>2176</v>
      </c>
      <c r="D20" s="32">
        <v>0</v>
      </c>
      <c r="E20" s="32">
        <v>0</v>
      </c>
      <c r="F20" s="32">
        <v>0</v>
      </c>
      <c r="G20" s="73">
        <v>128405.75999999999</v>
      </c>
      <c r="H20" s="73">
        <v>0</v>
      </c>
    </row>
    <row r="21" spans="2:8">
      <c r="B21" s="42" t="s">
        <v>555</v>
      </c>
      <c r="C21" s="32">
        <v>1423</v>
      </c>
      <c r="D21" s="32">
        <v>0</v>
      </c>
      <c r="E21" s="32">
        <v>0</v>
      </c>
      <c r="F21" s="32">
        <v>0</v>
      </c>
      <c r="G21" s="73">
        <v>83971.23</v>
      </c>
      <c r="H21" s="73">
        <v>0</v>
      </c>
    </row>
    <row r="22" spans="2:8">
      <c r="B22" s="42" t="s">
        <v>605</v>
      </c>
      <c r="C22" s="32">
        <v>38</v>
      </c>
      <c r="D22" s="32">
        <v>0</v>
      </c>
      <c r="E22" s="32">
        <v>0</v>
      </c>
      <c r="F22" s="32">
        <v>0</v>
      </c>
      <c r="G22" s="73">
        <v>2242.38</v>
      </c>
      <c r="H22" s="73">
        <v>0</v>
      </c>
    </row>
    <row r="23" spans="2:8">
      <c r="B23" s="42" t="s">
        <v>259</v>
      </c>
      <c r="C23" s="32">
        <v>413647</v>
      </c>
      <c r="D23" s="32">
        <v>413647</v>
      </c>
      <c r="E23" s="32">
        <v>669</v>
      </c>
      <c r="F23" s="32">
        <v>0</v>
      </c>
      <c r="G23" s="73">
        <v>0</v>
      </c>
      <c r="H23" s="73">
        <v>0</v>
      </c>
    </row>
    <row r="24" spans="2:8">
      <c r="B24" s="42" t="s">
        <v>356</v>
      </c>
      <c r="C24" s="32">
        <v>24491</v>
      </c>
      <c r="D24" s="32">
        <v>24491</v>
      </c>
      <c r="E24" s="32">
        <v>0</v>
      </c>
      <c r="F24" s="32">
        <v>0</v>
      </c>
      <c r="G24" s="73">
        <v>0</v>
      </c>
      <c r="H24" s="73">
        <v>0</v>
      </c>
    </row>
    <row r="25" spans="2:8">
      <c r="B25" s="42" t="s">
        <v>559</v>
      </c>
      <c r="C25" s="32">
        <v>4169</v>
      </c>
      <c r="D25" s="32">
        <v>4169</v>
      </c>
      <c r="E25" s="32">
        <v>0</v>
      </c>
      <c r="F25" s="32">
        <v>0</v>
      </c>
      <c r="G25" s="73">
        <v>0</v>
      </c>
      <c r="H25" s="73">
        <v>0</v>
      </c>
    </row>
    <row r="26" spans="2:8">
      <c r="B26" s="42" t="s">
        <v>606</v>
      </c>
      <c r="C26" s="32">
        <v>2</v>
      </c>
      <c r="D26" s="32">
        <v>2</v>
      </c>
      <c r="E26" s="32">
        <v>0</v>
      </c>
      <c r="F26" s="32">
        <v>0</v>
      </c>
      <c r="G26" s="73">
        <v>0</v>
      </c>
      <c r="H26" s="73">
        <v>0</v>
      </c>
    </row>
    <row r="27" spans="2:8">
      <c r="B27" s="42" t="s">
        <v>254</v>
      </c>
      <c r="C27" s="32">
        <v>397958</v>
      </c>
      <c r="D27" s="32">
        <v>397958</v>
      </c>
      <c r="E27" s="32">
        <v>0</v>
      </c>
      <c r="F27" s="32">
        <v>0</v>
      </c>
      <c r="G27" s="73">
        <v>0</v>
      </c>
      <c r="H27" s="73">
        <v>0</v>
      </c>
    </row>
    <row r="28" spans="2:8">
      <c r="B28" s="42" t="s">
        <v>359</v>
      </c>
      <c r="C28" s="32">
        <v>6049</v>
      </c>
      <c r="D28" s="32">
        <v>6049</v>
      </c>
      <c r="E28" s="32">
        <v>0</v>
      </c>
      <c r="F28" s="32">
        <v>1510</v>
      </c>
      <c r="G28" s="73">
        <v>0</v>
      </c>
      <c r="H28" s="73">
        <v>0</v>
      </c>
    </row>
    <row r="29" spans="2:8">
      <c r="B29" s="42" t="s">
        <v>562</v>
      </c>
      <c r="C29" s="32">
        <v>24890</v>
      </c>
      <c r="D29" s="32">
        <v>24890</v>
      </c>
      <c r="E29" s="32">
        <v>0</v>
      </c>
      <c r="F29" s="32">
        <v>0</v>
      </c>
      <c r="G29" s="73">
        <v>0</v>
      </c>
      <c r="H29" s="73">
        <v>0</v>
      </c>
    </row>
    <row r="30" spans="2:8">
      <c r="B30" s="42" t="s">
        <v>252</v>
      </c>
      <c r="C30" s="32">
        <v>2178668</v>
      </c>
      <c r="D30" s="32">
        <v>2178668</v>
      </c>
      <c r="E30" s="32">
        <v>0</v>
      </c>
      <c r="F30" s="32">
        <v>8973</v>
      </c>
      <c r="G30" s="73">
        <v>0</v>
      </c>
      <c r="H30" s="73">
        <v>0</v>
      </c>
    </row>
    <row r="31" spans="2:8">
      <c r="B31" s="42" t="s">
        <v>564</v>
      </c>
      <c r="C31" s="32">
        <v>789</v>
      </c>
      <c r="D31" s="32">
        <v>0</v>
      </c>
      <c r="E31" s="32">
        <v>0</v>
      </c>
      <c r="F31" s="32">
        <v>0</v>
      </c>
      <c r="G31" s="73">
        <v>46558.89</v>
      </c>
      <c r="H31" s="73">
        <v>0</v>
      </c>
    </row>
    <row r="32" spans="2:8">
      <c r="B32" s="42" t="s">
        <v>607</v>
      </c>
      <c r="C32" s="32">
        <v>91672</v>
      </c>
      <c r="D32" s="32">
        <v>91672</v>
      </c>
      <c r="E32" s="32">
        <v>0</v>
      </c>
      <c r="F32" s="32">
        <v>0</v>
      </c>
      <c r="G32" s="73">
        <v>0</v>
      </c>
      <c r="H32" s="73">
        <v>0</v>
      </c>
    </row>
    <row r="33" spans="2:8">
      <c r="B33" s="42" t="s">
        <v>438</v>
      </c>
      <c r="C33" s="32">
        <v>9908</v>
      </c>
      <c r="D33" s="32">
        <v>9908</v>
      </c>
      <c r="E33" s="32">
        <v>0</v>
      </c>
      <c r="F33" s="32">
        <v>0</v>
      </c>
      <c r="G33" s="73">
        <v>0</v>
      </c>
      <c r="H33" s="73">
        <v>0</v>
      </c>
    </row>
    <row r="34" spans="2:8">
      <c r="B34" s="42" t="s">
        <v>262</v>
      </c>
      <c r="C34" s="32">
        <v>217422</v>
      </c>
      <c r="D34" s="32">
        <v>217422</v>
      </c>
      <c r="E34" s="32">
        <v>0</v>
      </c>
      <c r="F34" s="32">
        <v>0</v>
      </c>
      <c r="G34" s="73">
        <v>0</v>
      </c>
      <c r="H34" s="73">
        <v>0</v>
      </c>
    </row>
    <row r="35" spans="2:8">
      <c r="B35" s="42" t="s">
        <v>566</v>
      </c>
      <c r="C35" s="32">
        <v>3918</v>
      </c>
      <c r="D35" s="32">
        <v>0</v>
      </c>
      <c r="E35" s="32">
        <v>0</v>
      </c>
      <c r="F35" s="32">
        <v>0</v>
      </c>
      <c r="G35" s="73">
        <v>231201.18</v>
      </c>
      <c r="H35" s="73">
        <v>0</v>
      </c>
    </row>
    <row r="36" spans="2:8">
      <c r="B36" s="42" t="s">
        <v>568</v>
      </c>
      <c r="C36" s="32">
        <v>1</v>
      </c>
      <c r="D36" s="32">
        <v>0</v>
      </c>
      <c r="E36" s="32">
        <v>0</v>
      </c>
      <c r="F36" s="32">
        <v>0</v>
      </c>
      <c r="G36" s="73">
        <v>59.01</v>
      </c>
      <c r="H36" s="73">
        <v>0</v>
      </c>
    </row>
    <row r="37" spans="2:8">
      <c r="B37" s="42" t="s">
        <v>569</v>
      </c>
      <c r="C37" s="32">
        <v>1820</v>
      </c>
      <c r="D37" s="32">
        <v>0</v>
      </c>
      <c r="E37" s="32">
        <v>0</v>
      </c>
      <c r="F37" s="32">
        <v>0</v>
      </c>
      <c r="G37" s="73">
        <v>107398.2</v>
      </c>
      <c r="H37" s="73">
        <v>0</v>
      </c>
    </row>
    <row r="38" spans="2:8">
      <c r="B38" s="42" t="s">
        <v>370</v>
      </c>
      <c r="C38" s="32">
        <v>413</v>
      </c>
      <c r="D38" s="32">
        <v>0</v>
      </c>
      <c r="E38" s="32">
        <v>0</v>
      </c>
      <c r="F38" s="32">
        <v>0</v>
      </c>
      <c r="G38" s="73">
        <v>24371.13</v>
      </c>
      <c r="H38" s="73">
        <v>0</v>
      </c>
    </row>
    <row r="39" spans="2:8">
      <c r="B39" s="42" t="s">
        <v>570</v>
      </c>
      <c r="C39" s="32">
        <v>1652</v>
      </c>
      <c r="D39" s="32">
        <v>0</v>
      </c>
      <c r="E39" s="32">
        <v>0</v>
      </c>
      <c r="F39" s="32">
        <v>0</v>
      </c>
      <c r="G39" s="73">
        <v>97484.52</v>
      </c>
      <c r="H39" s="73">
        <v>0</v>
      </c>
    </row>
    <row r="40" spans="2:8">
      <c r="B40" s="42" t="s">
        <v>571</v>
      </c>
      <c r="C40" s="32">
        <v>15194</v>
      </c>
      <c r="D40" s="32">
        <v>15194</v>
      </c>
      <c r="E40" s="32">
        <v>0</v>
      </c>
      <c r="F40" s="32">
        <v>0</v>
      </c>
      <c r="G40" s="73">
        <v>0</v>
      </c>
      <c r="H40" s="73">
        <v>0</v>
      </c>
    </row>
    <row r="41" spans="2:8">
      <c r="B41" s="42" t="s">
        <v>572</v>
      </c>
      <c r="C41" s="32">
        <v>371</v>
      </c>
      <c r="D41" s="32">
        <v>0</v>
      </c>
      <c r="E41" s="32">
        <v>0</v>
      </c>
      <c r="F41" s="32">
        <v>0</v>
      </c>
      <c r="G41" s="73">
        <v>21892.71</v>
      </c>
      <c r="H41" s="73">
        <v>0</v>
      </c>
    </row>
    <row r="42" spans="2:8">
      <c r="B42" s="42" t="s">
        <v>608</v>
      </c>
      <c r="C42" s="32">
        <v>8614</v>
      </c>
      <c r="D42" s="32">
        <v>8614</v>
      </c>
      <c r="E42" s="32">
        <v>0</v>
      </c>
      <c r="F42" s="32">
        <v>0</v>
      </c>
      <c r="G42" s="73">
        <v>0</v>
      </c>
      <c r="H42" s="73">
        <v>0</v>
      </c>
    </row>
    <row r="43" spans="2:8">
      <c r="B43" s="42" t="s">
        <v>574</v>
      </c>
      <c r="C43" s="32">
        <v>1941</v>
      </c>
      <c r="D43" s="32">
        <v>1941</v>
      </c>
      <c r="E43" s="32">
        <v>0</v>
      </c>
      <c r="F43" s="32">
        <v>485</v>
      </c>
      <c r="G43" s="73">
        <v>0</v>
      </c>
      <c r="H43" s="73">
        <v>0</v>
      </c>
    </row>
    <row r="44" spans="2:8">
      <c r="B44" s="42" t="s">
        <v>576</v>
      </c>
      <c r="C44" s="32">
        <v>89</v>
      </c>
      <c r="D44" s="32">
        <v>0</v>
      </c>
      <c r="E44" s="32">
        <v>0</v>
      </c>
      <c r="F44" s="32">
        <v>0</v>
      </c>
      <c r="G44" s="73">
        <v>5251.89</v>
      </c>
      <c r="H44" s="73">
        <v>0</v>
      </c>
    </row>
    <row r="45" spans="2:8">
      <c r="B45" s="42" t="s">
        <v>609</v>
      </c>
      <c r="C45" s="32">
        <v>173</v>
      </c>
      <c r="D45" s="32">
        <v>173</v>
      </c>
      <c r="E45" s="32">
        <v>0</v>
      </c>
      <c r="F45" s="32">
        <v>0</v>
      </c>
      <c r="G45" s="73">
        <v>0</v>
      </c>
      <c r="H45" s="73">
        <v>0</v>
      </c>
    </row>
    <row r="46" spans="2:8">
      <c r="B46" s="42" t="s">
        <v>578</v>
      </c>
      <c r="C46" s="32">
        <v>22291</v>
      </c>
      <c r="D46" s="32">
        <v>0</v>
      </c>
      <c r="E46" s="32">
        <v>0</v>
      </c>
      <c r="F46" s="32">
        <v>0</v>
      </c>
      <c r="G46" s="73">
        <v>1315391.9099999999</v>
      </c>
      <c r="H46" s="73">
        <v>0</v>
      </c>
    </row>
    <row r="47" spans="2:8">
      <c r="B47" s="42" t="s">
        <v>579</v>
      </c>
      <c r="C47" s="32">
        <v>3857</v>
      </c>
      <c r="D47" s="32">
        <v>0</v>
      </c>
      <c r="E47" s="32">
        <v>0</v>
      </c>
      <c r="F47" s="32">
        <v>0</v>
      </c>
      <c r="G47" s="73">
        <v>227601.57</v>
      </c>
      <c r="H47" s="73">
        <v>0</v>
      </c>
    </row>
    <row r="48" spans="2:8">
      <c r="B48" s="42" t="s">
        <v>580</v>
      </c>
      <c r="C48" s="32">
        <v>401</v>
      </c>
      <c r="D48" s="32">
        <v>0</v>
      </c>
      <c r="E48" s="32">
        <v>0</v>
      </c>
      <c r="F48" s="32">
        <v>0</v>
      </c>
      <c r="G48" s="73">
        <v>23663.01</v>
      </c>
      <c r="H48" s="73">
        <v>0</v>
      </c>
    </row>
    <row r="49" spans="2:8">
      <c r="B49" s="42" t="s">
        <v>255</v>
      </c>
      <c r="C49" s="32">
        <v>756730</v>
      </c>
      <c r="D49" s="32">
        <v>756730</v>
      </c>
      <c r="E49" s="32">
        <v>0</v>
      </c>
      <c r="F49" s="32">
        <v>0</v>
      </c>
      <c r="G49" s="73">
        <v>0</v>
      </c>
      <c r="H49" s="73">
        <v>0</v>
      </c>
    </row>
    <row r="50" spans="2:8">
      <c r="B50" s="42" t="s">
        <v>256</v>
      </c>
      <c r="C50" s="32">
        <v>448114</v>
      </c>
      <c r="D50" s="32">
        <v>0</v>
      </c>
      <c r="E50" s="32">
        <v>0</v>
      </c>
      <c r="F50" s="32">
        <v>0</v>
      </c>
      <c r="G50" s="73">
        <v>26443207.140000001</v>
      </c>
      <c r="H50" s="73">
        <v>0</v>
      </c>
    </row>
    <row r="51" spans="2:8">
      <c r="B51" s="42" t="s">
        <v>610</v>
      </c>
      <c r="C51" s="32">
        <v>140603</v>
      </c>
      <c r="D51" s="32">
        <v>0</v>
      </c>
      <c r="E51" s="32">
        <v>0</v>
      </c>
      <c r="F51" s="32">
        <v>0</v>
      </c>
      <c r="G51" s="73">
        <v>8296983.0300000003</v>
      </c>
      <c r="H51" s="73">
        <v>0</v>
      </c>
    </row>
    <row r="52" spans="2:8">
      <c r="B52" s="42" t="s">
        <v>611</v>
      </c>
      <c r="C52" s="32">
        <v>287438</v>
      </c>
      <c r="D52" s="32">
        <v>62940</v>
      </c>
      <c r="E52" s="32">
        <v>0</v>
      </c>
      <c r="F52" s="32">
        <v>0</v>
      </c>
      <c r="G52" s="73">
        <v>13247626.98</v>
      </c>
      <c r="H52" s="73">
        <v>0</v>
      </c>
    </row>
    <row r="53" spans="2:8">
      <c r="B53" s="42" t="s">
        <v>421</v>
      </c>
      <c r="C53" s="32">
        <v>16736</v>
      </c>
      <c r="D53" s="32">
        <v>16736</v>
      </c>
      <c r="E53" s="32">
        <v>170</v>
      </c>
      <c r="F53" s="32">
        <v>0</v>
      </c>
      <c r="G53" s="73">
        <v>0</v>
      </c>
      <c r="H53" s="73">
        <v>0</v>
      </c>
    </row>
    <row r="54" spans="2:8">
      <c r="B54" s="42" t="s">
        <v>612</v>
      </c>
      <c r="C54" s="32">
        <v>42608</v>
      </c>
      <c r="D54" s="32">
        <v>42608</v>
      </c>
      <c r="E54" s="32">
        <v>0</v>
      </c>
      <c r="F54" s="32">
        <v>0</v>
      </c>
      <c r="G54" s="73">
        <v>0</v>
      </c>
      <c r="H54" s="73">
        <v>0</v>
      </c>
    </row>
    <row r="55" spans="2:8">
      <c r="B55" s="42" t="s">
        <v>260</v>
      </c>
      <c r="C55" s="32">
        <v>848198</v>
      </c>
      <c r="D55" s="32">
        <v>0</v>
      </c>
      <c r="E55" s="32">
        <v>0</v>
      </c>
      <c r="F55" s="32">
        <v>0</v>
      </c>
      <c r="G55" s="73">
        <v>50052163.979999997</v>
      </c>
      <c r="H55" s="73">
        <v>0</v>
      </c>
    </row>
    <row r="56" spans="2:8">
      <c r="B56" s="42" t="s">
        <v>583</v>
      </c>
      <c r="C56" s="32">
        <v>55874</v>
      </c>
      <c r="D56" s="32">
        <v>0</v>
      </c>
      <c r="E56" s="32">
        <v>0</v>
      </c>
      <c r="F56" s="32">
        <v>0</v>
      </c>
      <c r="G56" s="73">
        <v>3297124.74</v>
      </c>
      <c r="H56" s="73">
        <v>0</v>
      </c>
    </row>
    <row r="57" spans="2:8">
      <c r="B57" s="42" t="s">
        <v>613</v>
      </c>
      <c r="C57" s="32">
        <v>3059</v>
      </c>
      <c r="D57" s="32">
        <v>0</v>
      </c>
      <c r="E57" s="32">
        <v>0</v>
      </c>
      <c r="F57" s="32">
        <v>0</v>
      </c>
      <c r="G57" s="73">
        <v>0</v>
      </c>
      <c r="H57" s="73">
        <v>182094.16</v>
      </c>
    </row>
    <row r="58" spans="2:8">
      <c r="B58" s="42" t="s">
        <v>258</v>
      </c>
      <c r="C58" s="32">
        <v>1155630</v>
      </c>
      <c r="D58" s="32">
        <v>1155630</v>
      </c>
      <c r="E58" s="32">
        <v>0</v>
      </c>
      <c r="F58" s="32">
        <v>158144</v>
      </c>
      <c r="G58" s="73">
        <v>0</v>
      </c>
      <c r="H58" s="73">
        <v>0</v>
      </c>
    </row>
    <row r="59" spans="2:8">
      <c r="B59" s="42" t="s">
        <v>391</v>
      </c>
      <c r="C59" s="32">
        <v>38729</v>
      </c>
      <c r="D59" s="32">
        <v>38729</v>
      </c>
      <c r="E59" s="32">
        <v>0</v>
      </c>
      <c r="F59" s="32">
        <v>3978</v>
      </c>
      <c r="G59" s="73">
        <v>0</v>
      </c>
      <c r="H59" s="73">
        <v>0</v>
      </c>
    </row>
    <row r="60" spans="2:8">
      <c r="B60" s="42" t="s">
        <v>586</v>
      </c>
      <c r="C60" s="32">
        <v>132275</v>
      </c>
      <c r="D60" s="32">
        <v>132275</v>
      </c>
      <c r="E60" s="32">
        <v>0</v>
      </c>
      <c r="F60" s="32">
        <v>0</v>
      </c>
      <c r="G60" s="73">
        <v>0</v>
      </c>
      <c r="H60" s="73">
        <v>0</v>
      </c>
    </row>
    <row r="61" spans="2:8">
      <c r="B61" s="42" t="s">
        <v>614</v>
      </c>
      <c r="C61" s="32">
        <v>31422</v>
      </c>
      <c r="D61" s="32">
        <v>0</v>
      </c>
      <c r="E61" s="32">
        <v>0</v>
      </c>
      <c r="F61" s="32">
        <v>0</v>
      </c>
      <c r="G61" s="73">
        <v>1854212.22</v>
      </c>
      <c r="H61" s="73">
        <v>0</v>
      </c>
    </row>
    <row r="62" spans="2:8">
      <c r="B62" s="42" t="s">
        <v>615</v>
      </c>
      <c r="C62" s="32">
        <v>37644</v>
      </c>
      <c r="D62" s="32">
        <v>37644</v>
      </c>
      <c r="E62" s="32">
        <v>0</v>
      </c>
      <c r="F62" s="32">
        <v>9371</v>
      </c>
      <c r="G62" s="73">
        <v>0</v>
      </c>
      <c r="H62" s="73">
        <v>0</v>
      </c>
    </row>
    <row r="63" spans="2:8">
      <c r="B63" s="42" t="s">
        <v>589</v>
      </c>
      <c r="C63" s="32">
        <v>159765</v>
      </c>
      <c r="D63" s="32">
        <v>159765</v>
      </c>
      <c r="E63" s="32">
        <v>0</v>
      </c>
      <c r="F63" s="32">
        <v>9025</v>
      </c>
      <c r="G63" s="73">
        <v>0</v>
      </c>
      <c r="H63" s="73">
        <v>0</v>
      </c>
    </row>
    <row r="64" spans="2:8">
      <c r="B64" s="42" t="s">
        <v>590</v>
      </c>
      <c r="C64" s="32">
        <v>50045</v>
      </c>
      <c r="D64" s="32">
        <v>0</v>
      </c>
      <c r="E64" s="32">
        <v>0</v>
      </c>
      <c r="F64" s="32">
        <v>0</v>
      </c>
      <c r="G64" s="73">
        <v>2953155.45</v>
      </c>
      <c r="H64" s="73">
        <v>0</v>
      </c>
    </row>
    <row r="65" spans="2:8">
      <c r="B65" s="42" t="s">
        <v>591</v>
      </c>
      <c r="C65" s="32">
        <v>1</v>
      </c>
      <c r="D65" s="32">
        <v>1</v>
      </c>
      <c r="E65" s="32">
        <v>0</v>
      </c>
      <c r="F65" s="32">
        <v>0</v>
      </c>
      <c r="G65" s="73">
        <v>0</v>
      </c>
      <c r="H65" s="73">
        <v>0</v>
      </c>
    </row>
    <row r="66" spans="2:8">
      <c r="B66" s="42" t="s">
        <v>592</v>
      </c>
      <c r="C66" s="32">
        <v>12254</v>
      </c>
      <c r="D66" s="32">
        <v>0</v>
      </c>
      <c r="E66" s="32">
        <v>0</v>
      </c>
      <c r="F66" s="32">
        <v>0</v>
      </c>
      <c r="G66" s="73">
        <v>723108.54</v>
      </c>
      <c r="H66" s="73">
        <v>0</v>
      </c>
    </row>
    <row r="67" spans="2:8">
      <c r="B67" s="42" t="s">
        <v>261</v>
      </c>
      <c r="C67" s="32">
        <v>612304</v>
      </c>
      <c r="D67" s="32">
        <v>612304</v>
      </c>
      <c r="E67" s="32">
        <v>0</v>
      </c>
      <c r="F67" s="32">
        <v>308</v>
      </c>
      <c r="G67" s="73">
        <v>0</v>
      </c>
      <c r="H67" s="73">
        <v>0</v>
      </c>
    </row>
    <row r="68" spans="2:8">
      <c r="B68" s="42" t="s">
        <v>401</v>
      </c>
      <c r="C68" s="32">
        <v>1958</v>
      </c>
      <c r="D68" s="32">
        <v>0</v>
      </c>
      <c r="E68" s="32">
        <v>0</v>
      </c>
      <c r="F68" s="32">
        <v>0</v>
      </c>
      <c r="G68" s="73">
        <v>115541.58</v>
      </c>
      <c r="H68" s="73">
        <v>0</v>
      </c>
    </row>
    <row r="69" spans="2:8">
      <c r="B69" s="42" t="s">
        <v>593</v>
      </c>
      <c r="C69" s="32">
        <v>405</v>
      </c>
      <c r="D69" s="32">
        <v>0</v>
      </c>
      <c r="E69" s="32">
        <v>0</v>
      </c>
      <c r="F69" s="32">
        <v>0</v>
      </c>
      <c r="G69" s="73">
        <v>23899.05</v>
      </c>
      <c r="H69" s="73">
        <v>0</v>
      </c>
    </row>
    <row r="70" spans="2:8">
      <c r="B70" s="42" t="s">
        <v>403</v>
      </c>
      <c r="C70" s="32">
        <v>8254</v>
      </c>
      <c r="D70" s="32">
        <v>0</v>
      </c>
      <c r="E70" s="32">
        <v>0</v>
      </c>
      <c r="F70" s="32">
        <v>0</v>
      </c>
      <c r="G70" s="73">
        <v>487068.54</v>
      </c>
      <c r="H70" s="73">
        <v>0</v>
      </c>
    </row>
    <row r="71" spans="2:8">
      <c r="B71" s="42" t="s">
        <v>257</v>
      </c>
      <c r="C71" s="32">
        <v>417343</v>
      </c>
      <c r="D71" s="32">
        <v>417343</v>
      </c>
      <c r="E71" s="32">
        <v>0</v>
      </c>
      <c r="F71" s="32">
        <v>114</v>
      </c>
      <c r="G71" s="73">
        <v>0</v>
      </c>
      <c r="H71" s="73">
        <v>0</v>
      </c>
    </row>
    <row r="72" spans="2:8">
      <c r="B72" s="42" t="s">
        <v>616</v>
      </c>
      <c r="C72" s="32">
        <v>121</v>
      </c>
      <c r="D72" s="32">
        <v>0</v>
      </c>
      <c r="E72" s="32">
        <v>0</v>
      </c>
      <c r="F72" s="32">
        <v>0</v>
      </c>
      <c r="G72" s="73">
        <v>7140.21</v>
      </c>
      <c r="H72" s="73">
        <v>0</v>
      </c>
    </row>
    <row r="73" spans="2:8">
      <c r="B73" s="42" t="s">
        <v>618</v>
      </c>
      <c r="C73" s="32">
        <v>65</v>
      </c>
      <c r="D73" s="32">
        <v>0</v>
      </c>
      <c r="E73" s="32">
        <v>0</v>
      </c>
      <c r="F73" s="32">
        <v>0</v>
      </c>
      <c r="G73" s="73">
        <v>3835.65</v>
      </c>
      <c r="H73" s="73">
        <v>0</v>
      </c>
    </row>
    <row r="74" spans="2:8">
      <c r="B74" s="42" t="s">
        <v>619</v>
      </c>
      <c r="C74" s="32">
        <v>7591</v>
      </c>
      <c r="D74" s="32">
        <v>0</v>
      </c>
      <c r="E74" s="32">
        <v>0</v>
      </c>
      <c r="F74" s="32">
        <v>0</v>
      </c>
      <c r="G74" s="73">
        <v>447944.91</v>
      </c>
      <c r="H74" s="73">
        <v>0</v>
      </c>
    </row>
    <row r="75" spans="2:8">
      <c r="B75" s="42" t="s">
        <v>594</v>
      </c>
      <c r="C75" s="32">
        <v>120273</v>
      </c>
      <c r="D75" s="32">
        <v>0</v>
      </c>
      <c r="E75" s="32">
        <v>0</v>
      </c>
      <c r="F75" s="32">
        <v>0</v>
      </c>
      <c r="G75" s="73">
        <v>7097309.7300000004</v>
      </c>
      <c r="H75" s="73">
        <v>0</v>
      </c>
    </row>
    <row r="76" spans="2:8">
      <c r="B76" s="42" t="s">
        <v>620</v>
      </c>
      <c r="C76" s="32">
        <v>9580</v>
      </c>
      <c r="D76" s="32">
        <v>9580</v>
      </c>
      <c r="E76" s="32">
        <v>0</v>
      </c>
      <c r="F76" s="32">
        <v>0</v>
      </c>
      <c r="G76" s="73">
        <v>0</v>
      </c>
      <c r="H76" s="73">
        <v>0</v>
      </c>
    </row>
    <row r="77" spans="2:8">
      <c r="B77" s="42" t="s">
        <v>411</v>
      </c>
      <c r="C77" s="32">
        <v>95</v>
      </c>
      <c r="D77" s="32">
        <v>95</v>
      </c>
      <c r="E77" s="32">
        <v>0</v>
      </c>
      <c r="F77" s="32">
        <v>0</v>
      </c>
      <c r="G77" s="73">
        <v>0</v>
      </c>
      <c r="H77" s="73">
        <v>0</v>
      </c>
    </row>
    <row r="78" spans="2:8">
      <c r="B78" s="42" t="s">
        <v>622</v>
      </c>
      <c r="C78" s="32">
        <v>38021</v>
      </c>
      <c r="D78" s="32">
        <v>38021</v>
      </c>
      <c r="E78" s="32">
        <v>0</v>
      </c>
      <c r="F78" s="32">
        <v>0</v>
      </c>
      <c r="G78" s="73">
        <v>0</v>
      </c>
      <c r="H78" s="73">
        <v>0</v>
      </c>
    </row>
    <row r="79" spans="2:8">
      <c r="B79" s="131" t="s">
        <v>425</v>
      </c>
      <c r="C79" s="132">
        <f t="shared" ref="C79:H79" si="0">SUM(C10:C78)</f>
        <v>10268199</v>
      </c>
      <c r="D79" s="132">
        <f t="shared" si="0"/>
        <v>8219560</v>
      </c>
      <c r="E79" s="132">
        <f t="shared" si="0"/>
        <v>21885</v>
      </c>
      <c r="F79" s="132">
        <f t="shared" si="0"/>
        <v>196638</v>
      </c>
      <c r="G79" s="307">
        <f t="shared" si="0"/>
        <v>120709675.80000001</v>
      </c>
      <c r="H79" s="307">
        <f t="shared" si="0"/>
        <v>182094.16</v>
      </c>
    </row>
    <row r="80" spans="2:8">
      <c r="H80" s="207"/>
    </row>
    <row r="81" spans="2:8">
      <c r="B81" s="200" t="s">
        <v>627</v>
      </c>
      <c r="C81" s="200"/>
      <c r="D81" s="200"/>
      <c r="E81" s="200"/>
      <c r="F81" s="200"/>
      <c r="G81" s="200"/>
      <c r="H81" s="200"/>
    </row>
    <row r="82" spans="2:8">
      <c r="B82" s="152" t="s">
        <v>426</v>
      </c>
      <c r="C82" s="202"/>
      <c r="D82" s="202"/>
      <c r="E82" s="202"/>
      <c r="F82" s="202"/>
      <c r="G82" s="202"/>
      <c r="H82" s="202"/>
    </row>
    <row r="83" spans="2:8">
      <c r="H83" s="207"/>
    </row>
    <row r="84" spans="2:8">
      <c r="B84" s="15" t="s">
        <v>74</v>
      </c>
      <c r="C84" s="23"/>
      <c r="D84" s="23"/>
      <c r="E84" s="23"/>
      <c r="F84" s="23"/>
      <c r="G84" s="99"/>
      <c r="H84" s="99"/>
    </row>
    <row r="85" spans="2:8">
      <c r="H85" s="207"/>
    </row>
    <row r="86" spans="2:8">
      <c r="H86" s="207"/>
    </row>
    <row r="87" spans="2:8">
      <c r="H87" s="207"/>
    </row>
    <row r="88" spans="2:8">
      <c r="H88" s="207"/>
    </row>
    <row r="89" spans="2:8">
      <c r="H89" s="207"/>
    </row>
    <row r="90" spans="2:8">
      <c r="H90" s="207"/>
    </row>
    <row r="91" spans="2:8">
      <c r="H91" s="207"/>
    </row>
    <row r="92" spans="2:8">
      <c r="H92" s="207"/>
    </row>
    <row r="93" spans="2:8">
      <c r="H93" s="207"/>
    </row>
    <row r="94" spans="2:8">
      <c r="H94" s="207"/>
    </row>
    <row r="95" spans="2:8">
      <c r="H95" s="207"/>
    </row>
    <row r="96" spans="2:8">
      <c r="H96" s="207"/>
    </row>
    <row r="98" spans="2:5">
      <c r="B98" s="152"/>
    </row>
    <row r="100" spans="2:5">
      <c r="B100" s="15"/>
    </row>
    <row r="102" spans="2:5">
      <c r="B102" s="196"/>
      <c r="C102" s="14"/>
      <c r="D102" s="14"/>
      <c r="E102" s="14"/>
    </row>
    <row r="103" spans="2:5">
      <c r="C103" s="14"/>
      <c r="D103" s="14"/>
      <c r="E103" s="14"/>
    </row>
    <row r="104" spans="2:5">
      <c r="B104" s="196"/>
      <c r="C104" s="14"/>
      <c r="D104" s="14"/>
      <c r="E104" s="14"/>
    </row>
  </sheetData>
  <sortState xmlns:xlrd2="http://schemas.microsoft.com/office/spreadsheetml/2017/richdata2" ref="B10:H78">
    <sortCondition ref="B10:B78"/>
  </sortState>
  <hyperlinks>
    <hyperlink ref="B84" location="Introduction!A1" display="Return to information tab" xr:uid="{40B5C327-ACA6-4091-9667-78BBA1BB9FC9}"/>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F2FE9-B6D3-47AF-BDC2-308EA3F23B46}">
  <sheetPr codeName="Sheet51">
    <tabColor theme="1"/>
    <pageSetUpPr autoPageBreaks="0"/>
  </sheetPr>
  <dimension ref="B5:I136"/>
  <sheetViews>
    <sheetView showGridLines="0" workbookViewId="0"/>
  </sheetViews>
  <sheetFormatPr defaultColWidth="8.81640625" defaultRowHeight="14.5"/>
  <cols>
    <col min="1" max="1" width="2.453125" customWidth="1"/>
    <col min="2" max="2" width="41.1796875" customWidth="1"/>
    <col min="3" max="3" width="23.453125" customWidth="1"/>
    <col min="4" max="4" width="27.1796875" customWidth="1"/>
    <col min="5" max="5" width="27.453125" customWidth="1"/>
    <col min="6" max="7" width="25.81640625" customWidth="1"/>
    <col min="8" max="8" width="27.81640625" customWidth="1"/>
    <col min="9" max="9" width="24.81640625" customWidth="1"/>
    <col min="12" max="12" width="20.453125" customWidth="1"/>
  </cols>
  <sheetData>
    <row r="5" spans="2:8" ht="17.5">
      <c r="B5" s="11" t="s">
        <v>527</v>
      </c>
    </row>
    <row r="7" spans="2:8" ht="15">
      <c r="B7" s="4" t="s">
        <v>530</v>
      </c>
    </row>
    <row r="9" spans="2:8" ht="32.15" customHeight="1">
      <c r="B9" s="161" t="s">
        <v>413</v>
      </c>
      <c r="C9" s="133" t="s">
        <v>414</v>
      </c>
      <c r="D9" s="133" t="s">
        <v>338</v>
      </c>
      <c r="E9" s="133" t="s">
        <v>415</v>
      </c>
      <c r="F9" s="133" t="s">
        <v>416</v>
      </c>
      <c r="G9" s="133" t="s">
        <v>417</v>
      </c>
      <c r="H9" s="133" t="s">
        <v>418</v>
      </c>
    </row>
    <row r="10" spans="2:8">
      <c r="B10" s="42" t="s">
        <v>341</v>
      </c>
      <c r="C10" s="32">
        <v>7168</v>
      </c>
      <c r="D10" s="32">
        <v>7168</v>
      </c>
      <c r="E10" s="34">
        <v>0</v>
      </c>
      <c r="F10" s="32">
        <v>0</v>
      </c>
      <c r="G10" s="73">
        <v>0</v>
      </c>
      <c r="H10" s="73">
        <v>0</v>
      </c>
    </row>
    <row r="11" spans="2:8">
      <c r="B11" s="42" t="s">
        <v>596</v>
      </c>
      <c r="C11" s="32">
        <v>55203</v>
      </c>
      <c r="D11" s="32">
        <v>55203</v>
      </c>
      <c r="E11" s="34">
        <v>0</v>
      </c>
      <c r="F11" s="32">
        <v>4113</v>
      </c>
      <c r="G11" s="73">
        <v>0</v>
      </c>
      <c r="H11" s="73">
        <v>0</v>
      </c>
    </row>
    <row r="12" spans="2:8">
      <c r="B12" s="42" t="s">
        <v>623</v>
      </c>
      <c r="C12" s="32">
        <v>106471</v>
      </c>
      <c r="D12" s="32">
        <v>106471</v>
      </c>
      <c r="E12" s="34">
        <v>0</v>
      </c>
      <c r="F12" s="34">
        <v>942</v>
      </c>
      <c r="G12" s="73">
        <v>0</v>
      </c>
      <c r="H12" s="73">
        <v>0</v>
      </c>
    </row>
    <row r="13" spans="2:8">
      <c r="B13" s="42" t="s">
        <v>427</v>
      </c>
      <c r="C13" s="32">
        <v>330318</v>
      </c>
      <c r="D13" s="32">
        <v>330318</v>
      </c>
      <c r="E13" s="34">
        <v>0</v>
      </c>
      <c r="F13" s="34">
        <v>211</v>
      </c>
      <c r="G13" s="73">
        <v>0</v>
      </c>
      <c r="H13" s="73">
        <v>0</v>
      </c>
    </row>
    <row r="14" spans="2:8">
      <c r="B14" s="42" t="s">
        <v>597</v>
      </c>
      <c r="C14" s="32">
        <v>8846</v>
      </c>
      <c r="D14" s="34">
        <v>0</v>
      </c>
      <c r="E14" s="34">
        <v>0</v>
      </c>
      <c r="F14" s="34">
        <v>0</v>
      </c>
      <c r="G14" s="73">
        <v>522002.46</v>
      </c>
      <c r="H14" s="73">
        <v>0</v>
      </c>
    </row>
    <row r="15" spans="2:8">
      <c r="B15" s="42" t="s">
        <v>624</v>
      </c>
      <c r="C15" s="32">
        <v>128307</v>
      </c>
      <c r="D15" s="32">
        <v>128307</v>
      </c>
      <c r="E15" s="34">
        <v>0</v>
      </c>
      <c r="F15" s="32">
        <v>10509</v>
      </c>
      <c r="G15" s="73">
        <v>0</v>
      </c>
      <c r="H15" s="73">
        <v>0</v>
      </c>
    </row>
    <row r="16" spans="2:8">
      <c r="B16" s="42" t="s">
        <v>599</v>
      </c>
      <c r="C16" s="32">
        <v>407399</v>
      </c>
      <c r="D16" s="32">
        <v>407399</v>
      </c>
      <c r="E16" s="34">
        <v>0</v>
      </c>
      <c r="F16" s="32">
        <v>45648</v>
      </c>
      <c r="G16" s="73">
        <v>0</v>
      </c>
      <c r="H16" s="73">
        <v>0</v>
      </c>
    </row>
    <row r="17" spans="2:8" ht="27">
      <c r="B17" s="42" t="s">
        <v>625</v>
      </c>
      <c r="C17" s="32">
        <v>34520</v>
      </c>
      <c r="D17" s="32">
        <v>34520</v>
      </c>
      <c r="E17" s="34">
        <v>0</v>
      </c>
      <c r="F17" s="32">
        <v>83</v>
      </c>
      <c r="G17" s="73">
        <v>0</v>
      </c>
      <c r="H17" s="73">
        <v>0</v>
      </c>
    </row>
    <row r="18" spans="2:8">
      <c r="B18" s="42" t="s">
        <v>626</v>
      </c>
      <c r="C18" s="32">
        <v>251694</v>
      </c>
      <c r="D18" s="32">
        <v>251694</v>
      </c>
      <c r="E18" s="34">
        <v>0</v>
      </c>
      <c r="F18" s="32">
        <v>0</v>
      </c>
      <c r="G18" s="73">
        <v>0</v>
      </c>
      <c r="H18" s="73">
        <v>0</v>
      </c>
    </row>
    <row r="19" spans="2:8">
      <c r="B19" s="131" t="s">
        <v>425</v>
      </c>
      <c r="C19" s="132">
        <f t="shared" ref="C19:H19" si="0">SUM(C10:C18)</f>
        <v>1329926</v>
      </c>
      <c r="D19" s="132">
        <f t="shared" si="0"/>
        <v>1321080</v>
      </c>
      <c r="E19" s="133">
        <f t="shared" si="0"/>
        <v>0</v>
      </c>
      <c r="F19" s="132">
        <f t="shared" si="0"/>
        <v>61506</v>
      </c>
      <c r="G19" s="306">
        <f t="shared" si="0"/>
        <v>522002.46</v>
      </c>
      <c r="H19" s="306">
        <f t="shared" si="0"/>
        <v>0</v>
      </c>
    </row>
    <row r="20" spans="2:8">
      <c r="B20" s="48"/>
      <c r="C20" s="48"/>
      <c r="D20" s="48"/>
      <c r="E20" s="48"/>
      <c r="F20" s="48"/>
      <c r="G20" s="48"/>
      <c r="H20" s="48"/>
    </row>
    <row r="21" spans="2:8">
      <c r="B21" s="200" t="s">
        <v>627</v>
      </c>
      <c r="C21" s="200"/>
      <c r="D21" s="200"/>
      <c r="E21" s="200"/>
      <c r="F21" s="200"/>
      <c r="G21" s="200"/>
      <c r="H21" s="200"/>
    </row>
    <row r="22" spans="2:8">
      <c r="B22" s="152" t="s">
        <v>426</v>
      </c>
      <c r="C22" s="202"/>
      <c r="D22" s="202"/>
      <c r="E22" s="202"/>
      <c r="F22" s="202"/>
      <c r="G22" s="202"/>
      <c r="H22" s="202"/>
    </row>
    <row r="24" spans="2:8">
      <c r="B24" s="15" t="s">
        <v>74</v>
      </c>
    </row>
    <row r="112" spans="9:9">
      <c r="I112" s="207"/>
    </row>
    <row r="113" spans="9:9">
      <c r="I113" s="207"/>
    </row>
    <row r="115" spans="9:9">
      <c r="I115" s="207"/>
    </row>
    <row r="116" spans="9:9">
      <c r="I116" s="207"/>
    </row>
    <row r="117" spans="9:9">
      <c r="I117" s="207"/>
    </row>
    <row r="118" spans="9:9">
      <c r="I118" s="207"/>
    </row>
    <row r="119" spans="9:9">
      <c r="I119" s="207"/>
    </row>
    <row r="120" spans="9:9">
      <c r="I120" s="207"/>
    </row>
    <row r="121" spans="9:9">
      <c r="I121" s="207"/>
    </row>
    <row r="122" spans="9:9">
      <c r="I122" s="207"/>
    </row>
    <row r="123" spans="9:9">
      <c r="I123" s="207"/>
    </row>
    <row r="124" spans="9:9">
      <c r="I124" s="207"/>
    </row>
    <row r="125" spans="9:9">
      <c r="I125" s="207"/>
    </row>
    <row r="126" spans="9:9">
      <c r="I126" s="207"/>
    </row>
    <row r="127" spans="9:9">
      <c r="I127" s="207"/>
    </row>
    <row r="128" spans="9:9">
      <c r="I128" s="207"/>
    </row>
    <row r="130" spans="2:6">
      <c r="B130" s="152"/>
    </row>
    <row r="132" spans="2:6">
      <c r="B132" s="15"/>
    </row>
    <row r="134" spans="2:6">
      <c r="B134" s="196"/>
      <c r="C134" s="14"/>
      <c r="D134" s="14"/>
      <c r="E134" s="14"/>
      <c r="F134" s="14"/>
    </row>
    <row r="135" spans="2:6">
      <c r="C135" s="14"/>
      <c r="D135" s="14"/>
      <c r="E135" s="14"/>
      <c r="F135" s="14"/>
    </row>
    <row r="136" spans="2:6">
      <c r="B136" s="196"/>
      <c r="C136" s="14"/>
      <c r="D136" s="14"/>
      <c r="E136" s="14"/>
      <c r="F136" s="14"/>
    </row>
  </sheetData>
  <sortState xmlns:xlrd2="http://schemas.microsoft.com/office/spreadsheetml/2017/richdata2" ref="B10:H18">
    <sortCondition ref="B10:B18"/>
  </sortState>
  <hyperlinks>
    <hyperlink ref="B24" location="Introduction!A1" display="Return to information tab" xr:uid="{45E3BA27-87BF-4D63-8F15-817BB774FFAB}"/>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4C9B6-53A2-4657-BF3D-8C71E7837873}">
  <sheetPr codeName="Sheet52">
    <tabColor theme="1"/>
    <pageSetUpPr autoPageBreaks="0"/>
  </sheetPr>
  <dimension ref="B5:I138"/>
  <sheetViews>
    <sheetView showGridLines="0" workbookViewId="0"/>
  </sheetViews>
  <sheetFormatPr defaultColWidth="8.81640625" defaultRowHeight="14.5"/>
  <cols>
    <col min="1" max="1" width="2.453125" customWidth="1"/>
    <col min="2" max="2" width="41.1796875" customWidth="1"/>
    <col min="3" max="3" width="30.81640625" customWidth="1"/>
    <col min="4" max="4" width="31.1796875" customWidth="1"/>
    <col min="5" max="5" width="28.453125" customWidth="1"/>
    <col min="6" max="7" width="25.81640625" customWidth="1"/>
    <col min="8" max="8" width="27.81640625" customWidth="1"/>
    <col min="9" max="9" width="24.81640625" customWidth="1"/>
    <col min="12" max="12" width="20.453125" customWidth="1"/>
  </cols>
  <sheetData>
    <row r="5" spans="2:6" ht="17.5">
      <c r="B5" s="11" t="s">
        <v>527</v>
      </c>
    </row>
    <row r="7" spans="2:6" ht="15">
      <c r="B7" s="4" t="s">
        <v>531</v>
      </c>
    </row>
    <row r="9" spans="2:6" ht="54">
      <c r="B9" s="308" t="s">
        <v>430</v>
      </c>
      <c r="C9" s="244" t="s">
        <v>431</v>
      </c>
      <c r="D9" s="244" t="s">
        <v>432</v>
      </c>
      <c r="E9" s="244" t="s">
        <v>433</v>
      </c>
    </row>
    <row r="10" spans="2:6">
      <c r="B10" s="42" t="s">
        <v>628</v>
      </c>
      <c r="C10" s="32">
        <v>851836</v>
      </c>
      <c r="D10" s="32">
        <v>143498</v>
      </c>
      <c r="E10" s="32">
        <v>995334</v>
      </c>
      <c r="F10" s="23"/>
    </row>
    <row r="11" spans="2:6">
      <c r="B11" s="42" t="s">
        <v>629</v>
      </c>
      <c r="C11" s="32">
        <v>874999</v>
      </c>
      <c r="D11" s="32">
        <v>29301</v>
      </c>
      <c r="E11" s="32">
        <v>904300</v>
      </c>
      <c r="F11" s="23"/>
    </row>
    <row r="12" spans="2:6">
      <c r="B12" s="42" t="s">
        <v>630</v>
      </c>
      <c r="C12" s="32">
        <v>1352131</v>
      </c>
      <c r="D12" s="32">
        <v>58973</v>
      </c>
      <c r="E12" s="32">
        <v>1411104</v>
      </c>
      <c r="F12" s="23"/>
    </row>
    <row r="13" spans="2:6">
      <c r="B13" s="42" t="s">
        <v>631</v>
      </c>
      <c r="C13" s="32">
        <v>1707067</v>
      </c>
      <c r="D13" s="32">
        <v>87290</v>
      </c>
      <c r="E13" s="32">
        <v>1794357</v>
      </c>
      <c r="F13" s="23"/>
    </row>
    <row r="14" spans="2:6">
      <c r="B14" s="42" t="s">
        <v>632</v>
      </c>
      <c r="C14" s="32">
        <v>2180927</v>
      </c>
      <c r="D14" s="32">
        <v>181429</v>
      </c>
      <c r="E14" s="32">
        <v>2362356</v>
      </c>
      <c r="F14" s="23"/>
    </row>
    <row r="15" spans="2:6">
      <c r="B15" s="42" t="s">
        <v>633</v>
      </c>
      <c r="C15" s="32">
        <v>2659159</v>
      </c>
      <c r="D15" s="32">
        <v>254106</v>
      </c>
      <c r="E15" s="32">
        <v>2913265</v>
      </c>
      <c r="F15" s="23"/>
    </row>
    <row r="16" spans="2:6">
      <c r="B16" s="42" t="s">
        <v>634</v>
      </c>
      <c r="C16" s="32">
        <v>2718830</v>
      </c>
      <c r="D16" s="32">
        <v>235812</v>
      </c>
      <c r="E16" s="32">
        <v>2954642</v>
      </c>
      <c r="F16" s="23"/>
    </row>
    <row r="17" spans="2:6">
      <c r="B17" s="42" t="s">
        <v>635</v>
      </c>
      <c r="C17" s="32">
        <v>2853221</v>
      </c>
      <c r="D17" s="32">
        <v>256848</v>
      </c>
      <c r="E17" s="32">
        <v>3110069</v>
      </c>
      <c r="F17" s="23"/>
    </row>
    <row r="18" spans="2:6">
      <c r="B18" s="42" t="s">
        <v>636</v>
      </c>
      <c r="C18" s="32">
        <v>3011031</v>
      </c>
      <c r="D18" s="32">
        <v>262290</v>
      </c>
      <c r="E18" s="32">
        <v>3273321</v>
      </c>
      <c r="F18" s="23"/>
    </row>
    <row r="19" spans="2:6">
      <c r="B19" s="261" t="s">
        <v>638</v>
      </c>
      <c r="C19" s="143">
        <v>2857898</v>
      </c>
      <c r="D19" s="143">
        <v>245095</v>
      </c>
      <c r="E19" s="143">
        <v>3102993</v>
      </c>
      <c r="F19" s="23"/>
    </row>
    <row r="20" spans="2:6">
      <c r="B20" s="261" t="s">
        <v>637</v>
      </c>
      <c r="C20" s="143">
        <v>2724367</v>
      </c>
      <c r="D20" s="143">
        <v>247779</v>
      </c>
      <c r="E20" s="143">
        <v>2972146</v>
      </c>
      <c r="F20" s="23"/>
    </row>
    <row r="22" spans="2:6">
      <c r="B22" s="15" t="s">
        <v>74</v>
      </c>
    </row>
    <row r="23" spans="2:6">
      <c r="B23" s="16"/>
    </row>
    <row r="114" spans="9:9">
      <c r="I114" s="207"/>
    </row>
    <row r="115" spans="9:9">
      <c r="I115" s="207"/>
    </row>
    <row r="117" spans="9:9">
      <c r="I117" s="207"/>
    </row>
    <row r="118" spans="9:9">
      <c r="I118" s="207"/>
    </row>
    <row r="119" spans="9:9">
      <c r="I119" s="207"/>
    </row>
    <row r="120" spans="9:9">
      <c r="I120" s="207"/>
    </row>
    <row r="121" spans="9:9">
      <c r="I121" s="207"/>
    </row>
    <row r="122" spans="9:9">
      <c r="I122" s="207"/>
    </row>
    <row r="123" spans="9:9">
      <c r="I123" s="207"/>
    </row>
    <row r="124" spans="9:9">
      <c r="I124" s="207"/>
    </row>
    <row r="125" spans="9:9">
      <c r="I125" s="207"/>
    </row>
    <row r="126" spans="9:9">
      <c r="I126" s="207"/>
    </row>
    <row r="127" spans="9:9">
      <c r="I127" s="207"/>
    </row>
    <row r="128" spans="9:9">
      <c r="I128" s="207"/>
    </row>
    <row r="129" spans="2:9">
      <c r="I129" s="207"/>
    </row>
    <row r="130" spans="2:9">
      <c r="I130" s="207"/>
    </row>
    <row r="132" spans="2:9">
      <c r="B132" s="152"/>
    </row>
    <row r="134" spans="2:9">
      <c r="B134" s="15"/>
    </row>
    <row r="136" spans="2:9">
      <c r="B136" s="196"/>
      <c r="C136" s="14"/>
      <c r="D136" s="14"/>
      <c r="E136" s="14"/>
      <c r="F136" s="14"/>
    </row>
    <row r="137" spans="2:9">
      <c r="C137" s="14"/>
      <c r="D137" s="14"/>
      <c r="E137" s="14"/>
      <c r="F137" s="14"/>
    </row>
    <row r="138" spans="2:9">
      <c r="B138" s="196"/>
      <c r="C138" s="14"/>
      <c r="D138" s="14"/>
      <c r="E138" s="14"/>
      <c r="F138" s="14"/>
    </row>
  </sheetData>
  <hyperlinks>
    <hyperlink ref="B22" location="Introduction!A1" display="Return to information tab" xr:uid="{C659972E-79F1-449A-BAEC-A959C0DD8B30}"/>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7F824-C927-4397-9BED-7FACC732EF3E}">
  <sheetPr codeName="Sheet53">
    <tabColor theme="1"/>
    <pageSetUpPr autoPageBreaks="0"/>
  </sheetPr>
  <dimension ref="B5:I123"/>
  <sheetViews>
    <sheetView showGridLines="0" workbookViewId="0"/>
  </sheetViews>
  <sheetFormatPr defaultColWidth="8.81640625" defaultRowHeight="14.5"/>
  <cols>
    <col min="1" max="1" width="2.453125" customWidth="1"/>
    <col min="2" max="2" width="41.1796875" customWidth="1"/>
    <col min="3" max="3" width="28.453125" customWidth="1"/>
    <col min="4" max="4" width="27.1796875" customWidth="1"/>
    <col min="5" max="5" width="28.453125" customWidth="1"/>
    <col min="6" max="7" width="25.81640625" customWidth="1"/>
    <col min="8" max="8" width="27.81640625" customWidth="1"/>
    <col min="9" max="9" width="24.81640625" customWidth="1"/>
    <col min="12" max="12" width="20.453125" customWidth="1"/>
  </cols>
  <sheetData>
    <row r="5" spans="2:2" ht="17.5">
      <c r="B5" s="11" t="s">
        <v>527</v>
      </c>
    </row>
    <row r="7" spans="2:2" ht="15">
      <c r="B7" s="4" t="s">
        <v>696</v>
      </c>
    </row>
    <row r="9" spans="2:2">
      <c r="B9" s="131" t="s">
        <v>434</v>
      </c>
    </row>
    <row r="10" spans="2:2">
      <c r="B10" s="309" t="s">
        <v>567</v>
      </c>
    </row>
    <row r="11" spans="2:2">
      <c r="B11" s="309" t="s">
        <v>370</v>
      </c>
    </row>
    <row r="12" spans="2:2">
      <c r="B12" s="309" t="s">
        <v>372</v>
      </c>
    </row>
    <row r="14" spans="2:2">
      <c r="B14" s="15" t="s">
        <v>74</v>
      </c>
    </row>
    <row r="99" spans="9:9">
      <c r="I99" s="207"/>
    </row>
    <row r="100" spans="9:9">
      <c r="I100" s="207"/>
    </row>
    <row r="102" spans="9:9">
      <c r="I102" s="207"/>
    </row>
    <row r="103" spans="9:9">
      <c r="I103" s="207"/>
    </row>
    <row r="104" spans="9:9">
      <c r="I104" s="207"/>
    </row>
    <row r="105" spans="9:9">
      <c r="I105" s="207"/>
    </row>
    <row r="106" spans="9:9">
      <c r="I106" s="207"/>
    </row>
    <row r="107" spans="9:9">
      <c r="I107" s="207"/>
    </row>
    <row r="108" spans="9:9">
      <c r="I108" s="207"/>
    </row>
    <row r="109" spans="9:9">
      <c r="I109" s="207"/>
    </row>
    <row r="110" spans="9:9">
      <c r="I110" s="207"/>
    </row>
    <row r="111" spans="9:9">
      <c r="I111" s="207"/>
    </row>
    <row r="112" spans="9:9">
      <c r="I112" s="207"/>
    </row>
    <row r="113" spans="2:9">
      <c r="I113" s="207"/>
    </row>
    <row r="114" spans="2:9">
      <c r="I114" s="207"/>
    </row>
    <row r="115" spans="2:9">
      <c r="I115" s="207"/>
    </row>
    <row r="117" spans="2:9">
      <c r="B117" s="152"/>
    </row>
    <row r="119" spans="2:9">
      <c r="B119" s="15"/>
    </row>
    <row r="121" spans="2:9">
      <c r="B121" s="196"/>
      <c r="C121" s="14"/>
      <c r="D121" s="14"/>
      <c r="E121" s="14"/>
      <c r="F121" s="14"/>
    </row>
    <row r="122" spans="2:9">
      <c r="C122" s="14"/>
      <c r="D122" s="14"/>
      <c r="E122" s="14"/>
      <c r="F122" s="14"/>
    </row>
    <row r="123" spans="2:9">
      <c r="B123" s="196"/>
      <c r="C123" s="14"/>
      <c r="D123" s="14"/>
      <c r="E123" s="14"/>
      <c r="F123" s="14"/>
    </row>
  </sheetData>
  <hyperlinks>
    <hyperlink ref="B14" location="Introduction!A1" display="Return to information tab" xr:uid="{A1723D60-D117-4FEB-AB21-B77AF5281ACA}"/>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8AD41-9D70-4D71-A4EE-377C24D6077D}">
  <sheetPr codeName="Sheet54">
    <tabColor theme="1"/>
    <pageSetUpPr autoPageBreaks="0"/>
  </sheetPr>
  <dimension ref="B5:I95"/>
  <sheetViews>
    <sheetView workbookViewId="0"/>
  </sheetViews>
  <sheetFormatPr defaultColWidth="8.81640625" defaultRowHeight="14.5"/>
  <cols>
    <col min="1" max="1" width="2.453125" style="48" customWidth="1"/>
    <col min="2" max="2" width="55.54296875" style="48" customWidth="1"/>
    <col min="3" max="3" width="24.81640625" style="48" customWidth="1"/>
    <col min="4" max="7" width="30.54296875" style="48" bestFit="1" customWidth="1"/>
    <col min="8" max="8" width="22.81640625" style="48" bestFit="1" customWidth="1"/>
    <col min="9" max="9" width="13.36328125" style="48" bestFit="1" customWidth="1"/>
    <col min="10" max="10" width="8.81640625" style="48"/>
    <col min="11" max="11" width="20.453125" style="48" customWidth="1"/>
    <col min="12" max="16384" width="8.81640625" style="48"/>
  </cols>
  <sheetData>
    <row r="5" spans="2:9" ht="17.5">
      <c r="B5" s="11" t="s">
        <v>532</v>
      </c>
    </row>
    <row r="7" spans="2:9" ht="15">
      <c r="B7" s="49" t="s">
        <v>533</v>
      </c>
    </row>
    <row r="9" spans="2:9" ht="43.75" customHeight="1">
      <c r="B9" s="161" t="s">
        <v>413</v>
      </c>
      <c r="C9" s="133" t="s">
        <v>435</v>
      </c>
      <c r="D9" s="133" t="s">
        <v>640</v>
      </c>
      <c r="E9" s="133" t="s">
        <v>641</v>
      </c>
      <c r="F9" s="133" t="s">
        <v>642</v>
      </c>
      <c r="G9" s="133" t="s">
        <v>643</v>
      </c>
      <c r="H9" s="133" t="s">
        <v>644</v>
      </c>
    </row>
    <row r="10" spans="2:9">
      <c r="B10" s="42" t="s">
        <v>342</v>
      </c>
      <c r="C10" s="73">
        <v>19597.52</v>
      </c>
      <c r="D10" s="73">
        <v>4899.38</v>
      </c>
      <c r="E10" s="73">
        <v>4899.38</v>
      </c>
      <c r="F10" s="73">
        <v>4899.38</v>
      </c>
      <c r="G10" s="73">
        <v>4899.38</v>
      </c>
      <c r="H10" s="73">
        <v>19597.52</v>
      </c>
      <c r="I10" s="348"/>
    </row>
    <row r="11" spans="2:9">
      <c r="B11" s="81" t="s">
        <v>344</v>
      </c>
      <c r="C11" s="101">
        <v>254417.72</v>
      </c>
      <c r="D11" s="101">
        <v>63604.43</v>
      </c>
      <c r="E11" s="101">
        <v>63604.43</v>
      </c>
      <c r="F11" s="101">
        <v>63604.43</v>
      </c>
      <c r="G11" s="101">
        <v>63604.43</v>
      </c>
      <c r="H11" s="101">
        <v>254417.72</v>
      </c>
      <c r="I11" s="348"/>
    </row>
    <row r="12" spans="2:9">
      <c r="B12" s="42" t="s">
        <v>348</v>
      </c>
      <c r="C12" s="101">
        <v>1534267.8</v>
      </c>
      <c r="D12" s="101">
        <v>383566.95</v>
      </c>
      <c r="E12" s="101">
        <v>383566.95</v>
      </c>
      <c r="F12" s="101">
        <v>383566.95</v>
      </c>
      <c r="G12" s="101">
        <v>383566.95</v>
      </c>
      <c r="H12" s="101">
        <v>1534267.8</v>
      </c>
      <c r="I12" s="348"/>
    </row>
    <row r="13" spans="2:9">
      <c r="B13" s="42" t="s">
        <v>343</v>
      </c>
      <c r="C13" s="101">
        <v>644057.76</v>
      </c>
      <c r="D13" s="101">
        <v>161014.44</v>
      </c>
      <c r="E13" s="101">
        <v>161014.44</v>
      </c>
      <c r="F13" s="101">
        <v>161014.44</v>
      </c>
      <c r="G13" s="101">
        <v>161014.44</v>
      </c>
      <c r="H13" s="101">
        <v>644057.76</v>
      </c>
      <c r="I13" s="348"/>
    </row>
    <row r="14" spans="2:9">
      <c r="B14" s="81" t="s">
        <v>352</v>
      </c>
      <c r="C14" s="101">
        <v>80444.479999999996</v>
      </c>
      <c r="D14" s="101">
        <v>20111.12</v>
      </c>
      <c r="E14" s="101">
        <v>20111.12</v>
      </c>
      <c r="F14" s="101">
        <v>20111.12</v>
      </c>
      <c r="G14" s="101">
        <v>20111.12</v>
      </c>
      <c r="H14" s="101">
        <v>80444.479999999996</v>
      </c>
      <c r="I14" s="348"/>
    </row>
    <row r="15" spans="2:9">
      <c r="B15" s="81" t="s">
        <v>356</v>
      </c>
      <c r="C15" s="101">
        <v>476955.72</v>
      </c>
      <c r="D15" s="101">
        <v>119238.93</v>
      </c>
      <c r="E15" s="101">
        <v>119238.93</v>
      </c>
      <c r="F15" s="101">
        <v>119238.93</v>
      </c>
      <c r="G15" s="101">
        <v>119238.93</v>
      </c>
      <c r="H15" s="101">
        <v>476955.72</v>
      </c>
      <c r="I15" s="348"/>
    </row>
    <row r="16" spans="2:9">
      <c r="B16" s="81" t="s">
        <v>357</v>
      </c>
      <c r="C16" s="101">
        <v>13296662.16</v>
      </c>
      <c r="D16" s="101">
        <v>3324165.54</v>
      </c>
      <c r="E16" s="101">
        <v>3324165.54</v>
      </c>
      <c r="F16" s="101">
        <v>3324165.54</v>
      </c>
      <c r="G16" s="101">
        <v>3324165.54</v>
      </c>
      <c r="H16" s="101">
        <v>13296662.16</v>
      </c>
      <c r="I16" s="348"/>
    </row>
    <row r="17" spans="2:9">
      <c r="B17" s="81" t="s">
        <v>346</v>
      </c>
      <c r="C17" s="101">
        <v>24042951.84</v>
      </c>
      <c r="D17" s="101">
        <v>6010737.96</v>
      </c>
      <c r="E17" s="101">
        <v>6010737.96</v>
      </c>
      <c r="F17" s="101">
        <v>6010737.96</v>
      </c>
      <c r="G17" s="101">
        <v>6010737.96</v>
      </c>
      <c r="H17" s="101">
        <v>24042951.84</v>
      </c>
      <c r="I17" s="348"/>
    </row>
    <row r="18" spans="2:9">
      <c r="B18" s="81" t="s">
        <v>347</v>
      </c>
      <c r="C18" s="101">
        <v>770500.52</v>
      </c>
      <c r="D18" s="101">
        <v>192625.13</v>
      </c>
      <c r="E18" s="101">
        <v>192625.13</v>
      </c>
      <c r="F18" s="101">
        <v>192625.13</v>
      </c>
      <c r="G18" s="101">
        <v>192625.13</v>
      </c>
      <c r="H18" s="101">
        <v>770500.52</v>
      </c>
      <c r="I18" s="348"/>
    </row>
    <row r="19" spans="2:9">
      <c r="B19" s="81" t="s">
        <v>358</v>
      </c>
      <c r="C19" s="101">
        <v>1797439.08</v>
      </c>
      <c r="D19" s="101">
        <v>449359.77</v>
      </c>
      <c r="E19" s="101">
        <v>449359.77</v>
      </c>
      <c r="F19" s="101">
        <v>449359.77</v>
      </c>
      <c r="G19" s="101">
        <v>449359.77</v>
      </c>
      <c r="H19" s="101">
        <v>1797439.08</v>
      </c>
      <c r="I19" s="348"/>
    </row>
    <row r="20" spans="2:9">
      <c r="B20" s="81" t="s">
        <v>450</v>
      </c>
      <c r="C20" s="101">
        <v>6439225.4800000004</v>
      </c>
      <c r="D20" s="101">
        <v>1609806.37</v>
      </c>
      <c r="E20" s="101">
        <v>4829419.1100000003</v>
      </c>
      <c r="F20" s="101">
        <v>0</v>
      </c>
      <c r="G20" s="101">
        <v>0</v>
      </c>
      <c r="H20" s="101">
        <v>6439225.4800000004</v>
      </c>
      <c r="I20" s="348"/>
    </row>
    <row r="21" spans="2:9">
      <c r="B21" s="81" t="s">
        <v>350</v>
      </c>
      <c r="C21" s="101">
        <v>346700.32</v>
      </c>
      <c r="D21" s="101">
        <v>86675.08</v>
      </c>
      <c r="E21" s="101">
        <v>86675.08</v>
      </c>
      <c r="F21" s="101">
        <v>86675.07</v>
      </c>
      <c r="G21" s="101">
        <v>86675.08</v>
      </c>
      <c r="H21" s="101">
        <v>346700.31</v>
      </c>
      <c r="I21" s="348"/>
    </row>
    <row r="22" spans="2:9">
      <c r="B22" s="81" t="s">
        <v>359</v>
      </c>
      <c r="C22" s="101">
        <v>8649954.8800000008</v>
      </c>
      <c r="D22" s="101">
        <v>2162488.7200000002</v>
      </c>
      <c r="E22" s="101">
        <v>2162488.7200000002</v>
      </c>
      <c r="F22" s="101">
        <v>2162488.7200000002</v>
      </c>
      <c r="G22" s="101">
        <v>2162488.7200000002</v>
      </c>
      <c r="H22" s="101">
        <v>8649954.8800000008</v>
      </c>
      <c r="I22" s="348"/>
    </row>
    <row r="23" spans="2:9">
      <c r="B23" s="81" t="s">
        <v>361</v>
      </c>
      <c r="C23" s="101">
        <v>34157980.079999998</v>
      </c>
      <c r="D23" s="101">
        <v>8539495.0199999996</v>
      </c>
      <c r="E23" s="101">
        <v>8539495.0199999996</v>
      </c>
      <c r="F23" s="101">
        <v>8539495.0199999996</v>
      </c>
      <c r="G23" s="101">
        <v>8539495.0199999996</v>
      </c>
      <c r="H23" s="101">
        <v>34157980.079999998</v>
      </c>
      <c r="I23" s="348"/>
    </row>
    <row r="24" spans="2:9">
      <c r="B24" s="42" t="s">
        <v>419</v>
      </c>
      <c r="C24" s="101">
        <v>3528.64</v>
      </c>
      <c r="D24" s="101">
        <v>3528.64</v>
      </c>
      <c r="E24" s="101">
        <v>0</v>
      </c>
      <c r="F24" s="101">
        <v>0</v>
      </c>
      <c r="G24" s="101">
        <v>0</v>
      </c>
      <c r="H24" s="101">
        <v>3528.64</v>
      </c>
      <c r="I24" s="348"/>
    </row>
    <row r="25" spans="2:9">
      <c r="B25" s="81" t="s">
        <v>436</v>
      </c>
      <c r="C25" s="101">
        <v>498.08</v>
      </c>
      <c r="D25" s="101">
        <v>498.08</v>
      </c>
      <c r="E25" s="101">
        <v>0</v>
      </c>
      <c r="F25" s="101">
        <v>0</v>
      </c>
      <c r="G25" s="101">
        <v>0</v>
      </c>
      <c r="H25" s="101">
        <v>498.08</v>
      </c>
      <c r="I25" s="348"/>
    </row>
    <row r="26" spans="2:9">
      <c r="B26" s="81" t="s">
        <v>351</v>
      </c>
      <c r="C26" s="101">
        <v>381420.56</v>
      </c>
      <c r="D26" s="101">
        <v>381420.56</v>
      </c>
      <c r="E26" s="101">
        <v>0</v>
      </c>
      <c r="F26" s="101">
        <v>0</v>
      </c>
      <c r="G26" s="101">
        <v>0</v>
      </c>
      <c r="H26" s="101">
        <v>381420.56</v>
      </c>
      <c r="I26" s="348"/>
    </row>
    <row r="27" spans="2:9">
      <c r="B27" s="81" t="s">
        <v>451</v>
      </c>
      <c r="C27" s="101">
        <v>60084.800000000003</v>
      </c>
      <c r="D27" s="101">
        <v>15021.2</v>
      </c>
      <c r="E27" s="101">
        <v>15021.2</v>
      </c>
      <c r="F27" s="101">
        <v>15021.2</v>
      </c>
      <c r="G27" s="101">
        <v>15021.2</v>
      </c>
      <c r="H27" s="101">
        <v>60084.800000000003</v>
      </c>
      <c r="I27" s="348"/>
    </row>
    <row r="28" spans="2:9">
      <c r="B28" s="81" t="s">
        <v>363</v>
      </c>
      <c r="C28" s="101">
        <v>394792.96000000002</v>
      </c>
      <c r="D28" s="101">
        <v>98698.240000000005</v>
      </c>
      <c r="E28" s="101">
        <v>98698.240000000005</v>
      </c>
      <c r="F28" s="101">
        <v>98698.240000000005</v>
      </c>
      <c r="G28" s="101">
        <v>98698.240000000005</v>
      </c>
      <c r="H28" s="101">
        <v>394792.96000000002</v>
      </c>
      <c r="I28" s="348"/>
    </row>
    <row r="29" spans="2:9">
      <c r="B29" s="81" t="s">
        <v>366</v>
      </c>
      <c r="C29" s="101">
        <v>35652.400000000001</v>
      </c>
      <c r="D29" s="101">
        <v>8913.1</v>
      </c>
      <c r="E29" s="101">
        <v>8913.1</v>
      </c>
      <c r="F29" s="101">
        <v>8913</v>
      </c>
      <c r="G29" s="101">
        <v>8913.1</v>
      </c>
      <c r="H29" s="101">
        <v>35652.300000000003</v>
      </c>
      <c r="I29" s="348"/>
    </row>
    <row r="30" spans="2:9">
      <c r="B30" s="81" t="s">
        <v>353</v>
      </c>
      <c r="C30" s="101">
        <v>54</v>
      </c>
      <c r="D30" s="101">
        <v>54</v>
      </c>
      <c r="E30" s="101">
        <v>0</v>
      </c>
      <c r="F30" s="101">
        <v>0</v>
      </c>
      <c r="G30" s="101">
        <v>0</v>
      </c>
      <c r="H30" s="101">
        <v>54</v>
      </c>
      <c r="I30" s="348"/>
    </row>
    <row r="31" spans="2:9">
      <c r="B31" s="81" t="s">
        <v>370</v>
      </c>
      <c r="C31" s="101">
        <v>1874.32</v>
      </c>
      <c r="D31" s="101">
        <v>468.58</v>
      </c>
      <c r="E31" s="101">
        <v>468.58</v>
      </c>
      <c r="F31" s="101">
        <v>468.58</v>
      </c>
      <c r="G31" s="101">
        <v>468.58</v>
      </c>
      <c r="H31" s="101">
        <v>1874.32</v>
      </c>
      <c r="I31" s="348"/>
    </row>
    <row r="32" spans="2:9">
      <c r="B32" s="81" t="s">
        <v>371</v>
      </c>
      <c r="C32" s="101">
        <v>5230.96</v>
      </c>
      <c r="D32" s="101">
        <v>1307.74</v>
      </c>
      <c r="E32" s="101">
        <v>1307.74</v>
      </c>
      <c r="F32" s="101">
        <v>1307.74</v>
      </c>
      <c r="G32" s="101">
        <v>1307.74</v>
      </c>
      <c r="H32" s="101">
        <v>5230.96</v>
      </c>
      <c r="I32" s="348"/>
    </row>
    <row r="33" spans="2:9">
      <c r="B33" s="81" t="s">
        <v>372</v>
      </c>
      <c r="C33" s="101">
        <v>383390.92</v>
      </c>
      <c r="D33" s="101">
        <v>95847.73</v>
      </c>
      <c r="E33" s="101">
        <v>95847.73</v>
      </c>
      <c r="F33" s="101">
        <v>95847.73</v>
      </c>
      <c r="G33" s="101">
        <v>95847.73</v>
      </c>
      <c r="H33" s="101">
        <v>383390.92</v>
      </c>
      <c r="I33" s="348"/>
    </row>
    <row r="34" spans="2:9">
      <c r="B34" s="81" t="s">
        <v>440</v>
      </c>
      <c r="C34" s="101">
        <v>370516.6</v>
      </c>
      <c r="D34" s="101">
        <v>92629.15</v>
      </c>
      <c r="E34" s="101">
        <v>92629.15</v>
      </c>
      <c r="F34" s="101">
        <v>92629.15</v>
      </c>
      <c r="G34" s="101">
        <v>92629.15</v>
      </c>
      <c r="H34" s="101">
        <v>370516.6</v>
      </c>
      <c r="I34" s="348"/>
    </row>
    <row r="35" spans="2:9">
      <c r="B35" s="42" t="s">
        <v>452</v>
      </c>
      <c r="C35" s="101">
        <v>48738.76</v>
      </c>
      <c r="D35" s="101">
        <v>12184.69</v>
      </c>
      <c r="E35" s="101">
        <v>12184.69</v>
      </c>
      <c r="F35" s="101">
        <v>12184.69</v>
      </c>
      <c r="G35" s="101">
        <v>12184.69</v>
      </c>
      <c r="H35" s="101">
        <v>48738.76</v>
      </c>
      <c r="I35" s="348"/>
    </row>
    <row r="36" spans="2:9">
      <c r="B36" s="81" t="s">
        <v>360</v>
      </c>
      <c r="C36" s="101">
        <v>1016656.76</v>
      </c>
      <c r="D36" s="101">
        <v>254164.19</v>
      </c>
      <c r="E36" s="101">
        <v>254164.19</v>
      </c>
      <c r="F36" s="101">
        <v>254164.19</v>
      </c>
      <c r="G36" s="101">
        <v>254164.19</v>
      </c>
      <c r="H36" s="101">
        <v>1016656.76</v>
      </c>
      <c r="I36" s="348"/>
    </row>
    <row r="37" spans="2:9">
      <c r="B37" s="81" t="s">
        <v>420</v>
      </c>
      <c r="C37" s="101">
        <v>82454.84</v>
      </c>
      <c r="D37" s="101">
        <v>20613.71</v>
      </c>
      <c r="E37" s="101">
        <v>20613.71</v>
      </c>
      <c r="F37" s="101">
        <v>20613.71</v>
      </c>
      <c r="G37" s="101">
        <v>20613.71</v>
      </c>
      <c r="H37" s="101">
        <v>82454.84</v>
      </c>
      <c r="I37" s="348"/>
    </row>
    <row r="38" spans="2:9">
      <c r="B38" s="81" t="s">
        <v>453</v>
      </c>
      <c r="C38" s="101">
        <v>442247.48</v>
      </c>
      <c r="D38" s="101">
        <v>110561.87</v>
      </c>
      <c r="E38" s="101">
        <v>110561.87</v>
      </c>
      <c r="F38" s="101">
        <v>110561.87</v>
      </c>
      <c r="G38" s="101">
        <v>110561.87</v>
      </c>
      <c r="H38" s="101">
        <v>442247.48</v>
      </c>
      <c r="I38" s="348"/>
    </row>
    <row r="39" spans="2:9">
      <c r="B39" s="81" t="s">
        <v>424</v>
      </c>
      <c r="C39" s="101">
        <v>2898.52</v>
      </c>
      <c r="D39" s="101">
        <v>724.63</v>
      </c>
      <c r="E39" s="101">
        <v>724.63</v>
      </c>
      <c r="F39" s="101">
        <v>724.63</v>
      </c>
      <c r="G39" s="101">
        <v>724.63</v>
      </c>
      <c r="H39" s="101">
        <v>2898.52</v>
      </c>
      <c r="I39" s="348"/>
    </row>
    <row r="40" spans="2:9">
      <c r="B40" s="81" t="s">
        <v>260</v>
      </c>
      <c r="C40" s="101">
        <v>12202835.52</v>
      </c>
      <c r="D40" s="101">
        <v>3050708.88</v>
      </c>
      <c r="E40" s="101">
        <v>3050708.88</v>
      </c>
      <c r="F40" s="101">
        <v>3050708.88</v>
      </c>
      <c r="G40" s="101">
        <v>3050708.88</v>
      </c>
      <c r="H40" s="101">
        <v>12202835.52</v>
      </c>
      <c r="I40" s="348"/>
    </row>
    <row r="41" spans="2:9">
      <c r="B41" s="81" t="s">
        <v>362</v>
      </c>
      <c r="C41" s="101">
        <v>1977885.52</v>
      </c>
      <c r="D41" s="101">
        <v>0</v>
      </c>
      <c r="E41" s="101">
        <v>988942.76</v>
      </c>
      <c r="F41" s="101">
        <v>494471.38</v>
      </c>
      <c r="G41" s="101">
        <v>494471.38</v>
      </c>
      <c r="H41" s="101">
        <v>1977885.52</v>
      </c>
      <c r="I41" s="348"/>
    </row>
    <row r="42" spans="2:9">
      <c r="B42" s="42" t="s">
        <v>454</v>
      </c>
      <c r="C42" s="101">
        <v>28287.08</v>
      </c>
      <c r="D42" s="101">
        <v>28287.08</v>
      </c>
      <c r="E42" s="101">
        <v>0</v>
      </c>
      <c r="F42" s="101">
        <v>0</v>
      </c>
      <c r="G42" s="101">
        <v>0</v>
      </c>
      <c r="H42" s="101">
        <v>28287.08</v>
      </c>
      <c r="I42" s="348"/>
    </row>
    <row r="43" spans="2:9">
      <c r="B43" s="81" t="s">
        <v>386</v>
      </c>
      <c r="C43" s="101">
        <v>851305.04</v>
      </c>
      <c r="D43" s="101">
        <v>212826.26</v>
      </c>
      <c r="E43" s="101">
        <v>212826.26</v>
      </c>
      <c r="F43" s="101">
        <v>212826.26</v>
      </c>
      <c r="G43" s="101">
        <v>212826.26</v>
      </c>
      <c r="H43" s="101">
        <v>851305.04</v>
      </c>
      <c r="I43" s="348"/>
    </row>
    <row r="44" spans="2:9">
      <c r="B44" s="81" t="s">
        <v>365</v>
      </c>
      <c r="C44" s="101">
        <v>5184623.96</v>
      </c>
      <c r="D44" s="101">
        <v>1296155.99</v>
      </c>
      <c r="E44" s="101">
        <v>1296155.99</v>
      </c>
      <c r="F44" s="101">
        <v>1296155.99</v>
      </c>
      <c r="G44" s="101">
        <v>1296155.99</v>
      </c>
      <c r="H44" s="101">
        <v>5184623.96</v>
      </c>
      <c r="I44" s="348"/>
    </row>
    <row r="45" spans="2:9">
      <c r="B45" s="81" t="s">
        <v>387</v>
      </c>
      <c r="C45" s="101">
        <v>2292.4</v>
      </c>
      <c r="D45" s="101">
        <v>573.1</v>
      </c>
      <c r="E45" s="101">
        <v>573.1</v>
      </c>
      <c r="F45" s="101">
        <v>573.1</v>
      </c>
      <c r="G45" s="101">
        <v>573.1</v>
      </c>
      <c r="H45" s="101">
        <v>2292.4</v>
      </c>
      <c r="I45" s="348"/>
    </row>
    <row r="46" spans="2:9">
      <c r="B46" s="81" t="s">
        <v>390</v>
      </c>
      <c r="C46" s="101">
        <v>13055870.880000001</v>
      </c>
      <c r="D46" s="101">
        <v>3263967.72</v>
      </c>
      <c r="E46" s="101">
        <v>3263967.72</v>
      </c>
      <c r="F46" s="101">
        <v>3263967.72</v>
      </c>
      <c r="G46" s="101">
        <v>3263967.72</v>
      </c>
      <c r="H46" s="101">
        <v>13055870.880000001</v>
      </c>
      <c r="I46" s="348"/>
    </row>
    <row r="47" spans="2:9">
      <c r="B47" s="81" t="s">
        <v>367</v>
      </c>
      <c r="C47" s="101">
        <v>337260.64</v>
      </c>
      <c r="D47" s="101">
        <v>84315.16</v>
      </c>
      <c r="E47" s="101">
        <v>252945.48</v>
      </c>
      <c r="F47" s="101">
        <v>0</v>
      </c>
      <c r="G47" s="101">
        <v>0</v>
      </c>
      <c r="H47" s="101">
        <v>337260.64</v>
      </c>
      <c r="I47" s="348"/>
    </row>
    <row r="48" spans="2:9">
      <c r="B48" s="81" t="s">
        <v>395</v>
      </c>
      <c r="C48" s="101">
        <v>5332902.5999999996</v>
      </c>
      <c r="D48" s="101">
        <v>1333225.6499999999</v>
      </c>
      <c r="E48" s="101">
        <v>1333225.6499999999</v>
      </c>
      <c r="F48" s="101">
        <v>1333225.6499999999</v>
      </c>
      <c r="G48" s="101">
        <v>1333225.6499999999</v>
      </c>
      <c r="H48" s="101">
        <v>5332902.5999999996</v>
      </c>
      <c r="I48" s="348"/>
    </row>
    <row r="49" spans="2:9">
      <c r="B49" s="81" t="s">
        <v>369</v>
      </c>
      <c r="C49" s="101">
        <v>102616.44</v>
      </c>
      <c r="D49" s="101">
        <v>102616.44</v>
      </c>
      <c r="E49" s="101">
        <v>0</v>
      </c>
      <c r="F49" s="101">
        <v>0</v>
      </c>
      <c r="G49" s="101">
        <v>0</v>
      </c>
      <c r="H49" s="101">
        <v>102616.44</v>
      </c>
      <c r="I49" s="348"/>
    </row>
    <row r="50" spans="2:9">
      <c r="B50" s="81" t="s">
        <v>396</v>
      </c>
      <c r="C50" s="101">
        <v>817576.95999999996</v>
      </c>
      <c r="D50" s="101">
        <v>204394.23999999999</v>
      </c>
      <c r="E50" s="101">
        <v>204394.23999999999</v>
      </c>
      <c r="F50" s="101">
        <v>204394.23999999999</v>
      </c>
      <c r="G50" s="101">
        <v>204394.23999999999</v>
      </c>
      <c r="H50" s="101">
        <v>817576.95999999996</v>
      </c>
      <c r="I50" s="348"/>
    </row>
    <row r="51" spans="2:9">
      <c r="B51" s="81" t="s">
        <v>400</v>
      </c>
      <c r="C51" s="101">
        <v>10643795.279999999</v>
      </c>
      <c r="D51" s="101">
        <v>2660948.8199999998</v>
      </c>
      <c r="E51" s="101">
        <v>2660948.8199999998</v>
      </c>
      <c r="F51" s="101">
        <v>2660948.8199999998</v>
      </c>
      <c r="G51" s="101">
        <v>2660948.8199999998</v>
      </c>
      <c r="H51" s="101">
        <v>10643795.279999999</v>
      </c>
      <c r="I51" s="348"/>
    </row>
    <row r="52" spans="2:9">
      <c r="B52" s="42" t="s">
        <v>439</v>
      </c>
      <c r="C52" s="101">
        <v>4</v>
      </c>
      <c r="D52" s="101">
        <v>4</v>
      </c>
      <c r="E52" s="101">
        <v>0</v>
      </c>
      <c r="F52" s="101">
        <v>0</v>
      </c>
      <c r="G52" s="101">
        <v>0</v>
      </c>
      <c r="H52" s="101">
        <v>4</v>
      </c>
      <c r="I52" s="348"/>
    </row>
    <row r="53" spans="2:9">
      <c r="B53" s="81" t="s">
        <v>446</v>
      </c>
      <c r="C53" s="101">
        <v>8024752.4800000004</v>
      </c>
      <c r="D53" s="101">
        <v>2006188.12</v>
      </c>
      <c r="E53" s="101">
        <v>2006188.12</v>
      </c>
      <c r="F53" s="101">
        <v>2006188.12</v>
      </c>
      <c r="G53" s="101">
        <v>2006188.12</v>
      </c>
      <c r="H53" s="101">
        <v>8024752.4800000004</v>
      </c>
      <c r="I53" s="348"/>
    </row>
    <row r="54" spans="2:9">
      <c r="B54" s="42" t="s">
        <v>407</v>
      </c>
      <c r="C54" s="101">
        <v>92184.56</v>
      </c>
      <c r="D54" s="101">
        <v>23046.14</v>
      </c>
      <c r="E54" s="101">
        <v>23046.14</v>
      </c>
      <c r="F54" s="101">
        <v>23046.14</v>
      </c>
      <c r="G54" s="101">
        <v>23046.14</v>
      </c>
      <c r="H54" s="101">
        <v>92184.56</v>
      </c>
      <c r="I54" s="348"/>
    </row>
    <row r="55" spans="2:9">
      <c r="B55" s="42" t="s">
        <v>409</v>
      </c>
      <c r="C55" s="101">
        <v>2417292.52</v>
      </c>
      <c r="D55" s="101">
        <v>604323.13</v>
      </c>
      <c r="E55" s="101">
        <v>604323.13</v>
      </c>
      <c r="F55" s="101">
        <v>604323.13</v>
      </c>
      <c r="G55" s="101">
        <v>604323.13</v>
      </c>
      <c r="H55" s="101">
        <v>2417292.52</v>
      </c>
      <c r="I55" s="348"/>
    </row>
    <row r="56" spans="2:9">
      <c r="B56" s="81" t="s">
        <v>410</v>
      </c>
      <c r="C56" s="101">
        <v>17075.080000000002</v>
      </c>
      <c r="D56" s="101">
        <v>4268.7700000000004</v>
      </c>
      <c r="E56" s="101">
        <v>4268.7700000000004</v>
      </c>
      <c r="F56" s="101">
        <v>4268.7700000000004</v>
      </c>
      <c r="G56" s="101">
        <v>4268.7700000000004</v>
      </c>
      <c r="H56" s="101">
        <v>17075.080000000002</v>
      </c>
      <c r="I56" s="348"/>
    </row>
    <row r="57" spans="2:9">
      <c r="B57" s="81" t="s">
        <v>373</v>
      </c>
      <c r="C57" s="101">
        <v>491852.4</v>
      </c>
      <c r="D57" s="101">
        <v>122963.1</v>
      </c>
      <c r="E57" s="101">
        <v>122963.1</v>
      </c>
      <c r="F57" s="101">
        <v>122963.1</v>
      </c>
      <c r="G57" s="101">
        <v>122963.1</v>
      </c>
      <c r="H57" s="101">
        <v>491852.4</v>
      </c>
      <c r="I57" s="348"/>
    </row>
    <row r="58" spans="2:9">
      <c r="B58" s="81" t="s">
        <v>394</v>
      </c>
      <c r="C58" s="101">
        <v>135002.28</v>
      </c>
      <c r="D58" s="101">
        <v>33750.57</v>
      </c>
      <c r="E58" s="101">
        <v>33750.57</v>
      </c>
      <c r="F58" s="101">
        <v>33750.57</v>
      </c>
      <c r="G58" s="101">
        <v>33750.57</v>
      </c>
      <c r="H58" s="101">
        <v>135002.28</v>
      </c>
      <c r="I58" s="348"/>
    </row>
    <row r="59" spans="2:9">
      <c r="B59" s="81" t="s">
        <v>375</v>
      </c>
      <c r="C59" s="101">
        <v>6875.24</v>
      </c>
      <c r="D59" s="101">
        <v>1718.81</v>
      </c>
      <c r="E59" s="101">
        <v>1718.81</v>
      </c>
      <c r="F59" s="101">
        <v>3437.62</v>
      </c>
      <c r="G59" s="101">
        <v>0</v>
      </c>
      <c r="H59" s="101">
        <v>6875.24</v>
      </c>
      <c r="I59" s="348"/>
    </row>
    <row r="60" spans="2:9">
      <c r="B60" s="42" t="s">
        <v>441</v>
      </c>
      <c r="C60" s="101">
        <v>9310999.7200000007</v>
      </c>
      <c r="D60" s="101">
        <v>2327749.9300000002</v>
      </c>
      <c r="E60" s="101">
        <v>2327749.9300000002</v>
      </c>
      <c r="F60" s="101">
        <v>2327749.9300000002</v>
      </c>
      <c r="G60" s="101">
        <v>2327749.9300000002</v>
      </c>
      <c r="H60" s="101">
        <v>9310999.7200000007</v>
      </c>
      <c r="I60" s="348"/>
    </row>
    <row r="61" spans="2:9">
      <c r="B61" s="81" t="s">
        <v>376</v>
      </c>
      <c r="C61" s="101">
        <v>88</v>
      </c>
      <c r="D61" s="101">
        <v>0</v>
      </c>
      <c r="E61" s="101">
        <v>88</v>
      </c>
      <c r="F61" s="101">
        <v>0</v>
      </c>
      <c r="G61" s="101">
        <v>0</v>
      </c>
      <c r="H61" s="101">
        <v>88</v>
      </c>
      <c r="I61" s="348"/>
    </row>
    <row r="62" spans="2:9">
      <c r="B62" s="81" t="s">
        <v>377</v>
      </c>
      <c r="C62" s="101">
        <v>6301.12</v>
      </c>
      <c r="D62" s="101">
        <v>1575.28</v>
      </c>
      <c r="E62" s="101">
        <v>1575.28</v>
      </c>
      <c r="F62" s="101">
        <v>1575.28</v>
      </c>
      <c r="G62" s="101">
        <v>1575.28</v>
      </c>
      <c r="H62" s="101">
        <v>6301.12</v>
      </c>
      <c r="I62" s="348"/>
    </row>
    <row r="63" spans="2:9">
      <c r="B63" s="42" t="s">
        <v>455</v>
      </c>
      <c r="C63" s="101">
        <v>358.08</v>
      </c>
      <c r="D63" s="101">
        <v>358.08</v>
      </c>
      <c r="E63" s="101">
        <v>0</v>
      </c>
      <c r="F63" s="101">
        <v>0</v>
      </c>
      <c r="G63" s="101">
        <v>0</v>
      </c>
      <c r="H63" s="101">
        <v>358.08</v>
      </c>
      <c r="I63" s="348"/>
    </row>
    <row r="64" spans="2:9">
      <c r="B64" s="81" t="s">
        <v>378</v>
      </c>
      <c r="C64" s="101">
        <v>239145</v>
      </c>
      <c r="D64" s="101">
        <v>59786.25</v>
      </c>
      <c r="E64" s="101">
        <v>59786.25</v>
      </c>
      <c r="F64" s="101">
        <v>59786.25</v>
      </c>
      <c r="G64" s="101">
        <v>59786.25</v>
      </c>
      <c r="H64" s="101">
        <v>239145</v>
      </c>
      <c r="I64" s="348"/>
    </row>
    <row r="65" spans="2:9">
      <c r="B65" s="81" t="s">
        <v>379</v>
      </c>
      <c r="C65" s="101">
        <v>20971.759999999998</v>
      </c>
      <c r="D65" s="101">
        <v>5242.94</v>
      </c>
      <c r="E65" s="101">
        <v>5242.94</v>
      </c>
      <c r="F65" s="101">
        <v>5242.94</v>
      </c>
      <c r="G65" s="101">
        <v>5242.94</v>
      </c>
      <c r="H65" s="101">
        <v>20971.759999999998</v>
      </c>
      <c r="I65" s="348"/>
    </row>
    <row r="66" spans="2:9">
      <c r="B66" s="81" t="s">
        <v>442</v>
      </c>
      <c r="C66" s="101">
        <v>10</v>
      </c>
      <c r="D66" s="101">
        <v>10</v>
      </c>
      <c r="E66" s="101">
        <v>0</v>
      </c>
      <c r="F66" s="101">
        <v>0</v>
      </c>
      <c r="G66" s="101">
        <v>0</v>
      </c>
      <c r="H66" s="101">
        <v>10</v>
      </c>
      <c r="I66" s="348"/>
    </row>
    <row r="67" spans="2:9">
      <c r="B67" s="81" t="s">
        <v>449</v>
      </c>
      <c r="C67" s="101">
        <v>14462.6</v>
      </c>
      <c r="D67" s="101">
        <v>3615.65</v>
      </c>
      <c r="E67" s="101">
        <v>3615.65</v>
      </c>
      <c r="F67" s="101">
        <v>3615.65</v>
      </c>
      <c r="G67" s="101">
        <v>3615.65</v>
      </c>
      <c r="H67" s="101">
        <v>14462.6</v>
      </c>
      <c r="I67" s="348"/>
    </row>
    <row r="68" spans="2:9">
      <c r="B68" s="81" t="s">
        <v>380</v>
      </c>
      <c r="C68" s="101">
        <v>6112162.6799999997</v>
      </c>
      <c r="D68" s="101">
        <v>1528040.67</v>
      </c>
      <c r="E68" s="101">
        <v>1528040.67</v>
      </c>
      <c r="F68" s="101">
        <v>1528040.67</v>
      </c>
      <c r="G68" s="101">
        <v>1528040.67</v>
      </c>
      <c r="H68" s="101">
        <v>6112162.6799999997</v>
      </c>
      <c r="I68" s="348"/>
    </row>
    <row r="69" spans="2:9">
      <c r="B69" s="42" t="s">
        <v>444</v>
      </c>
      <c r="C69" s="101">
        <v>1433619.72</v>
      </c>
      <c r="D69" s="101">
        <v>358404.93</v>
      </c>
      <c r="E69" s="101">
        <v>358404.93</v>
      </c>
      <c r="F69" s="101">
        <v>358404.93</v>
      </c>
      <c r="G69" s="101">
        <v>358404.93</v>
      </c>
      <c r="H69" s="101">
        <v>1433619.72</v>
      </c>
      <c r="I69" s="348"/>
    </row>
    <row r="70" spans="2:9">
      <c r="B70" s="81" t="s">
        <v>422</v>
      </c>
      <c r="C70" s="101">
        <v>1523081.8</v>
      </c>
      <c r="D70" s="101">
        <v>380770.45</v>
      </c>
      <c r="E70" s="101">
        <v>380770.45</v>
      </c>
      <c r="F70" s="101">
        <v>380770.45</v>
      </c>
      <c r="G70" s="101">
        <v>380770.45</v>
      </c>
      <c r="H70" s="101">
        <v>1523081.8</v>
      </c>
      <c r="I70" s="348"/>
    </row>
    <row r="71" spans="2:9">
      <c r="B71" s="81" t="s">
        <v>382</v>
      </c>
      <c r="C71" s="101">
        <v>3059447.96</v>
      </c>
      <c r="D71" s="101">
        <v>764861.99</v>
      </c>
      <c r="E71" s="101">
        <v>764861.99</v>
      </c>
      <c r="F71" s="101">
        <v>764861.99</v>
      </c>
      <c r="G71" s="101">
        <v>764861.99</v>
      </c>
      <c r="H71" s="101">
        <v>3059447.96</v>
      </c>
      <c r="I71" s="348"/>
    </row>
    <row r="72" spans="2:9">
      <c r="B72" s="81" t="s">
        <v>384</v>
      </c>
      <c r="C72" s="101">
        <v>3960.72</v>
      </c>
      <c r="D72" s="101">
        <v>990.18</v>
      </c>
      <c r="E72" s="101">
        <v>990.18</v>
      </c>
      <c r="F72" s="101">
        <v>990.18</v>
      </c>
      <c r="G72" s="101">
        <v>990.18</v>
      </c>
      <c r="H72" s="101">
        <v>3960.72</v>
      </c>
      <c r="I72" s="348"/>
    </row>
    <row r="73" spans="2:9">
      <c r="B73" s="81" t="s">
        <v>445</v>
      </c>
      <c r="C73" s="101">
        <v>816356.76</v>
      </c>
      <c r="D73" s="101">
        <v>204089.19</v>
      </c>
      <c r="E73" s="101">
        <v>204089.19</v>
      </c>
      <c r="F73" s="101">
        <v>408178.38</v>
      </c>
      <c r="G73" s="101">
        <v>0</v>
      </c>
      <c r="H73" s="101">
        <v>816356.76</v>
      </c>
      <c r="I73" s="348"/>
    </row>
    <row r="74" spans="2:9">
      <c r="B74" s="81" t="s">
        <v>456</v>
      </c>
      <c r="C74" s="101">
        <v>362567.16</v>
      </c>
      <c r="D74" s="101">
        <v>90641.79</v>
      </c>
      <c r="E74" s="101">
        <v>90641.79</v>
      </c>
      <c r="F74" s="101">
        <v>90641.79</v>
      </c>
      <c r="G74" s="101">
        <v>90641.79</v>
      </c>
      <c r="H74" s="101">
        <v>362567.16</v>
      </c>
      <c r="I74" s="348"/>
    </row>
    <row r="75" spans="2:9">
      <c r="B75" s="81" t="s">
        <v>457</v>
      </c>
      <c r="C75" s="101">
        <v>3081283.88</v>
      </c>
      <c r="D75" s="101">
        <v>770320.97</v>
      </c>
      <c r="E75" s="101">
        <v>770320.97</v>
      </c>
      <c r="F75" s="101">
        <v>770320.97</v>
      </c>
      <c r="G75" s="101">
        <v>770320.97</v>
      </c>
      <c r="H75" s="101">
        <v>3081283.88</v>
      </c>
      <c r="I75" s="348"/>
    </row>
    <row r="76" spans="2:9">
      <c r="B76" s="81" t="s">
        <v>443</v>
      </c>
      <c r="C76" s="101">
        <v>17022809.960000001</v>
      </c>
      <c r="D76" s="101">
        <v>4255702.49</v>
      </c>
      <c r="E76" s="101">
        <v>4255702.49</v>
      </c>
      <c r="F76" s="101">
        <v>4255702.49</v>
      </c>
      <c r="G76" s="101">
        <v>4255702.49</v>
      </c>
      <c r="H76" s="101">
        <v>17022809.960000001</v>
      </c>
      <c r="I76" s="348"/>
    </row>
    <row r="77" spans="2:9">
      <c r="B77" s="42" t="s">
        <v>392</v>
      </c>
      <c r="C77" s="101">
        <v>2552106.7599999998</v>
      </c>
      <c r="D77" s="101">
        <v>638026.68999999994</v>
      </c>
      <c r="E77" s="101">
        <v>638026.68999999994</v>
      </c>
      <c r="F77" s="101">
        <v>638026.68999999994</v>
      </c>
      <c r="G77" s="101">
        <v>638026.68999999994</v>
      </c>
      <c r="H77" s="101">
        <v>2552106.7599999998</v>
      </c>
      <c r="I77" s="348"/>
    </row>
    <row r="78" spans="2:9">
      <c r="B78" s="81" t="s">
        <v>393</v>
      </c>
      <c r="C78" s="101">
        <v>919767.32</v>
      </c>
      <c r="D78" s="101">
        <v>229941.83</v>
      </c>
      <c r="E78" s="101">
        <v>229941.83</v>
      </c>
      <c r="F78" s="101">
        <v>229941.83</v>
      </c>
      <c r="G78" s="101">
        <v>229941.83</v>
      </c>
      <c r="H78" s="101">
        <v>919767.32</v>
      </c>
      <c r="I78" s="348"/>
    </row>
    <row r="79" spans="2:9">
      <c r="B79" s="81" t="s">
        <v>639</v>
      </c>
      <c r="C79" s="101">
        <v>388891.92</v>
      </c>
      <c r="D79" s="101">
        <v>97222.98</v>
      </c>
      <c r="E79" s="101">
        <v>97222.98</v>
      </c>
      <c r="F79" s="101">
        <v>97222.98</v>
      </c>
      <c r="G79" s="101">
        <v>97222.98</v>
      </c>
      <c r="H79" s="101">
        <v>388891.92</v>
      </c>
      <c r="I79" s="348"/>
    </row>
    <row r="80" spans="2:9">
      <c r="B80" s="42" t="s">
        <v>423</v>
      </c>
      <c r="C80" s="101">
        <v>68</v>
      </c>
      <c r="D80" s="101">
        <v>68</v>
      </c>
      <c r="E80" s="101">
        <v>0</v>
      </c>
      <c r="F80" s="101">
        <v>0</v>
      </c>
      <c r="G80" s="101">
        <v>0</v>
      </c>
      <c r="H80" s="101">
        <v>68</v>
      </c>
      <c r="I80" s="348"/>
    </row>
    <row r="81" spans="2:9">
      <c r="B81" s="42" t="s">
        <v>398</v>
      </c>
      <c r="C81" s="101">
        <v>213774.44</v>
      </c>
      <c r="D81" s="101">
        <v>53443.61</v>
      </c>
      <c r="E81" s="101">
        <v>53443.61</v>
      </c>
      <c r="F81" s="101">
        <v>53443.61</v>
      </c>
      <c r="G81" s="101">
        <v>53443.61</v>
      </c>
      <c r="H81" s="101">
        <v>213774.44</v>
      </c>
      <c r="I81" s="348"/>
    </row>
    <row r="82" spans="2:9">
      <c r="B82" s="81" t="s">
        <v>401</v>
      </c>
      <c r="C82" s="101">
        <v>3104.56</v>
      </c>
      <c r="D82" s="101">
        <v>3104.56</v>
      </c>
      <c r="E82" s="101">
        <v>0</v>
      </c>
      <c r="F82" s="101">
        <v>0</v>
      </c>
      <c r="G82" s="101">
        <v>0</v>
      </c>
      <c r="H82" s="101">
        <v>3104.56</v>
      </c>
      <c r="I82" s="348"/>
    </row>
    <row r="83" spans="2:9">
      <c r="B83" s="81" t="s">
        <v>402</v>
      </c>
      <c r="C83" s="101">
        <v>3880.68</v>
      </c>
      <c r="D83" s="101">
        <v>970.17</v>
      </c>
      <c r="E83" s="101">
        <v>970.17</v>
      </c>
      <c r="F83" s="101">
        <v>970.17</v>
      </c>
      <c r="G83" s="101">
        <v>970.17</v>
      </c>
      <c r="H83" s="101">
        <v>3880.68</v>
      </c>
      <c r="I83" s="348"/>
    </row>
    <row r="84" spans="2:9">
      <c r="B84" s="42" t="s">
        <v>404</v>
      </c>
      <c r="C84" s="101">
        <v>466.08</v>
      </c>
      <c r="D84" s="101">
        <v>116.52</v>
      </c>
      <c r="E84" s="101">
        <v>233.04</v>
      </c>
      <c r="F84" s="101">
        <v>0</v>
      </c>
      <c r="G84" s="101">
        <v>116.52</v>
      </c>
      <c r="H84" s="101">
        <v>466.08</v>
      </c>
      <c r="I84" s="348"/>
    </row>
    <row r="85" spans="2:9">
      <c r="B85" s="81" t="s">
        <v>405</v>
      </c>
      <c r="C85" s="101">
        <v>32175.8</v>
      </c>
      <c r="D85" s="101">
        <v>8043.95</v>
      </c>
      <c r="E85" s="101">
        <v>8043.95</v>
      </c>
      <c r="F85" s="101">
        <v>8043.95</v>
      </c>
      <c r="G85" s="101">
        <v>8043.95</v>
      </c>
      <c r="H85" s="101">
        <v>32175.8</v>
      </c>
      <c r="I85" s="348"/>
    </row>
    <row r="86" spans="2:9">
      <c r="B86" s="81" t="s">
        <v>406</v>
      </c>
      <c r="C86" s="101">
        <v>4596.84</v>
      </c>
      <c r="D86" s="101">
        <v>4596.84</v>
      </c>
      <c r="E86" s="101">
        <v>0</v>
      </c>
      <c r="F86" s="101">
        <v>0</v>
      </c>
      <c r="G86" s="101">
        <v>0</v>
      </c>
      <c r="H86" s="101">
        <v>4596.84</v>
      </c>
      <c r="I86" s="348"/>
    </row>
    <row r="87" spans="2:9">
      <c r="B87" s="42" t="s">
        <v>408</v>
      </c>
      <c r="C87" s="101">
        <v>141839.48000000001</v>
      </c>
      <c r="D87" s="101">
        <v>35459.870000000003</v>
      </c>
      <c r="E87" s="101">
        <v>35459.870000000003</v>
      </c>
      <c r="F87" s="101">
        <v>35459.870000000003</v>
      </c>
      <c r="G87" s="101">
        <v>35459.870000000003</v>
      </c>
      <c r="H87" s="101">
        <v>141839.48000000001</v>
      </c>
      <c r="I87" s="348"/>
    </row>
    <row r="88" spans="2:9">
      <c r="B88" s="81" t="s">
        <v>411</v>
      </c>
      <c r="C88" s="101">
        <v>28551.119999999999</v>
      </c>
      <c r="D88" s="101">
        <v>28551.119999999999</v>
      </c>
      <c r="E88" s="101">
        <v>0</v>
      </c>
      <c r="F88" s="101">
        <v>0</v>
      </c>
      <c r="G88" s="101">
        <v>0</v>
      </c>
      <c r="H88" s="101">
        <v>28551.119999999999</v>
      </c>
      <c r="I88" s="348"/>
    </row>
    <row r="89" spans="2:9">
      <c r="B89" s="81" t="s">
        <v>412</v>
      </c>
      <c r="C89" s="101">
        <v>11388.04</v>
      </c>
      <c r="D89" s="101">
        <v>11388.04</v>
      </c>
      <c r="E89" s="101">
        <v>0</v>
      </c>
      <c r="F89" s="101">
        <v>0</v>
      </c>
      <c r="G89" s="101">
        <v>0</v>
      </c>
      <c r="H89" s="101">
        <v>11388.04</v>
      </c>
      <c r="I89" s="348"/>
    </row>
    <row r="90" spans="2:9">
      <c r="B90" s="161" t="s">
        <v>447</v>
      </c>
      <c r="C90" s="305">
        <f t="shared" ref="C90:H90" si="0">SUM(C10:C89)</f>
        <v>204771724.80000004</v>
      </c>
      <c r="D90" s="305">
        <f t="shared" si="0"/>
        <v>51121801.899999999</v>
      </c>
      <c r="E90" s="305">
        <f t="shared" si="0"/>
        <v>54934706.800000004</v>
      </c>
      <c r="F90" s="305">
        <f t="shared" si="0"/>
        <v>49563357.679999992</v>
      </c>
      <c r="G90" s="305">
        <f t="shared" si="0"/>
        <v>49151858.309999995</v>
      </c>
      <c r="H90" s="305">
        <f t="shared" si="0"/>
        <v>204771724.69000003</v>
      </c>
    </row>
    <row r="92" spans="2:9">
      <c r="B92" s="230" t="s">
        <v>448</v>
      </c>
      <c r="C92" s="230"/>
      <c r="D92" s="230"/>
      <c r="E92" s="230"/>
      <c r="F92" s="230"/>
      <c r="G92" s="230"/>
      <c r="H92" s="230"/>
    </row>
    <row r="93" spans="2:9">
      <c r="B93" s="363" t="s">
        <v>774</v>
      </c>
      <c r="C93" s="229"/>
      <c r="D93" s="229"/>
      <c r="E93" s="229"/>
      <c r="F93" s="229"/>
      <c r="G93" s="229"/>
      <c r="H93" s="229"/>
    </row>
    <row r="95" spans="2:9">
      <c r="B95" s="68" t="s">
        <v>74</v>
      </c>
    </row>
  </sheetData>
  <sortState xmlns:xlrd2="http://schemas.microsoft.com/office/spreadsheetml/2017/richdata2" ref="B10:H89">
    <sortCondition ref="B10:B89"/>
  </sortState>
  <hyperlinks>
    <hyperlink ref="B95" location="Introduction!A1" display="Return to information tab" xr:uid="{71375D01-B594-47F4-AB29-E80CF47A83E3}"/>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B4E1B-9AA9-4E53-BC43-C1A807735DE1}">
  <sheetPr codeName="Sheet55">
    <tabColor theme="1"/>
    <pageSetUpPr autoPageBreaks="0"/>
  </sheetPr>
  <dimension ref="B5:I81"/>
  <sheetViews>
    <sheetView zoomScaleNormal="100" workbookViewId="0"/>
  </sheetViews>
  <sheetFormatPr defaultColWidth="8.81640625" defaultRowHeight="14.5"/>
  <cols>
    <col min="1" max="1" width="2.453125" style="48" customWidth="1"/>
    <col min="2" max="2" width="55.54296875" style="48" customWidth="1"/>
    <col min="3" max="3" width="24.81640625" style="48" customWidth="1"/>
    <col min="4" max="7" width="30.54296875" style="48" bestFit="1" customWidth="1"/>
    <col min="8" max="8" width="22.81640625" style="48" bestFit="1" customWidth="1"/>
    <col min="9" max="11" width="8.81640625" style="48"/>
    <col min="12" max="12" width="20.453125" style="48" customWidth="1"/>
    <col min="13" max="16384" width="8.81640625" style="48"/>
  </cols>
  <sheetData>
    <row r="5" spans="2:9" ht="17.5">
      <c r="B5" s="11" t="s">
        <v>532</v>
      </c>
    </row>
    <row r="7" spans="2:9" ht="15">
      <c r="B7" s="49" t="s">
        <v>535</v>
      </c>
    </row>
    <row r="9" spans="2:9" ht="31.75" customHeight="1">
      <c r="B9" s="131" t="s">
        <v>413</v>
      </c>
      <c r="C9" s="133" t="s">
        <v>435</v>
      </c>
      <c r="D9" s="133" t="s">
        <v>640</v>
      </c>
      <c r="E9" s="133" t="s">
        <v>641</v>
      </c>
      <c r="F9" s="133" t="s">
        <v>642</v>
      </c>
      <c r="G9" s="133" t="s">
        <v>643</v>
      </c>
      <c r="H9" s="133" t="s">
        <v>644</v>
      </c>
      <c r="I9" s="226"/>
    </row>
    <row r="10" spans="2:9">
      <c r="B10" s="42" t="s">
        <v>342</v>
      </c>
      <c r="C10" s="310">
        <v>39.4</v>
      </c>
      <c r="D10" s="310">
        <v>9.85</v>
      </c>
      <c r="E10" s="310">
        <v>9.85</v>
      </c>
      <c r="F10" s="310">
        <v>9.85</v>
      </c>
      <c r="G10" s="310">
        <v>9.85</v>
      </c>
      <c r="H10" s="310">
        <v>39.4</v>
      </c>
      <c r="I10" s="355"/>
    </row>
    <row r="11" spans="2:9">
      <c r="B11" s="42" t="s">
        <v>343</v>
      </c>
      <c r="C11" s="310">
        <v>24732.12</v>
      </c>
      <c r="D11" s="310">
        <v>6183.03</v>
      </c>
      <c r="E11" s="310">
        <v>6183.03</v>
      </c>
      <c r="F11" s="310">
        <v>6183.03</v>
      </c>
      <c r="G11" s="310">
        <v>6183.03</v>
      </c>
      <c r="H11" s="310">
        <v>24732.12</v>
      </c>
      <c r="I11" s="356"/>
    </row>
    <row r="12" spans="2:9">
      <c r="B12" s="42" t="s">
        <v>344</v>
      </c>
      <c r="C12" s="310">
        <v>15963.96</v>
      </c>
      <c r="D12" s="310">
        <v>3990.99</v>
      </c>
      <c r="E12" s="310">
        <v>3990.99</v>
      </c>
      <c r="F12" s="310">
        <v>3990.99</v>
      </c>
      <c r="G12" s="310">
        <v>3990.99</v>
      </c>
      <c r="H12" s="310">
        <v>15963.96</v>
      </c>
      <c r="I12" s="356"/>
    </row>
    <row r="13" spans="2:9">
      <c r="B13" s="42" t="s">
        <v>346</v>
      </c>
      <c r="C13" s="310">
        <v>1276425.56</v>
      </c>
      <c r="D13" s="310">
        <v>319106.39</v>
      </c>
      <c r="E13" s="310">
        <v>319106.39</v>
      </c>
      <c r="F13" s="310">
        <v>319106.39</v>
      </c>
      <c r="G13" s="310">
        <v>319106.39</v>
      </c>
      <c r="H13" s="310">
        <v>1276425.56</v>
      </c>
      <c r="I13" s="356"/>
    </row>
    <row r="14" spans="2:9">
      <c r="B14" s="42" t="s">
        <v>347</v>
      </c>
      <c r="C14" s="310">
        <v>28452.16</v>
      </c>
      <c r="D14" s="310">
        <v>7113.04</v>
      </c>
      <c r="E14" s="310">
        <v>7113.04</v>
      </c>
      <c r="F14" s="310">
        <v>7113.04</v>
      </c>
      <c r="G14" s="310">
        <v>7113.04</v>
      </c>
      <c r="H14" s="310">
        <v>28452.16</v>
      </c>
      <c r="I14" s="356"/>
    </row>
    <row r="15" spans="2:9">
      <c r="B15" s="42" t="s">
        <v>348</v>
      </c>
      <c r="C15" s="310">
        <v>56942.44</v>
      </c>
      <c r="D15" s="310">
        <v>14235.61</v>
      </c>
      <c r="E15" s="310">
        <v>14235.61</v>
      </c>
      <c r="F15" s="310">
        <v>14235.61</v>
      </c>
      <c r="G15" s="310">
        <v>14235.61</v>
      </c>
      <c r="H15" s="310">
        <v>56942.44</v>
      </c>
      <c r="I15" s="356"/>
    </row>
    <row r="16" spans="2:9">
      <c r="B16" s="42" t="s">
        <v>350</v>
      </c>
      <c r="C16" s="310">
        <v>15861.48</v>
      </c>
      <c r="D16" s="310">
        <v>3965.37</v>
      </c>
      <c r="E16" s="310">
        <v>3965.37</v>
      </c>
      <c r="F16" s="310">
        <v>3965.37</v>
      </c>
      <c r="G16" s="310">
        <v>3965.37</v>
      </c>
      <c r="H16" s="310">
        <v>15861.48</v>
      </c>
      <c r="I16" s="356"/>
    </row>
    <row r="17" spans="2:9">
      <c r="B17" s="42" t="s">
        <v>356</v>
      </c>
      <c r="C17" s="310">
        <v>35557.32</v>
      </c>
      <c r="D17" s="310">
        <v>8889.33</v>
      </c>
      <c r="E17" s="310">
        <v>8889.33</v>
      </c>
      <c r="F17" s="310">
        <v>8889.33</v>
      </c>
      <c r="G17" s="310">
        <v>8889.33</v>
      </c>
      <c r="H17" s="310">
        <v>35557.32</v>
      </c>
      <c r="I17" s="356"/>
    </row>
    <row r="18" spans="2:9">
      <c r="B18" s="42" t="s">
        <v>357</v>
      </c>
      <c r="C18" s="310">
        <v>453988.24</v>
      </c>
      <c r="D18" s="310">
        <v>113497.06</v>
      </c>
      <c r="E18" s="310">
        <v>113497.06</v>
      </c>
      <c r="F18" s="310">
        <v>113497.06</v>
      </c>
      <c r="G18" s="310">
        <v>113497.06</v>
      </c>
      <c r="H18" s="310">
        <v>453988.24</v>
      </c>
      <c r="I18" s="356"/>
    </row>
    <row r="19" spans="2:9">
      <c r="B19" s="42" t="s">
        <v>358</v>
      </c>
      <c r="C19" s="310">
        <v>37806.199999999997</v>
      </c>
      <c r="D19" s="310">
        <v>9451.5499999999993</v>
      </c>
      <c r="E19" s="310">
        <v>9451.5499999999993</v>
      </c>
      <c r="F19" s="310">
        <v>9451.5499999999993</v>
      </c>
      <c r="G19" s="310">
        <v>9451.5499999999993</v>
      </c>
      <c r="H19" s="310">
        <v>37806.199999999997</v>
      </c>
      <c r="I19" s="356"/>
    </row>
    <row r="20" spans="2:9">
      <c r="B20" s="42" t="s">
        <v>450</v>
      </c>
      <c r="C20" s="310">
        <v>527646</v>
      </c>
      <c r="D20" s="310">
        <v>131911.5</v>
      </c>
      <c r="E20" s="310">
        <v>395734.5</v>
      </c>
      <c r="F20" s="310">
        <v>0</v>
      </c>
      <c r="G20" s="310">
        <v>0</v>
      </c>
      <c r="H20" s="310">
        <v>527646</v>
      </c>
      <c r="I20" s="356"/>
    </row>
    <row r="21" spans="2:9">
      <c r="B21" s="42" t="s">
        <v>359</v>
      </c>
      <c r="C21" s="310">
        <v>277128.92</v>
      </c>
      <c r="D21" s="310">
        <v>69282.23</v>
      </c>
      <c r="E21" s="310">
        <v>69282.23</v>
      </c>
      <c r="F21" s="310">
        <v>69282.23</v>
      </c>
      <c r="G21" s="310">
        <v>69282.23</v>
      </c>
      <c r="H21" s="310">
        <v>277128.92</v>
      </c>
      <c r="I21" s="356"/>
    </row>
    <row r="22" spans="2:9">
      <c r="B22" s="42" t="s">
        <v>452</v>
      </c>
      <c r="C22" s="310">
        <v>2754.6</v>
      </c>
      <c r="D22" s="310">
        <v>688.65</v>
      </c>
      <c r="E22" s="310">
        <v>688.65</v>
      </c>
      <c r="F22" s="310">
        <v>688.65</v>
      </c>
      <c r="G22" s="310">
        <v>688.65</v>
      </c>
      <c r="H22" s="310">
        <v>2754.6</v>
      </c>
      <c r="I22" s="356"/>
    </row>
    <row r="23" spans="2:9">
      <c r="B23" s="42" t="s">
        <v>360</v>
      </c>
      <c r="C23" s="310">
        <v>22777.52</v>
      </c>
      <c r="D23" s="310">
        <v>5694.38</v>
      </c>
      <c r="E23" s="310">
        <v>5694.38</v>
      </c>
      <c r="F23" s="310">
        <v>5694.38</v>
      </c>
      <c r="G23" s="310">
        <v>5694.38</v>
      </c>
      <c r="H23" s="310">
        <v>22777.52</v>
      </c>
      <c r="I23" s="356"/>
    </row>
    <row r="24" spans="2:9">
      <c r="B24" s="42" t="s">
        <v>436</v>
      </c>
      <c r="C24" s="310">
        <v>7.88</v>
      </c>
      <c r="D24" s="310">
        <v>7.88</v>
      </c>
      <c r="E24" s="310">
        <v>0</v>
      </c>
      <c r="F24" s="310">
        <v>0</v>
      </c>
      <c r="G24" s="310">
        <v>0</v>
      </c>
      <c r="H24" s="310">
        <v>7.88</v>
      </c>
      <c r="I24" s="356"/>
    </row>
    <row r="25" spans="2:9">
      <c r="B25" s="42" t="s">
        <v>351</v>
      </c>
      <c r="C25" s="310">
        <v>25337.68</v>
      </c>
      <c r="D25" s="310">
        <v>25337.68</v>
      </c>
      <c r="E25" s="310">
        <v>0</v>
      </c>
      <c r="F25" s="310">
        <v>0</v>
      </c>
      <c r="G25" s="310">
        <v>0</v>
      </c>
      <c r="H25" s="310">
        <v>25337.68</v>
      </c>
      <c r="I25" s="356"/>
    </row>
    <row r="26" spans="2:9">
      <c r="B26" s="42" t="s">
        <v>361</v>
      </c>
      <c r="C26" s="310">
        <v>2510933.44</v>
      </c>
      <c r="D26" s="310">
        <v>627733.36</v>
      </c>
      <c r="E26" s="310">
        <v>627733.36</v>
      </c>
      <c r="F26" s="310">
        <v>627733.36</v>
      </c>
      <c r="G26" s="310">
        <v>627733.36</v>
      </c>
      <c r="H26" s="310">
        <v>2510933.44</v>
      </c>
      <c r="I26" s="356"/>
    </row>
    <row r="27" spans="2:9">
      <c r="B27" s="42" t="s">
        <v>451</v>
      </c>
      <c r="C27" s="310">
        <v>1857.4</v>
      </c>
      <c r="D27" s="310">
        <v>464.35</v>
      </c>
      <c r="E27" s="310">
        <v>464.35</v>
      </c>
      <c r="F27" s="310">
        <v>464.35</v>
      </c>
      <c r="G27" s="310">
        <v>464.35</v>
      </c>
      <c r="H27" s="310">
        <v>1857.4</v>
      </c>
      <c r="I27" s="356"/>
    </row>
    <row r="28" spans="2:9">
      <c r="B28" s="42" t="s">
        <v>363</v>
      </c>
      <c r="C28" s="310">
        <v>22241.56</v>
      </c>
      <c r="D28" s="310">
        <v>5560.39</v>
      </c>
      <c r="E28" s="310">
        <v>5560.39</v>
      </c>
      <c r="F28" s="310">
        <v>5560.35</v>
      </c>
      <c r="G28" s="310">
        <v>5560.39</v>
      </c>
      <c r="H28" s="310">
        <v>22241.52</v>
      </c>
      <c r="I28" s="356"/>
    </row>
    <row r="29" spans="2:9">
      <c r="B29" s="42" t="s">
        <v>365</v>
      </c>
      <c r="C29" s="310">
        <v>259582.12</v>
      </c>
      <c r="D29" s="310">
        <v>64895.53</v>
      </c>
      <c r="E29" s="310">
        <v>64895.53</v>
      </c>
      <c r="F29" s="310">
        <v>64895.53</v>
      </c>
      <c r="G29" s="310">
        <v>64895.53</v>
      </c>
      <c r="H29" s="310">
        <v>259582.12</v>
      </c>
      <c r="I29" s="356"/>
    </row>
    <row r="30" spans="2:9">
      <c r="B30" s="42" t="s">
        <v>366</v>
      </c>
      <c r="C30" s="310">
        <v>367.8</v>
      </c>
      <c r="D30" s="310">
        <v>91.95</v>
      </c>
      <c r="E30" s="310">
        <v>91.95</v>
      </c>
      <c r="F30" s="310">
        <v>91.95</v>
      </c>
      <c r="G30" s="310">
        <v>91.95</v>
      </c>
      <c r="H30" s="310">
        <v>367.8</v>
      </c>
      <c r="I30" s="356"/>
    </row>
    <row r="31" spans="2:9">
      <c r="B31" s="42" t="s">
        <v>370</v>
      </c>
      <c r="C31" s="310">
        <v>161.56</v>
      </c>
      <c r="D31" s="310">
        <v>40.39</v>
      </c>
      <c r="E31" s="310">
        <v>40.39</v>
      </c>
      <c r="F31" s="310">
        <v>40.39</v>
      </c>
      <c r="G31" s="310">
        <v>40.39</v>
      </c>
      <c r="H31" s="310">
        <v>161.56</v>
      </c>
      <c r="I31" s="356"/>
    </row>
    <row r="32" spans="2:9">
      <c r="B32" s="42" t="s">
        <v>372</v>
      </c>
      <c r="C32" s="310">
        <v>24441.8</v>
      </c>
      <c r="D32" s="310">
        <v>6110.45</v>
      </c>
      <c r="E32" s="310">
        <v>6110.45</v>
      </c>
      <c r="F32" s="310">
        <v>6110.45</v>
      </c>
      <c r="G32" s="310">
        <v>6110.45</v>
      </c>
      <c r="H32" s="310">
        <v>24441.8</v>
      </c>
      <c r="I32" s="356"/>
    </row>
    <row r="33" spans="2:9">
      <c r="B33" s="42" t="s">
        <v>440</v>
      </c>
      <c r="C33" s="310">
        <v>14986.64</v>
      </c>
      <c r="D33" s="310">
        <v>3746.66</v>
      </c>
      <c r="E33" s="310">
        <v>3746.66</v>
      </c>
      <c r="F33" s="310">
        <v>3746.66</v>
      </c>
      <c r="G33" s="310">
        <v>3746.66</v>
      </c>
      <c r="H33" s="310">
        <v>14986.64</v>
      </c>
      <c r="I33" s="356"/>
    </row>
    <row r="34" spans="2:9">
      <c r="B34" s="42" t="s">
        <v>373</v>
      </c>
      <c r="C34" s="310">
        <v>17213.16</v>
      </c>
      <c r="D34" s="310">
        <v>4303.29</v>
      </c>
      <c r="E34" s="310">
        <v>4303.29</v>
      </c>
      <c r="F34" s="310">
        <v>4303.29</v>
      </c>
      <c r="G34" s="310">
        <v>4303.29</v>
      </c>
      <c r="H34" s="310">
        <v>17213.16</v>
      </c>
      <c r="I34" s="356"/>
    </row>
    <row r="35" spans="2:9">
      <c r="B35" s="42" t="s">
        <v>420</v>
      </c>
      <c r="C35" s="310">
        <v>2188.44</v>
      </c>
      <c r="D35" s="310">
        <v>547.11</v>
      </c>
      <c r="E35" s="310">
        <v>547.11</v>
      </c>
      <c r="F35" s="310">
        <v>547.11</v>
      </c>
      <c r="G35" s="310">
        <v>547.11</v>
      </c>
      <c r="H35" s="310">
        <v>2188.44</v>
      </c>
      <c r="I35" s="356"/>
    </row>
    <row r="36" spans="2:9">
      <c r="B36" s="42" t="s">
        <v>441</v>
      </c>
      <c r="C36" s="310">
        <v>332743.32</v>
      </c>
      <c r="D36" s="310">
        <v>83185.83</v>
      </c>
      <c r="E36" s="310">
        <v>83185.83</v>
      </c>
      <c r="F36" s="310">
        <v>83185.83</v>
      </c>
      <c r="G36" s="310">
        <v>83185.83</v>
      </c>
      <c r="H36" s="310">
        <v>332743.32</v>
      </c>
      <c r="I36" s="356"/>
    </row>
    <row r="37" spans="2:9">
      <c r="B37" s="42" t="s">
        <v>362</v>
      </c>
      <c r="C37" s="310">
        <v>62491</v>
      </c>
      <c r="D37" s="310">
        <v>0</v>
      </c>
      <c r="E37" s="310">
        <v>31245.5</v>
      </c>
      <c r="F37" s="310">
        <v>15622.75</v>
      </c>
      <c r="G37" s="310">
        <v>15622.75</v>
      </c>
      <c r="H37" s="310">
        <v>62491</v>
      </c>
      <c r="I37" s="356"/>
    </row>
    <row r="38" spans="2:9">
      <c r="B38" s="42" t="s">
        <v>453</v>
      </c>
      <c r="C38" s="310">
        <v>12557.84</v>
      </c>
      <c r="D38" s="310">
        <v>3139.46</v>
      </c>
      <c r="E38" s="310">
        <v>3139.46</v>
      </c>
      <c r="F38" s="310">
        <v>3139.46</v>
      </c>
      <c r="G38" s="310">
        <v>3139.46</v>
      </c>
      <c r="H38" s="310">
        <v>12557.84</v>
      </c>
      <c r="I38" s="356"/>
    </row>
    <row r="39" spans="2:9">
      <c r="B39" s="42" t="s">
        <v>377</v>
      </c>
      <c r="C39" s="310">
        <v>114.28</v>
      </c>
      <c r="D39" s="310">
        <v>28.57</v>
      </c>
      <c r="E39" s="310">
        <v>28.57</v>
      </c>
      <c r="F39" s="310">
        <v>28.57</v>
      </c>
      <c r="G39" s="310">
        <v>28.57</v>
      </c>
      <c r="H39" s="310">
        <v>114.28</v>
      </c>
      <c r="I39" s="356"/>
    </row>
    <row r="40" spans="2:9">
      <c r="B40" s="42" t="s">
        <v>378</v>
      </c>
      <c r="C40" s="310">
        <v>22062.92</v>
      </c>
      <c r="D40" s="310">
        <v>5515.73</v>
      </c>
      <c r="E40" s="310">
        <v>5515.73</v>
      </c>
      <c r="F40" s="310">
        <v>5515.73</v>
      </c>
      <c r="G40" s="310">
        <v>5515.73</v>
      </c>
      <c r="H40" s="310">
        <v>22062.92</v>
      </c>
      <c r="I40" s="356"/>
    </row>
    <row r="41" spans="2:9">
      <c r="B41" s="42" t="s">
        <v>449</v>
      </c>
      <c r="C41" s="310">
        <v>5624.76</v>
      </c>
      <c r="D41" s="310">
        <v>1406.19</v>
      </c>
      <c r="E41" s="310">
        <v>1406.19</v>
      </c>
      <c r="F41" s="310">
        <v>1406.19</v>
      </c>
      <c r="G41" s="310">
        <v>1406.19</v>
      </c>
      <c r="H41" s="310">
        <v>5624.76</v>
      </c>
      <c r="I41" s="356"/>
    </row>
    <row r="42" spans="2:9">
      <c r="B42" s="42" t="s">
        <v>367</v>
      </c>
      <c r="C42" s="310">
        <v>12997.88</v>
      </c>
      <c r="D42" s="310">
        <v>3249.47</v>
      </c>
      <c r="E42" s="310">
        <v>9748.41</v>
      </c>
      <c r="F42" s="310">
        <v>0</v>
      </c>
      <c r="G42" s="310">
        <v>0</v>
      </c>
      <c r="H42" s="310">
        <v>12997.88</v>
      </c>
      <c r="I42" s="356"/>
    </row>
    <row r="43" spans="2:9">
      <c r="B43" s="42" t="s">
        <v>380</v>
      </c>
      <c r="C43" s="310">
        <v>305359.12</v>
      </c>
      <c r="D43" s="310">
        <v>76339.78</v>
      </c>
      <c r="E43" s="310">
        <v>76339.78</v>
      </c>
      <c r="F43" s="310">
        <v>76339.78</v>
      </c>
      <c r="G43" s="310">
        <v>76339.78</v>
      </c>
      <c r="H43" s="310">
        <v>305359.12</v>
      </c>
      <c r="I43" s="356"/>
    </row>
    <row r="44" spans="2:9">
      <c r="B44" s="42" t="s">
        <v>369</v>
      </c>
      <c r="C44" s="310">
        <v>2507.64</v>
      </c>
      <c r="D44" s="310">
        <v>2507.64</v>
      </c>
      <c r="E44" s="310">
        <v>0</v>
      </c>
      <c r="F44" s="310">
        <v>0</v>
      </c>
      <c r="G44" s="310">
        <v>0</v>
      </c>
      <c r="H44" s="310">
        <v>2507.64</v>
      </c>
      <c r="I44" s="356"/>
    </row>
    <row r="45" spans="2:9">
      <c r="B45" s="42" t="s">
        <v>422</v>
      </c>
      <c r="C45" s="310">
        <v>79023.759999999995</v>
      </c>
      <c r="D45" s="310">
        <v>19755.939999999999</v>
      </c>
      <c r="E45" s="310">
        <v>19755.939999999999</v>
      </c>
      <c r="F45" s="310">
        <v>19755.939999999999</v>
      </c>
      <c r="G45" s="310">
        <v>19755.939999999999</v>
      </c>
      <c r="H45" s="310">
        <v>79023.759999999995</v>
      </c>
      <c r="I45" s="356"/>
    </row>
    <row r="46" spans="2:9">
      <c r="B46" s="42" t="s">
        <v>444</v>
      </c>
      <c r="C46" s="310">
        <v>83346.759999999995</v>
      </c>
      <c r="D46" s="310">
        <v>20836.689999999999</v>
      </c>
      <c r="E46" s="310">
        <v>20836.689999999999</v>
      </c>
      <c r="F46" s="310">
        <v>20836.689999999999</v>
      </c>
      <c r="G46" s="310">
        <v>20836.689999999999</v>
      </c>
      <c r="H46" s="310">
        <v>83346.759999999995</v>
      </c>
      <c r="I46" s="356"/>
    </row>
    <row r="47" spans="2:9">
      <c r="B47" s="42" t="s">
        <v>260</v>
      </c>
      <c r="C47" s="310">
        <v>1432867.88</v>
      </c>
      <c r="D47" s="310">
        <v>358216.97</v>
      </c>
      <c r="E47" s="310">
        <v>358216.97</v>
      </c>
      <c r="F47" s="310">
        <v>358216.97</v>
      </c>
      <c r="G47" s="310">
        <v>358216.97</v>
      </c>
      <c r="H47" s="310">
        <v>1432867.88</v>
      </c>
      <c r="I47" s="356"/>
    </row>
    <row r="48" spans="2:9">
      <c r="B48" s="42" t="s">
        <v>386</v>
      </c>
      <c r="C48" s="310">
        <v>20317.16</v>
      </c>
      <c r="D48" s="310">
        <v>5079.29</v>
      </c>
      <c r="E48" s="310">
        <v>5079.29</v>
      </c>
      <c r="F48" s="310">
        <v>5079.29</v>
      </c>
      <c r="G48" s="310">
        <v>5079.29</v>
      </c>
      <c r="H48" s="310">
        <v>20317.16</v>
      </c>
      <c r="I48" s="356"/>
    </row>
    <row r="49" spans="2:9">
      <c r="B49" s="42" t="s">
        <v>390</v>
      </c>
      <c r="C49" s="310">
        <v>1957863.08</v>
      </c>
      <c r="D49" s="310">
        <v>489465.77</v>
      </c>
      <c r="E49" s="310">
        <v>489465.77</v>
      </c>
      <c r="F49" s="310">
        <v>489465.77</v>
      </c>
      <c r="G49" s="310">
        <v>489465.77</v>
      </c>
      <c r="H49" s="310">
        <v>1957863.08</v>
      </c>
      <c r="I49" s="356"/>
    </row>
    <row r="50" spans="2:9">
      <c r="B50" s="42" t="s">
        <v>392</v>
      </c>
      <c r="C50" s="310">
        <v>98494.96</v>
      </c>
      <c r="D50" s="310">
        <v>24623.74</v>
      </c>
      <c r="E50" s="310">
        <v>24623.74</v>
      </c>
      <c r="F50" s="310">
        <v>24623.74</v>
      </c>
      <c r="G50" s="310">
        <v>24623.74</v>
      </c>
      <c r="H50" s="310">
        <v>98494.96</v>
      </c>
      <c r="I50" s="356"/>
    </row>
    <row r="51" spans="2:9">
      <c r="B51" s="42" t="s">
        <v>393</v>
      </c>
      <c r="C51" s="310">
        <v>41806.04</v>
      </c>
      <c r="D51" s="310">
        <v>10451.51</v>
      </c>
      <c r="E51" s="310">
        <v>10451.51</v>
      </c>
      <c r="F51" s="310">
        <v>10451.51</v>
      </c>
      <c r="G51" s="310">
        <v>10451.51</v>
      </c>
      <c r="H51" s="310">
        <v>41806.04</v>
      </c>
      <c r="I51" s="356"/>
    </row>
    <row r="52" spans="2:9">
      <c r="B52" s="42" t="s">
        <v>639</v>
      </c>
      <c r="C52" s="310">
        <v>25668.68</v>
      </c>
      <c r="D52" s="310">
        <v>6417.17</v>
      </c>
      <c r="E52" s="310">
        <v>6417.17</v>
      </c>
      <c r="F52" s="310">
        <v>6417.17</v>
      </c>
      <c r="G52" s="310">
        <v>6417.17</v>
      </c>
      <c r="H52" s="310">
        <v>25668.68</v>
      </c>
      <c r="I52" s="356"/>
    </row>
    <row r="53" spans="2:9">
      <c r="B53" s="42" t="s">
        <v>395</v>
      </c>
      <c r="C53" s="310">
        <v>192334.6</v>
      </c>
      <c r="D53" s="310">
        <v>48083.65</v>
      </c>
      <c r="E53" s="310">
        <v>48083.65</v>
      </c>
      <c r="F53" s="310">
        <v>48083.65</v>
      </c>
      <c r="G53" s="310">
        <v>48083.65</v>
      </c>
      <c r="H53" s="310">
        <v>192334.6</v>
      </c>
      <c r="I53" s="356"/>
    </row>
    <row r="54" spans="2:9">
      <c r="B54" s="42" t="s">
        <v>396</v>
      </c>
      <c r="C54" s="310">
        <v>56344.76</v>
      </c>
      <c r="D54" s="310">
        <v>14086.19</v>
      </c>
      <c r="E54" s="310">
        <v>14086.19</v>
      </c>
      <c r="F54" s="310">
        <v>14086.19</v>
      </c>
      <c r="G54" s="310">
        <v>14086.19</v>
      </c>
      <c r="H54" s="310">
        <v>56344.76</v>
      </c>
      <c r="I54" s="356"/>
    </row>
    <row r="55" spans="2:9">
      <c r="B55" s="42" t="s">
        <v>398</v>
      </c>
      <c r="C55" s="310">
        <v>16912.36</v>
      </c>
      <c r="D55" s="310">
        <v>4228.09</v>
      </c>
      <c r="E55" s="310">
        <v>4228.09</v>
      </c>
      <c r="F55" s="310">
        <v>4228.09</v>
      </c>
      <c r="G55" s="310">
        <v>4228.09</v>
      </c>
      <c r="H55" s="310">
        <v>16912.36</v>
      </c>
      <c r="I55" s="356"/>
    </row>
    <row r="56" spans="2:9">
      <c r="B56" s="42" t="s">
        <v>376</v>
      </c>
      <c r="C56" s="310">
        <v>1.32</v>
      </c>
      <c r="D56" s="310">
        <v>0</v>
      </c>
      <c r="E56" s="310">
        <v>1.32</v>
      </c>
      <c r="F56" s="310">
        <v>0</v>
      </c>
      <c r="G56" s="310">
        <v>0</v>
      </c>
      <c r="H56" s="310">
        <v>1.32</v>
      </c>
      <c r="I56" s="356"/>
    </row>
    <row r="57" spans="2:9">
      <c r="B57" s="42" t="s">
        <v>400</v>
      </c>
      <c r="C57" s="310">
        <v>1002847.24</v>
      </c>
      <c r="D57" s="310">
        <v>250711.81</v>
      </c>
      <c r="E57" s="310">
        <v>250711.81</v>
      </c>
      <c r="F57" s="310">
        <v>250711.81</v>
      </c>
      <c r="G57" s="310">
        <v>250711.81</v>
      </c>
      <c r="H57" s="310">
        <v>1002847.24</v>
      </c>
      <c r="I57" s="356"/>
    </row>
    <row r="58" spans="2:9">
      <c r="B58" s="42" t="s">
        <v>402</v>
      </c>
      <c r="C58" s="310">
        <v>208.84</v>
      </c>
      <c r="D58" s="310">
        <v>52.21</v>
      </c>
      <c r="E58" s="310">
        <v>52.21</v>
      </c>
      <c r="F58" s="310">
        <v>52.21</v>
      </c>
      <c r="G58" s="310">
        <v>52.21</v>
      </c>
      <c r="H58" s="310">
        <v>208.84</v>
      </c>
      <c r="I58" s="356"/>
    </row>
    <row r="59" spans="2:9">
      <c r="B59" s="42" t="s">
        <v>446</v>
      </c>
      <c r="C59" s="310">
        <v>344134.72</v>
      </c>
      <c r="D59" s="310">
        <v>86033.68</v>
      </c>
      <c r="E59" s="310">
        <v>86033.68</v>
      </c>
      <c r="F59" s="310">
        <v>86033.68</v>
      </c>
      <c r="G59" s="310">
        <v>86033.68</v>
      </c>
      <c r="H59" s="310">
        <v>344134.72</v>
      </c>
      <c r="I59" s="356"/>
    </row>
    <row r="60" spans="2:9">
      <c r="B60" s="42" t="s">
        <v>405</v>
      </c>
      <c r="C60" s="310">
        <v>47.28</v>
      </c>
      <c r="D60" s="310">
        <v>11.82</v>
      </c>
      <c r="E60" s="310">
        <v>11.82</v>
      </c>
      <c r="F60" s="310">
        <v>11.82</v>
      </c>
      <c r="G60" s="310">
        <v>11.82</v>
      </c>
      <c r="H60" s="310">
        <v>47.28</v>
      </c>
      <c r="I60" s="356"/>
    </row>
    <row r="61" spans="2:9">
      <c r="B61" s="42" t="s">
        <v>455</v>
      </c>
      <c r="C61" s="310">
        <v>7.88</v>
      </c>
      <c r="D61" s="310">
        <v>7.88</v>
      </c>
      <c r="E61" s="310">
        <v>0</v>
      </c>
      <c r="F61" s="310">
        <v>0</v>
      </c>
      <c r="G61" s="310">
        <v>0</v>
      </c>
      <c r="H61" s="310">
        <v>7.88</v>
      </c>
      <c r="I61" s="356"/>
    </row>
    <row r="62" spans="2:9">
      <c r="B62" s="42" t="s">
        <v>408</v>
      </c>
      <c r="C62" s="310">
        <v>6539</v>
      </c>
      <c r="D62" s="310">
        <v>1634.75</v>
      </c>
      <c r="E62" s="310">
        <v>1634.75</v>
      </c>
      <c r="F62" s="310">
        <v>1634.75</v>
      </c>
      <c r="G62" s="310">
        <v>1634.75</v>
      </c>
      <c r="H62" s="310">
        <v>6539</v>
      </c>
      <c r="I62" s="356"/>
    </row>
    <row r="63" spans="2:9">
      <c r="B63" s="42" t="s">
        <v>409</v>
      </c>
      <c r="C63" s="310">
        <v>182017.72</v>
      </c>
      <c r="D63" s="310">
        <v>45504.43</v>
      </c>
      <c r="E63" s="310">
        <v>45504.43</v>
      </c>
      <c r="F63" s="310">
        <v>45504.43</v>
      </c>
      <c r="G63" s="310">
        <v>45504.43</v>
      </c>
      <c r="H63" s="310">
        <v>182017.72</v>
      </c>
      <c r="I63" s="356"/>
    </row>
    <row r="64" spans="2:9">
      <c r="B64" s="42" t="s">
        <v>379</v>
      </c>
      <c r="C64" s="310">
        <v>2036.04</v>
      </c>
      <c r="D64" s="310">
        <v>509.01</v>
      </c>
      <c r="E64" s="310">
        <v>1527.03</v>
      </c>
      <c r="F64" s="310">
        <v>0</v>
      </c>
      <c r="G64" s="310">
        <v>0</v>
      </c>
      <c r="H64" s="310">
        <v>2036.04</v>
      </c>
      <c r="I64" s="356"/>
    </row>
    <row r="65" spans="2:9">
      <c r="B65" s="42" t="s">
        <v>410</v>
      </c>
      <c r="C65" s="310">
        <v>1322.76</v>
      </c>
      <c r="D65" s="310">
        <v>330.69</v>
      </c>
      <c r="E65" s="310">
        <v>330.69</v>
      </c>
      <c r="F65" s="310">
        <v>330.69</v>
      </c>
      <c r="G65" s="310">
        <v>330.69</v>
      </c>
      <c r="H65" s="310">
        <v>1322.76</v>
      </c>
      <c r="I65" s="356"/>
    </row>
    <row r="66" spans="2:9">
      <c r="B66" s="42" t="s">
        <v>394</v>
      </c>
      <c r="C66" s="310">
        <v>47338.84</v>
      </c>
      <c r="D66" s="310">
        <v>11834.71</v>
      </c>
      <c r="E66" s="310">
        <v>11834.71</v>
      </c>
      <c r="F66" s="310">
        <v>11834.71</v>
      </c>
      <c r="G66" s="310">
        <v>11834.71</v>
      </c>
      <c r="H66" s="310">
        <v>47338.84</v>
      </c>
      <c r="I66" s="356"/>
    </row>
    <row r="67" spans="2:9">
      <c r="B67" s="42" t="s">
        <v>382</v>
      </c>
      <c r="C67" s="310">
        <v>287369.59999999998</v>
      </c>
      <c r="D67" s="310">
        <v>71842.399999999994</v>
      </c>
      <c r="E67" s="310">
        <v>71842.399999999994</v>
      </c>
      <c r="F67" s="310">
        <v>71842.399999999994</v>
      </c>
      <c r="G67" s="310">
        <v>71842.399999999994</v>
      </c>
      <c r="H67" s="310">
        <v>287369.59999999998</v>
      </c>
      <c r="I67" s="356"/>
    </row>
    <row r="68" spans="2:9">
      <c r="B68" s="42" t="s">
        <v>445</v>
      </c>
      <c r="C68" s="310">
        <v>72035.48</v>
      </c>
      <c r="D68" s="310">
        <v>18008.87</v>
      </c>
      <c r="E68" s="310">
        <v>18008.87</v>
      </c>
      <c r="F68" s="310">
        <v>36017.74</v>
      </c>
      <c r="G68" s="310">
        <v>0</v>
      </c>
      <c r="H68" s="310">
        <v>72035.48</v>
      </c>
      <c r="I68" s="356"/>
    </row>
    <row r="69" spans="2:9">
      <c r="B69" s="42" t="s">
        <v>456</v>
      </c>
      <c r="C69" s="310">
        <v>34.159999999999997</v>
      </c>
      <c r="D69" s="310">
        <v>8.5399999999999991</v>
      </c>
      <c r="E69" s="310">
        <v>8.5399999999999991</v>
      </c>
      <c r="F69" s="310">
        <v>8.5399999999999991</v>
      </c>
      <c r="G69" s="310">
        <v>8.5399999999999991</v>
      </c>
      <c r="H69" s="310">
        <v>34.159999999999997</v>
      </c>
      <c r="I69" s="356"/>
    </row>
    <row r="70" spans="2:9">
      <c r="B70" s="42" t="s">
        <v>457</v>
      </c>
      <c r="C70" s="310">
        <v>97810.6</v>
      </c>
      <c r="D70" s="310">
        <v>24452.65</v>
      </c>
      <c r="E70" s="310">
        <v>24452.65</v>
      </c>
      <c r="F70" s="310">
        <v>24452.65</v>
      </c>
      <c r="G70" s="310">
        <v>24452.65</v>
      </c>
      <c r="H70" s="310">
        <v>97810.6</v>
      </c>
      <c r="I70" s="356"/>
    </row>
    <row r="71" spans="2:9">
      <c r="B71" s="42" t="s">
        <v>443</v>
      </c>
      <c r="C71" s="310">
        <v>1051507.56</v>
      </c>
      <c r="D71" s="310">
        <v>262876.89</v>
      </c>
      <c r="E71" s="310">
        <v>262876.89</v>
      </c>
      <c r="F71" s="310">
        <v>262876.89</v>
      </c>
      <c r="G71" s="310">
        <v>262876.89</v>
      </c>
      <c r="H71" s="310">
        <v>1051507.56</v>
      </c>
      <c r="I71" s="356"/>
    </row>
    <row r="72" spans="2:9">
      <c r="B72" s="42" t="s">
        <v>423</v>
      </c>
      <c r="C72" s="310">
        <v>1.32</v>
      </c>
      <c r="D72" s="310">
        <v>1.32</v>
      </c>
      <c r="E72" s="310">
        <v>0</v>
      </c>
      <c r="F72" s="310">
        <v>0</v>
      </c>
      <c r="G72" s="310">
        <v>0</v>
      </c>
      <c r="H72" s="310">
        <v>1.32</v>
      </c>
      <c r="I72" s="356"/>
    </row>
    <row r="73" spans="2:9">
      <c r="B73" s="42" t="s">
        <v>401</v>
      </c>
      <c r="C73" s="310">
        <v>840.68</v>
      </c>
      <c r="D73" s="310">
        <v>840.68</v>
      </c>
      <c r="E73" s="310">
        <v>0</v>
      </c>
      <c r="F73" s="310">
        <v>0</v>
      </c>
      <c r="G73" s="310">
        <v>0</v>
      </c>
      <c r="H73" s="310">
        <v>840.68</v>
      </c>
      <c r="I73" s="356"/>
    </row>
    <row r="74" spans="2:9">
      <c r="B74" s="42" t="s">
        <v>407</v>
      </c>
      <c r="C74" s="310">
        <v>21</v>
      </c>
      <c r="D74" s="310">
        <v>21</v>
      </c>
      <c r="E74" s="310">
        <v>0</v>
      </c>
      <c r="F74" s="310">
        <v>0</v>
      </c>
      <c r="G74" s="310">
        <v>0</v>
      </c>
      <c r="H74" s="310">
        <v>21</v>
      </c>
      <c r="I74" s="356"/>
    </row>
    <row r="75" spans="2:9">
      <c r="B75" s="42" t="s">
        <v>411</v>
      </c>
      <c r="C75" s="310">
        <v>207.56</v>
      </c>
      <c r="D75" s="310">
        <v>207.56</v>
      </c>
      <c r="E75" s="310">
        <v>0</v>
      </c>
      <c r="F75" s="310">
        <v>0</v>
      </c>
      <c r="G75" s="310">
        <v>0</v>
      </c>
      <c r="H75" s="310">
        <v>207.56</v>
      </c>
      <c r="I75" s="356"/>
    </row>
    <row r="76" spans="2:9">
      <c r="B76" s="131" t="s">
        <v>95</v>
      </c>
      <c r="C76" s="311">
        <f t="shared" ref="C76:H76" si="0">SUM(C10:C75)</f>
        <v>13513163.799999999</v>
      </c>
      <c r="D76" s="311">
        <f t="shared" si="0"/>
        <v>3384366.5999999992</v>
      </c>
      <c r="E76" s="311">
        <f t="shared" si="0"/>
        <v>3658021.7399999988</v>
      </c>
      <c r="F76" s="311">
        <f t="shared" si="0"/>
        <v>3253396.5599999996</v>
      </c>
      <c r="G76" s="311">
        <f t="shared" si="0"/>
        <v>3217378.8599999994</v>
      </c>
      <c r="H76" s="312">
        <f t="shared" si="0"/>
        <v>13513163.759999998</v>
      </c>
    </row>
    <row r="78" spans="2:9">
      <c r="B78" s="230" t="s">
        <v>448</v>
      </c>
      <c r="C78" s="230"/>
      <c r="D78" s="230"/>
      <c r="E78" s="230"/>
      <c r="F78" s="230"/>
      <c r="G78" s="230"/>
      <c r="H78" s="230"/>
    </row>
    <row r="79" spans="2:9">
      <c r="B79" s="363" t="s">
        <v>774</v>
      </c>
      <c r="C79" s="229"/>
      <c r="D79" s="229"/>
      <c r="E79" s="229"/>
      <c r="F79" s="229"/>
      <c r="G79" s="229"/>
      <c r="H79" s="229"/>
    </row>
    <row r="81" spans="2:2">
      <c r="B81" s="68" t="s">
        <v>74</v>
      </c>
    </row>
  </sheetData>
  <hyperlinks>
    <hyperlink ref="B81" location="Introduction!A1" display="Return to information tab" xr:uid="{0CD18BA3-0C5E-4700-B6C4-2D89C8A37F1C}"/>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18D00-322D-4AFB-9E54-F170D18DF0FC}">
  <sheetPr codeName="Sheet6">
    <tabColor rgb="FF45286F"/>
    <pageSetUpPr autoPageBreaks="0"/>
  </sheetPr>
  <dimension ref="B5:M50"/>
  <sheetViews>
    <sheetView showGridLines="0" zoomScaleNormal="100" workbookViewId="0"/>
  </sheetViews>
  <sheetFormatPr defaultColWidth="8.81640625" defaultRowHeight="14.5"/>
  <cols>
    <col min="1" max="1" width="2.453125" customWidth="1"/>
    <col min="2" max="2" width="20.54296875" customWidth="1"/>
    <col min="3" max="3" width="19.453125" customWidth="1"/>
    <col min="4" max="4" width="21.90625" customWidth="1"/>
    <col min="5" max="5" width="13.453125" customWidth="1"/>
    <col min="6" max="6" width="14.81640625" customWidth="1"/>
    <col min="22" max="22" width="14.81640625" customWidth="1"/>
    <col min="23" max="23" width="17.1796875" customWidth="1"/>
    <col min="24" max="24" width="16" customWidth="1"/>
  </cols>
  <sheetData>
    <row r="5" spans="2:2" ht="17.5">
      <c r="B5" s="11" t="s">
        <v>828</v>
      </c>
    </row>
    <row r="7" spans="2:2">
      <c r="B7" s="118" t="s">
        <v>7</v>
      </c>
    </row>
    <row r="8" spans="2:2" ht="15">
      <c r="B8" s="4"/>
    </row>
    <row r="9" spans="2:2">
      <c r="B9" s="64" t="s">
        <v>777</v>
      </c>
    </row>
    <row r="10" spans="2:2">
      <c r="B10" s="64" t="s">
        <v>778</v>
      </c>
    </row>
    <row r="11" spans="2:2">
      <c r="B11" s="64" t="s">
        <v>779</v>
      </c>
    </row>
    <row r="12" spans="2:2">
      <c r="B12" s="64" t="s">
        <v>780</v>
      </c>
    </row>
    <row r="13" spans="2:2">
      <c r="B13" s="64"/>
    </row>
    <row r="14" spans="2:2" ht="15">
      <c r="B14" s="4"/>
    </row>
    <row r="27" spans="13:13">
      <c r="M27" s="9"/>
    </row>
    <row r="39" spans="2:4">
      <c r="B39" s="145" t="s">
        <v>119</v>
      </c>
      <c r="C39" s="146" t="s">
        <v>99</v>
      </c>
      <c r="D39" s="146" t="s">
        <v>115</v>
      </c>
    </row>
    <row r="40" spans="2:4">
      <c r="B40" s="194" t="s">
        <v>86</v>
      </c>
      <c r="C40" s="142">
        <v>12282.536079999896</v>
      </c>
      <c r="D40" s="142">
        <v>1406</v>
      </c>
    </row>
    <row r="41" spans="2:4">
      <c r="B41" s="194" t="s">
        <v>87</v>
      </c>
      <c r="C41" s="142">
        <v>8924.8030628637243</v>
      </c>
      <c r="D41" s="142">
        <v>687</v>
      </c>
    </row>
    <row r="42" spans="2:4">
      <c r="B42" s="194" t="s">
        <v>88</v>
      </c>
      <c r="C42" s="142">
        <v>6564.5116200000002</v>
      </c>
      <c r="D42" s="142">
        <v>36</v>
      </c>
    </row>
    <row r="43" spans="2:4">
      <c r="B43" s="194" t="s">
        <v>89</v>
      </c>
      <c r="C43" s="142">
        <v>5781.5944299999828</v>
      </c>
      <c r="D43" s="142">
        <v>918</v>
      </c>
    </row>
    <row r="44" spans="2:4">
      <c r="B44" s="194" t="s">
        <v>90</v>
      </c>
      <c r="C44" s="142">
        <v>774.32411000000013</v>
      </c>
      <c r="D44" s="142">
        <v>433</v>
      </c>
    </row>
    <row r="45" spans="2:4">
      <c r="B45" s="194" t="s">
        <v>91</v>
      </c>
      <c r="C45" s="142">
        <v>722.67276000000049</v>
      </c>
      <c r="D45" s="142">
        <v>258</v>
      </c>
    </row>
    <row r="46" spans="2:4">
      <c r="B46" s="194" t="s">
        <v>92</v>
      </c>
      <c r="C46" s="142">
        <v>207.72038000000012</v>
      </c>
      <c r="D46" s="142">
        <v>174</v>
      </c>
    </row>
    <row r="47" spans="2:4">
      <c r="B47" s="194" t="s">
        <v>93</v>
      </c>
      <c r="C47" s="142">
        <v>14.175999999999998</v>
      </c>
      <c r="D47" s="142">
        <v>9</v>
      </c>
    </row>
    <row r="48" spans="2:4">
      <c r="B48" s="194" t="s">
        <v>94</v>
      </c>
      <c r="C48" s="142">
        <v>3.3529999999999998</v>
      </c>
      <c r="D48" s="142">
        <v>5</v>
      </c>
    </row>
    <row r="50" spans="2:2">
      <c r="B50" s="15" t="s">
        <v>74</v>
      </c>
    </row>
  </sheetData>
  <hyperlinks>
    <hyperlink ref="B50" location="Introduction!A1" display="Return to information tab" xr:uid="{196AF1B6-34BB-447B-BF00-64C90B1D9186}"/>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0DB81-5482-4221-A36A-6458693B3210}">
  <sheetPr codeName="Sheet56">
    <tabColor theme="1"/>
    <pageSetUpPr autoPageBreaks="0"/>
  </sheetPr>
  <dimension ref="B5:I98"/>
  <sheetViews>
    <sheetView showGridLines="0" workbookViewId="0"/>
  </sheetViews>
  <sheetFormatPr defaultColWidth="8.81640625" defaultRowHeight="14.5"/>
  <cols>
    <col min="1" max="1" width="2.453125" customWidth="1"/>
    <col min="2" max="2" width="55.54296875" customWidth="1"/>
    <col min="3" max="3" width="23.1796875" customWidth="1"/>
    <col min="4" max="4" width="27.1796875" customWidth="1"/>
    <col min="5" max="5" width="26.81640625" customWidth="1"/>
    <col min="6" max="6" width="25.54296875" customWidth="1"/>
    <col min="7" max="7" width="28.1796875" customWidth="1"/>
    <col min="8" max="8" width="22.81640625" customWidth="1"/>
    <col min="12" max="12" width="20.453125" customWidth="1"/>
  </cols>
  <sheetData>
    <row r="5" spans="2:9" ht="17.5">
      <c r="B5" s="11" t="s">
        <v>532</v>
      </c>
    </row>
    <row r="7" spans="2:9" ht="15">
      <c r="B7" s="4" t="s">
        <v>536</v>
      </c>
    </row>
    <row r="9" spans="2:9" s="51" customFormat="1" ht="27">
      <c r="B9" s="131" t="s">
        <v>413</v>
      </c>
      <c r="C9" s="133" t="s">
        <v>435</v>
      </c>
      <c r="D9" s="133" t="s">
        <v>656</v>
      </c>
      <c r="E9" s="133" t="s">
        <v>657</v>
      </c>
      <c r="F9" s="133" t="s">
        <v>658</v>
      </c>
      <c r="G9" s="133" t="s">
        <v>659</v>
      </c>
      <c r="H9" s="133" t="s">
        <v>660</v>
      </c>
      <c r="I9" s="207"/>
    </row>
    <row r="10" spans="2:9">
      <c r="B10" s="42" t="s">
        <v>342</v>
      </c>
      <c r="C10" s="84">
        <v>14.88</v>
      </c>
      <c r="D10" s="84">
        <v>3.72</v>
      </c>
      <c r="E10" s="84">
        <v>11.16</v>
      </c>
      <c r="F10" s="84">
        <v>0</v>
      </c>
      <c r="G10" s="84">
        <v>0</v>
      </c>
      <c r="H10" s="84">
        <v>14.88</v>
      </c>
      <c r="I10" s="358"/>
    </row>
    <row r="11" spans="2:9">
      <c r="B11" s="42" t="s">
        <v>343</v>
      </c>
      <c r="C11" s="84">
        <v>317743.56</v>
      </c>
      <c r="D11" s="84">
        <v>79435.89</v>
      </c>
      <c r="E11" s="84">
        <v>79435.89</v>
      </c>
      <c r="F11" s="84">
        <v>79435.89</v>
      </c>
      <c r="G11" s="84">
        <v>79435.89</v>
      </c>
      <c r="H11" s="84">
        <v>317743.56</v>
      </c>
      <c r="I11" s="359"/>
    </row>
    <row r="12" spans="2:9">
      <c r="B12" s="42" t="s">
        <v>344</v>
      </c>
      <c r="C12" s="84">
        <v>174003.24</v>
      </c>
      <c r="D12" s="84">
        <v>43500.81</v>
      </c>
      <c r="E12" s="84">
        <v>43500.81</v>
      </c>
      <c r="F12" s="84">
        <v>43500.81</v>
      </c>
      <c r="G12" s="84">
        <v>43500.81</v>
      </c>
      <c r="H12" s="84">
        <v>174003.24</v>
      </c>
      <c r="I12" s="359"/>
    </row>
    <row r="13" spans="2:9">
      <c r="B13" s="42" t="s">
        <v>345</v>
      </c>
      <c r="C13" s="84">
        <v>105.2</v>
      </c>
      <c r="D13" s="84">
        <v>26.3</v>
      </c>
      <c r="E13" s="84">
        <v>26.3</v>
      </c>
      <c r="F13" s="84">
        <v>26.3</v>
      </c>
      <c r="G13" s="84">
        <v>26.3</v>
      </c>
      <c r="H13" s="84">
        <v>105.2</v>
      </c>
      <c r="I13" s="359"/>
    </row>
    <row r="14" spans="2:9">
      <c r="B14" s="42" t="s">
        <v>346</v>
      </c>
      <c r="C14" s="84">
        <v>13567878.32</v>
      </c>
      <c r="D14" s="84">
        <v>3391969.58</v>
      </c>
      <c r="E14" s="84">
        <v>3391969.58</v>
      </c>
      <c r="F14" s="84">
        <v>3391969.58</v>
      </c>
      <c r="G14" s="84">
        <v>3391969.58</v>
      </c>
      <c r="H14" s="84">
        <v>13567878.32</v>
      </c>
      <c r="I14" s="359"/>
    </row>
    <row r="15" spans="2:9">
      <c r="B15" s="42" t="s">
        <v>347</v>
      </c>
      <c r="C15" s="84">
        <v>573288.95999999996</v>
      </c>
      <c r="D15" s="84">
        <v>143322.23999999999</v>
      </c>
      <c r="E15" s="84">
        <v>143322.23999999999</v>
      </c>
      <c r="F15" s="84">
        <v>143322.20000000001</v>
      </c>
      <c r="G15" s="84">
        <v>143322.28</v>
      </c>
      <c r="H15" s="84">
        <v>573288.95999999996</v>
      </c>
      <c r="I15" s="359"/>
    </row>
    <row r="16" spans="2:9">
      <c r="B16" s="42" t="s">
        <v>348</v>
      </c>
      <c r="C16" s="84">
        <v>1101088.72</v>
      </c>
      <c r="D16" s="84">
        <v>275272.18</v>
      </c>
      <c r="E16" s="84">
        <v>275272.18</v>
      </c>
      <c r="F16" s="84">
        <v>275272.18</v>
      </c>
      <c r="G16" s="84">
        <v>275272.18</v>
      </c>
      <c r="H16" s="84">
        <v>1101088.72</v>
      </c>
      <c r="I16" s="359"/>
    </row>
    <row r="17" spans="2:9">
      <c r="B17" s="42" t="s">
        <v>350</v>
      </c>
      <c r="C17" s="84">
        <v>266522.92</v>
      </c>
      <c r="D17" s="84">
        <v>66630.73</v>
      </c>
      <c r="E17" s="84">
        <v>66630.73</v>
      </c>
      <c r="F17" s="84">
        <v>66630.73</v>
      </c>
      <c r="G17" s="84">
        <v>66630.73</v>
      </c>
      <c r="H17" s="84">
        <v>266522.92</v>
      </c>
      <c r="I17" s="359"/>
    </row>
    <row r="18" spans="2:9">
      <c r="B18" s="42" t="s">
        <v>645</v>
      </c>
      <c r="C18" s="84">
        <v>291.8</v>
      </c>
      <c r="D18" s="84">
        <v>291.8</v>
      </c>
      <c r="E18" s="84">
        <v>0</v>
      </c>
      <c r="F18" s="84">
        <v>0</v>
      </c>
      <c r="G18" s="84">
        <v>0</v>
      </c>
      <c r="H18" s="84">
        <v>291.8</v>
      </c>
      <c r="I18" s="359"/>
    </row>
    <row r="19" spans="2:9">
      <c r="B19" s="42" t="s">
        <v>419</v>
      </c>
      <c r="C19" s="84">
        <v>11775.48</v>
      </c>
      <c r="D19" s="84">
        <v>11775.48</v>
      </c>
      <c r="E19" s="84">
        <v>0</v>
      </c>
      <c r="F19" s="84">
        <v>0</v>
      </c>
      <c r="G19" s="84">
        <v>0</v>
      </c>
      <c r="H19" s="84">
        <v>11775.48</v>
      </c>
      <c r="I19" s="359"/>
    </row>
    <row r="20" spans="2:9">
      <c r="B20" s="42" t="s">
        <v>351</v>
      </c>
      <c r="C20" s="84">
        <v>264400.08</v>
      </c>
      <c r="D20" s="84">
        <v>66100.02</v>
      </c>
      <c r="E20" s="84">
        <v>66100.02</v>
      </c>
      <c r="F20" s="84">
        <v>66100.02</v>
      </c>
      <c r="G20" s="84">
        <v>66100.02</v>
      </c>
      <c r="H20" s="84">
        <v>264400.08</v>
      </c>
      <c r="I20" s="359"/>
    </row>
    <row r="21" spans="2:9">
      <c r="B21" s="42" t="s">
        <v>352</v>
      </c>
      <c r="C21" s="84">
        <v>39253.599999999999</v>
      </c>
      <c r="D21" s="84">
        <v>9813.4</v>
      </c>
      <c r="E21" s="84">
        <v>9813.4</v>
      </c>
      <c r="F21" s="84">
        <v>9813.4</v>
      </c>
      <c r="G21" s="84">
        <v>9813.4</v>
      </c>
      <c r="H21" s="84">
        <v>39253.599999999999</v>
      </c>
      <c r="I21" s="359"/>
    </row>
    <row r="22" spans="2:9">
      <c r="B22" s="42" t="s">
        <v>437</v>
      </c>
      <c r="C22" s="84">
        <v>10370.16</v>
      </c>
      <c r="D22" s="84">
        <v>2592.54</v>
      </c>
      <c r="E22" s="84">
        <v>7777.62</v>
      </c>
      <c r="F22" s="84">
        <v>0</v>
      </c>
      <c r="G22" s="84">
        <v>0</v>
      </c>
      <c r="H22" s="84">
        <v>10370.16</v>
      </c>
      <c r="I22" s="359"/>
    </row>
    <row r="23" spans="2:9">
      <c r="B23" s="42" t="s">
        <v>353</v>
      </c>
      <c r="C23" s="84">
        <v>2773.92</v>
      </c>
      <c r="D23" s="84">
        <v>693.48</v>
      </c>
      <c r="E23" s="84">
        <v>693.48</v>
      </c>
      <c r="F23" s="84">
        <v>693.48</v>
      </c>
      <c r="G23" s="84">
        <v>693.48</v>
      </c>
      <c r="H23" s="84">
        <v>2773.92</v>
      </c>
      <c r="I23" s="359"/>
    </row>
    <row r="24" spans="2:9">
      <c r="B24" s="42" t="s">
        <v>646</v>
      </c>
      <c r="C24" s="84">
        <v>7.92</v>
      </c>
      <c r="D24" s="84">
        <v>7.92</v>
      </c>
      <c r="E24" s="84">
        <v>0</v>
      </c>
      <c r="F24" s="84">
        <v>0</v>
      </c>
      <c r="G24" s="84">
        <v>0</v>
      </c>
      <c r="H24" s="84">
        <v>7.92</v>
      </c>
      <c r="I24" s="359"/>
    </row>
    <row r="25" spans="2:9">
      <c r="B25" s="42" t="s">
        <v>354</v>
      </c>
      <c r="C25" s="84">
        <v>5383421.1600000001</v>
      </c>
      <c r="D25" s="84">
        <v>1345855.29</v>
      </c>
      <c r="E25" s="84">
        <v>1345855.29</v>
      </c>
      <c r="F25" s="84">
        <v>1345855.29</v>
      </c>
      <c r="G25" s="84">
        <v>1345855.29</v>
      </c>
      <c r="H25" s="84">
        <v>5383421.1600000001</v>
      </c>
      <c r="I25" s="359"/>
    </row>
    <row r="26" spans="2:9">
      <c r="B26" s="42" t="s">
        <v>355</v>
      </c>
      <c r="C26" s="84">
        <v>17.88</v>
      </c>
      <c r="D26" s="84">
        <v>17.88</v>
      </c>
      <c r="E26" s="84">
        <v>0</v>
      </c>
      <c r="F26" s="84">
        <v>0</v>
      </c>
      <c r="G26" s="84">
        <v>0</v>
      </c>
      <c r="H26" s="84">
        <v>17.88</v>
      </c>
      <c r="I26" s="359"/>
    </row>
    <row r="27" spans="2:9">
      <c r="B27" s="42" t="s">
        <v>356</v>
      </c>
      <c r="C27" s="84">
        <v>228053.36</v>
      </c>
      <c r="D27" s="84">
        <v>57013.34</v>
      </c>
      <c r="E27" s="84">
        <v>57013.34</v>
      </c>
      <c r="F27" s="84">
        <v>57013.34</v>
      </c>
      <c r="G27" s="84">
        <v>57013.34</v>
      </c>
      <c r="H27" s="84">
        <v>228053.36</v>
      </c>
      <c r="I27" s="359"/>
    </row>
    <row r="28" spans="2:9">
      <c r="B28" s="42" t="s">
        <v>357</v>
      </c>
      <c r="C28" s="84">
        <v>3692596.52</v>
      </c>
      <c r="D28" s="84">
        <v>923149.13</v>
      </c>
      <c r="E28" s="84">
        <v>923149.13</v>
      </c>
      <c r="F28" s="84">
        <v>923149.13</v>
      </c>
      <c r="G28" s="84">
        <v>923149.13</v>
      </c>
      <c r="H28" s="84">
        <v>3692596.52</v>
      </c>
      <c r="I28" s="359"/>
    </row>
    <row r="29" spans="2:9">
      <c r="B29" s="42" t="s">
        <v>358</v>
      </c>
      <c r="C29" s="84">
        <v>6169911.4000000004</v>
      </c>
      <c r="D29" s="84">
        <v>1542477.85</v>
      </c>
      <c r="E29" s="84">
        <v>1542477.85</v>
      </c>
      <c r="F29" s="84">
        <v>1542477.85</v>
      </c>
      <c r="G29" s="84">
        <v>1542477.85</v>
      </c>
      <c r="H29" s="84">
        <v>6169911.4000000004</v>
      </c>
      <c r="I29" s="359"/>
    </row>
    <row r="30" spans="2:9">
      <c r="B30" s="42" t="s">
        <v>359</v>
      </c>
      <c r="C30" s="84">
        <v>3737281.84</v>
      </c>
      <c r="D30" s="84">
        <v>934320.46000000008</v>
      </c>
      <c r="E30" s="84">
        <v>934320.46</v>
      </c>
      <c r="F30" s="84">
        <v>934320.46</v>
      </c>
      <c r="G30" s="84">
        <v>934320.46</v>
      </c>
      <c r="H30" s="84">
        <v>3737281.84</v>
      </c>
      <c r="I30" s="359"/>
    </row>
    <row r="31" spans="2:9">
      <c r="B31" s="42" t="s">
        <v>360</v>
      </c>
      <c r="C31" s="84">
        <v>586710.92000000004</v>
      </c>
      <c r="D31" s="84">
        <v>146677.73000000001</v>
      </c>
      <c r="E31" s="84">
        <v>146677.73000000001</v>
      </c>
      <c r="F31" s="84">
        <v>146677.73000000001</v>
      </c>
      <c r="G31" s="84">
        <v>146677.73000000001</v>
      </c>
      <c r="H31" s="84">
        <v>586710.92000000004</v>
      </c>
      <c r="I31" s="359"/>
    </row>
    <row r="32" spans="2:9">
      <c r="B32" s="42" t="s">
        <v>361</v>
      </c>
      <c r="C32" s="84">
        <v>18904728.52</v>
      </c>
      <c r="D32" s="84">
        <v>4726182.13</v>
      </c>
      <c r="E32" s="84">
        <v>4726182.13</v>
      </c>
      <c r="F32" s="84">
        <v>4726182.13</v>
      </c>
      <c r="G32" s="84">
        <v>4726182.13</v>
      </c>
      <c r="H32" s="84">
        <v>18904728.52</v>
      </c>
      <c r="I32" s="359"/>
    </row>
    <row r="33" spans="2:9">
      <c r="B33" s="42" t="s">
        <v>362</v>
      </c>
      <c r="C33" s="84">
        <v>1020982.68</v>
      </c>
      <c r="D33" s="84">
        <v>1020982.68</v>
      </c>
      <c r="E33" s="84">
        <v>0</v>
      </c>
      <c r="F33" s="84">
        <v>0</v>
      </c>
      <c r="G33" s="84">
        <v>0</v>
      </c>
      <c r="H33" s="84">
        <v>1020982.68</v>
      </c>
      <c r="I33" s="359"/>
    </row>
    <row r="34" spans="2:9">
      <c r="B34" s="42" t="s">
        <v>438</v>
      </c>
      <c r="C34" s="84">
        <v>237367.56</v>
      </c>
      <c r="D34" s="84">
        <v>59341.89</v>
      </c>
      <c r="E34" s="84">
        <v>59341.89</v>
      </c>
      <c r="F34" s="84">
        <v>59341.89</v>
      </c>
      <c r="G34" s="84">
        <v>59341.89</v>
      </c>
      <c r="H34" s="84">
        <v>237367.56</v>
      </c>
      <c r="I34" s="359"/>
    </row>
    <row r="35" spans="2:9">
      <c r="B35" s="42" t="s">
        <v>365</v>
      </c>
      <c r="C35" s="84">
        <v>2948618.12</v>
      </c>
      <c r="D35" s="84">
        <v>737154.53</v>
      </c>
      <c r="E35" s="84">
        <v>737154.53</v>
      </c>
      <c r="F35" s="84">
        <v>737154.53</v>
      </c>
      <c r="G35" s="84">
        <v>737154.53</v>
      </c>
      <c r="H35" s="84">
        <v>2948618.12</v>
      </c>
      <c r="I35" s="359"/>
    </row>
    <row r="36" spans="2:9">
      <c r="B36" s="42" t="s">
        <v>366</v>
      </c>
      <c r="C36" s="84">
        <v>18208.599999999999</v>
      </c>
      <c r="D36" s="84">
        <v>4552.1499999999996</v>
      </c>
      <c r="E36" s="84">
        <v>4552.1499999999996</v>
      </c>
      <c r="F36" s="84">
        <v>4552.1499999999996</v>
      </c>
      <c r="G36" s="84">
        <v>4552.1499999999996</v>
      </c>
      <c r="H36" s="84">
        <v>18208.599999999999</v>
      </c>
      <c r="I36" s="359"/>
    </row>
    <row r="37" spans="2:9">
      <c r="B37" s="42" t="s">
        <v>647</v>
      </c>
      <c r="C37" s="84">
        <v>9.92</v>
      </c>
      <c r="D37" s="84">
        <v>9.92</v>
      </c>
      <c r="E37" s="84">
        <v>0</v>
      </c>
      <c r="F37" s="84">
        <v>0</v>
      </c>
      <c r="G37" s="84">
        <v>0</v>
      </c>
      <c r="H37" s="84">
        <v>9.92</v>
      </c>
      <c r="I37" s="359"/>
    </row>
    <row r="38" spans="2:9">
      <c r="B38" s="42" t="s">
        <v>367</v>
      </c>
      <c r="C38" s="84">
        <v>120801.68</v>
      </c>
      <c r="D38" s="84">
        <v>120801.68</v>
      </c>
      <c r="E38" s="84">
        <v>0</v>
      </c>
      <c r="F38" s="84">
        <v>0</v>
      </c>
      <c r="G38" s="84">
        <v>0</v>
      </c>
      <c r="H38" s="84">
        <v>120801.68</v>
      </c>
      <c r="I38" s="359"/>
    </row>
    <row r="39" spans="2:9">
      <c r="B39" s="42" t="s">
        <v>369</v>
      </c>
      <c r="C39" s="84">
        <v>49890.720000000001</v>
      </c>
      <c r="D39" s="84">
        <v>49890.720000000001</v>
      </c>
      <c r="E39" s="84">
        <v>0</v>
      </c>
      <c r="F39" s="84">
        <v>0</v>
      </c>
      <c r="G39" s="84">
        <v>0</v>
      </c>
      <c r="H39" s="84">
        <v>49890.720000000001</v>
      </c>
      <c r="I39" s="359"/>
    </row>
    <row r="40" spans="2:9">
      <c r="B40" s="42" t="s">
        <v>370</v>
      </c>
      <c r="C40" s="84">
        <v>2034.52</v>
      </c>
      <c r="D40" s="84">
        <v>508.63</v>
      </c>
      <c r="E40" s="84">
        <v>508.63</v>
      </c>
      <c r="F40" s="84">
        <v>508.63</v>
      </c>
      <c r="G40" s="84">
        <v>508.63</v>
      </c>
      <c r="H40" s="84">
        <v>2034.52</v>
      </c>
      <c r="I40" s="359"/>
    </row>
    <row r="41" spans="2:9">
      <c r="B41" s="42" t="s">
        <v>371</v>
      </c>
      <c r="C41" s="84">
        <v>5147.88</v>
      </c>
      <c r="D41" s="84">
        <v>1286.97</v>
      </c>
      <c r="E41" s="84">
        <v>1286.97</v>
      </c>
      <c r="F41" s="84">
        <v>1286.97</v>
      </c>
      <c r="G41" s="84">
        <v>1286.97</v>
      </c>
      <c r="H41" s="84">
        <v>5147.88</v>
      </c>
      <c r="I41" s="359"/>
    </row>
    <row r="42" spans="2:9">
      <c r="B42" s="42" t="s">
        <v>372</v>
      </c>
      <c r="C42" s="84">
        <v>224757.44</v>
      </c>
      <c r="D42" s="84">
        <v>56189.36</v>
      </c>
      <c r="E42" s="84">
        <v>56189.36</v>
      </c>
      <c r="F42" s="84">
        <v>56189.36</v>
      </c>
      <c r="G42" s="84">
        <v>56189.36</v>
      </c>
      <c r="H42" s="84">
        <v>224757.44</v>
      </c>
      <c r="I42" s="359"/>
    </row>
    <row r="43" spans="2:9">
      <c r="B43" s="42" t="s">
        <v>373</v>
      </c>
      <c r="C43" s="84">
        <v>315108.59999999998</v>
      </c>
      <c r="D43" s="84">
        <v>78777.149999999994</v>
      </c>
      <c r="E43" s="84">
        <v>78777.149999999994</v>
      </c>
      <c r="F43" s="84">
        <v>78777.149999999994</v>
      </c>
      <c r="G43" s="84">
        <v>78777.149999999994</v>
      </c>
      <c r="H43" s="84">
        <v>315108.59999999998</v>
      </c>
      <c r="I43" s="359"/>
    </row>
    <row r="44" spans="2:9">
      <c r="B44" s="42" t="s">
        <v>374</v>
      </c>
      <c r="C44" s="84">
        <v>50426.68</v>
      </c>
      <c r="D44" s="84">
        <v>50426.68</v>
      </c>
      <c r="E44" s="84">
        <v>0</v>
      </c>
      <c r="F44" s="84">
        <v>0</v>
      </c>
      <c r="G44" s="84">
        <v>0</v>
      </c>
      <c r="H44" s="84">
        <v>50426.68</v>
      </c>
      <c r="I44" s="359"/>
    </row>
    <row r="45" spans="2:9">
      <c r="B45" s="42" t="s">
        <v>375</v>
      </c>
      <c r="C45" s="84">
        <v>7589.32</v>
      </c>
      <c r="D45" s="84">
        <v>1897.33</v>
      </c>
      <c r="E45" s="84">
        <v>1897.33</v>
      </c>
      <c r="F45" s="84">
        <v>1897.33</v>
      </c>
      <c r="G45" s="84">
        <v>1897.33</v>
      </c>
      <c r="H45" s="84">
        <v>7589.32</v>
      </c>
      <c r="I45" s="359"/>
    </row>
    <row r="46" spans="2:9">
      <c r="B46" s="42" t="s">
        <v>376</v>
      </c>
      <c r="C46" s="84">
        <v>11.92</v>
      </c>
      <c r="D46" s="84">
        <v>11.92</v>
      </c>
      <c r="E46" s="84">
        <v>0</v>
      </c>
      <c r="F46" s="84">
        <v>0</v>
      </c>
      <c r="G46" s="84">
        <v>0</v>
      </c>
      <c r="H46" s="84">
        <v>11.92</v>
      </c>
      <c r="I46" s="359"/>
    </row>
    <row r="47" spans="2:9">
      <c r="B47" s="42" t="s">
        <v>377</v>
      </c>
      <c r="C47" s="84">
        <v>2362.04</v>
      </c>
      <c r="D47" s="84">
        <v>2362.04</v>
      </c>
      <c r="E47" s="84">
        <v>0</v>
      </c>
      <c r="F47" s="84">
        <v>0</v>
      </c>
      <c r="G47" s="84">
        <v>0</v>
      </c>
      <c r="H47" s="84">
        <v>2362.04</v>
      </c>
      <c r="I47" s="359"/>
    </row>
    <row r="48" spans="2:9">
      <c r="B48" s="42" t="s">
        <v>378</v>
      </c>
      <c r="C48" s="84">
        <v>136946.96</v>
      </c>
      <c r="D48" s="84">
        <v>34236.74</v>
      </c>
      <c r="E48" s="84">
        <v>34236.74</v>
      </c>
      <c r="F48" s="84">
        <v>68473.48</v>
      </c>
      <c r="G48" s="84">
        <v>0</v>
      </c>
      <c r="H48" s="84">
        <v>136946.96</v>
      </c>
      <c r="I48" s="359"/>
    </row>
    <row r="49" spans="2:9">
      <c r="B49" s="42" t="s">
        <v>379</v>
      </c>
      <c r="C49" s="84">
        <v>25088.28</v>
      </c>
      <c r="D49" s="84">
        <v>25088.28</v>
      </c>
      <c r="E49" s="84">
        <v>0</v>
      </c>
      <c r="F49" s="84">
        <v>0</v>
      </c>
      <c r="G49" s="84">
        <v>0</v>
      </c>
      <c r="H49" s="84">
        <v>25088.28</v>
      </c>
      <c r="I49" s="359"/>
    </row>
    <row r="50" spans="2:9">
      <c r="B50" s="42" t="s">
        <v>580</v>
      </c>
      <c r="C50" s="84">
        <v>5944.8</v>
      </c>
      <c r="D50" s="84">
        <v>1486.2</v>
      </c>
      <c r="E50" s="84">
        <v>1486.2</v>
      </c>
      <c r="F50" s="84">
        <v>1486.2</v>
      </c>
      <c r="G50" s="84">
        <v>1486.2</v>
      </c>
      <c r="H50" s="84">
        <v>5944.8</v>
      </c>
      <c r="I50" s="359"/>
    </row>
    <row r="51" spans="2:9">
      <c r="B51" s="42" t="s">
        <v>648</v>
      </c>
      <c r="C51" s="84">
        <v>8889541.2400000002</v>
      </c>
      <c r="D51" s="84">
        <v>2222385.31</v>
      </c>
      <c r="E51" s="84">
        <v>2222385.31</v>
      </c>
      <c r="F51" s="84">
        <v>2222385.31</v>
      </c>
      <c r="G51" s="84">
        <v>2222385.31</v>
      </c>
      <c r="H51" s="84">
        <v>8889541.2400000002</v>
      </c>
      <c r="I51" s="359"/>
    </row>
    <row r="52" spans="2:9">
      <c r="B52" s="42" t="s">
        <v>649</v>
      </c>
      <c r="C52" s="84">
        <v>19198.04</v>
      </c>
      <c r="D52" s="84">
        <v>4799.51</v>
      </c>
      <c r="E52" s="84">
        <v>4799.51</v>
      </c>
      <c r="F52" s="84">
        <v>4799.51</v>
      </c>
      <c r="G52" s="84">
        <v>4799.51</v>
      </c>
      <c r="H52" s="84">
        <v>19198.04</v>
      </c>
      <c r="I52" s="359"/>
    </row>
    <row r="53" spans="2:9">
      <c r="B53" s="42" t="s">
        <v>650</v>
      </c>
      <c r="C53" s="84">
        <v>2817.6</v>
      </c>
      <c r="D53" s="84">
        <v>704.4</v>
      </c>
      <c r="E53" s="84">
        <v>704.4</v>
      </c>
      <c r="F53" s="84">
        <v>704.4</v>
      </c>
      <c r="G53" s="84">
        <v>704.4</v>
      </c>
      <c r="H53" s="84">
        <v>2817.6</v>
      </c>
      <c r="I53" s="359"/>
    </row>
    <row r="54" spans="2:9">
      <c r="B54" s="42" t="s">
        <v>380</v>
      </c>
      <c r="C54" s="84">
        <v>5039156.2</v>
      </c>
      <c r="D54" s="84">
        <v>1259789.05</v>
      </c>
      <c r="E54" s="84">
        <v>1259789.05</v>
      </c>
      <c r="F54" s="84">
        <v>1259789.05</v>
      </c>
      <c r="G54" s="84">
        <v>1259789.05</v>
      </c>
      <c r="H54" s="84">
        <v>5039156.2</v>
      </c>
      <c r="I54" s="359"/>
    </row>
    <row r="55" spans="2:9">
      <c r="B55" s="42" t="s">
        <v>651</v>
      </c>
      <c r="C55" s="84">
        <v>2896149.96</v>
      </c>
      <c r="D55" s="84">
        <v>724037.49</v>
      </c>
      <c r="E55" s="84">
        <v>724037.49</v>
      </c>
      <c r="F55" s="84">
        <v>724037.49</v>
      </c>
      <c r="G55" s="84">
        <v>724037.49</v>
      </c>
      <c r="H55" s="84">
        <v>2896149.96</v>
      </c>
      <c r="I55" s="359"/>
    </row>
    <row r="56" spans="2:9">
      <c r="B56" s="42" t="s">
        <v>652</v>
      </c>
      <c r="C56" s="84">
        <v>553599.64</v>
      </c>
      <c r="D56" s="84">
        <v>138399.91</v>
      </c>
      <c r="E56" s="84">
        <v>138399.91</v>
      </c>
      <c r="F56" s="84">
        <v>138399.91</v>
      </c>
      <c r="G56" s="84">
        <v>138399.91</v>
      </c>
      <c r="H56" s="84">
        <v>553599.64</v>
      </c>
      <c r="I56" s="359"/>
    </row>
    <row r="57" spans="2:9">
      <c r="B57" s="42" t="s">
        <v>422</v>
      </c>
      <c r="C57" s="84">
        <v>784078.56</v>
      </c>
      <c r="D57" s="84">
        <v>196019.64</v>
      </c>
      <c r="E57" s="84">
        <v>196019.64</v>
      </c>
      <c r="F57" s="84">
        <v>196019.64</v>
      </c>
      <c r="G57" s="84">
        <v>196019.64</v>
      </c>
      <c r="H57" s="84">
        <v>784078.56</v>
      </c>
      <c r="I57" s="359"/>
    </row>
    <row r="58" spans="2:9">
      <c r="B58" s="42" t="s">
        <v>382</v>
      </c>
      <c r="C58" s="84">
        <v>580768.12</v>
      </c>
      <c r="D58" s="84">
        <v>145192.03</v>
      </c>
      <c r="E58" s="84">
        <v>145192.03</v>
      </c>
      <c r="F58" s="84">
        <v>145192.03</v>
      </c>
      <c r="G58" s="84">
        <v>145192.03</v>
      </c>
      <c r="H58" s="84">
        <v>580768.12</v>
      </c>
      <c r="I58" s="359"/>
    </row>
    <row r="59" spans="2:9">
      <c r="B59" s="42" t="s">
        <v>653</v>
      </c>
      <c r="C59" s="84">
        <v>5673926.7999999998</v>
      </c>
      <c r="D59" s="84">
        <v>1418481.7</v>
      </c>
      <c r="E59" s="84">
        <v>1418481.7</v>
      </c>
      <c r="F59" s="84">
        <v>1418481.7</v>
      </c>
      <c r="G59" s="84">
        <v>1418481.7</v>
      </c>
      <c r="H59" s="84">
        <v>5673926.7999999998</v>
      </c>
      <c r="I59" s="359"/>
    </row>
    <row r="60" spans="2:9">
      <c r="B60" s="42" t="s">
        <v>384</v>
      </c>
      <c r="C60" s="84">
        <v>5021.84</v>
      </c>
      <c r="D60" s="84">
        <v>1255.46</v>
      </c>
      <c r="E60" s="84">
        <v>1255.46</v>
      </c>
      <c r="F60" s="84">
        <v>1255.46</v>
      </c>
      <c r="G60" s="84">
        <v>1255.46</v>
      </c>
      <c r="H60" s="84">
        <v>5021.84</v>
      </c>
      <c r="I60" s="359"/>
    </row>
    <row r="61" spans="2:9">
      <c r="B61" s="42" t="s">
        <v>386</v>
      </c>
      <c r="C61" s="84">
        <v>742403.36</v>
      </c>
      <c r="D61" s="84">
        <v>185600.84</v>
      </c>
      <c r="E61" s="84">
        <v>185600.84</v>
      </c>
      <c r="F61" s="84">
        <v>185600.84</v>
      </c>
      <c r="G61" s="84">
        <v>185600.84</v>
      </c>
      <c r="H61" s="84">
        <v>742403.36</v>
      </c>
      <c r="I61" s="359"/>
    </row>
    <row r="62" spans="2:9">
      <c r="B62" s="42" t="s">
        <v>387</v>
      </c>
      <c r="C62" s="84">
        <v>18636.32</v>
      </c>
      <c r="D62" s="84">
        <v>4659.08</v>
      </c>
      <c r="E62" s="84">
        <v>4659.08</v>
      </c>
      <c r="F62" s="84">
        <v>4659.08</v>
      </c>
      <c r="G62" s="84">
        <v>4659.08</v>
      </c>
      <c r="H62" s="84">
        <v>18636.32</v>
      </c>
      <c r="I62" s="359"/>
    </row>
    <row r="63" spans="2:9">
      <c r="B63" s="42" t="s">
        <v>388</v>
      </c>
      <c r="C63" s="84">
        <v>19.84</v>
      </c>
      <c r="D63" s="84">
        <v>4.96</v>
      </c>
      <c r="E63" s="84">
        <v>4.96</v>
      </c>
      <c r="F63" s="84">
        <v>4.96</v>
      </c>
      <c r="G63" s="84">
        <v>4.96</v>
      </c>
      <c r="H63" s="84">
        <v>19.84</v>
      </c>
      <c r="I63" s="359"/>
    </row>
    <row r="64" spans="2:9">
      <c r="B64" s="42" t="s">
        <v>389</v>
      </c>
      <c r="C64" s="84">
        <v>31169.040000000001</v>
      </c>
      <c r="D64" s="84">
        <v>7792.26</v>
      </c>
      <c r="E64" s="84">
        <v>7792.26</v>
      </c>
      <c r="F64" s="84">
        <v>7792.26</v>
      </c>
      <c r="G64" s="84">
        <v>7792.26</v>
      </c>
      <c r="H64" s="84">
        <v>31169.040000000001</v>
      </c>
      <c r="I64" s="359"/>
    </row>
    <row r="65" spans="2:9">
      <c r="B65" s="42" t="s">
        <v>390</v>
      </c>
      <c r="C65" s="84">
        <v>7143731.5999999996</v>
      </c>
      <c r="D65" s="84">
        <v>1785932.9</v>
      </c>
      <c r="E65" s="84">
        <v>1785932.9</v>
      </c>
      <c r="F65" s="84">
        <v>1785932.9</v>
      </c>
      <c r="G65" s="84">
        <v>1785932.9</v>
      </c>
      <c r="H65" s="84">
        <v>7143731.5999999996</v>
      </c>
      <c r="I65" s="359"/>
    </row>
    <row r="66" spans="2:9">
      <c r="B66" s="42" t="s">
        <v>391</v>
      </c>
      <c r="C66" s="84">
        <v>228922.76</v>
      </c>
      <c r="D66" s="84">
        <v>57230.69</v>
      </c>
      <c r="E66" s="84">
        <v>57230.69</v>
      </c>
      <c r="F66" s="84">
        <v>57230.69</v>
      </c>
      <c r="G66" s="84">
        <v>57230.69</v>
      </c>
      <c r="H66" s="84">
        <v>228922.76</v>
      </c>
      <c r="I66" s="359"/>
    </row>
    <row r="67" spans="2:9">
      <c r="B67" s="42" t="s">
        <v>392</v>
      </c>
      <c r="C67" s="84">
        <v>1919162.84</v>
      </c>
      <c r="D67" s="84">
        <v>479790.71</v>
      </c>
      <c r="E67" s="84">
        <v>479790.71</v>
      </c>
      <c r="F67" s="84">
        <v>479790.71</v>
      </c>
      <c r="G67" s="84">
        <v>479790.71</v>
      </c>
      <c r="H67" s="84">
        <v>1919162.84</v>
      </c>
      <c r="I67" s="359"/>
    </row>
    <row r="68" spans="2:9">
      <c r="B68" s="42" t="s">
        <v>393</v>
      </c>
      <c r="C68" s="84">
        <v>543734.64</v>
      </c>
      <c r="D68" s="84">
        <v>135933.66</v>
      </c>
      <c r="E68" s="84">
        <v>135933.66</v>
      </c>
      <c r="F68" s="84">
        <v>135933.66</v>
      </c>
      <c r="G68" s="84">
        <v>135933.66</v>
      </c>
      <c r="H68" s="84">
        <v>543734.64</v>
      </c>
      <c r="I68" s="359"/>
    </row>
    <row r="69" spans="2:9">
      <c r="B69" s="42" t="s">
        <v>586</v>
      </c>
      <c r="C69" s="84">
        <v>19772.68</v>
      </c>
      <c r="D69" s="84">
        <v>4943.17</v>
      </c>
      <c r="E69" s="84">
        <v>4943.17</v>
      </c>
      <c r="F69" s="84">
        <v>4943.17</v>
      </c>
      <c r="G69" s="84">
        <v>4943.17</v>
      </c>
      <c r="H69" s="84">
        <v>19772.68</v>
      </c>
      <c r="I69" s="359"/>
    </row>
    <row r="70" spans="2:9">
      <c r="B70" s="42" t="s">
        <v>394</v>
      </c>
      <c r="C70" s="84">
        <v>76778.36</v>
      </c>
      <c r="D70" s="84">
        <v>19194.59</v>
      </c>
      <c r="E70" s="84">
        <v>19194.59</v>
      </c>
      <c r="F70" s="84">
        <v>19194.59</v>
      </c>
      <c r="G70" s="84">
        <v>19194.59</v>
      </c>
      <c r="H70" s="84">
        <v>76778.36</v>
      </c>
      <c r="I70" s="359"/>
    </row>
    <row r="71" spans="2:9">
      <c r="B71" s="42" t="s">
        <v>639</v>
      </c>
      <c r="C71" s="84">
        <v>236647.04000000001</v>
      </c>
      <c r="D71" s="84">
        <v>59161.760000000002</v>
      </c>
      <c r="E71" s="84">
        <v>59161.760000000002</v>
      </c>
      <c r="F71" s="84">
        <v>59161.760000000002</v>
      </c>
      <c r="G71" s="84">
        <v>59161.760000000002</v>
      </c>
      <c r="H71" s="84">
        <v>236647.04000000001</v>
      </c>
      <c r="I71" s="359"/>
    </row>
    <row r="72" spans="2:9">
      <c r="B72" s="42" t="s">
        <v>395</v>
      </c>
      <c r="C72" s="84">
        <v>2647873.3199999998</v>
      </c>
      <c r="D72" s="84">
        <v>661968.32999999996</v>
      </c>
      <c r="E72" s="84">
        <v>661968.32999999996</v>
      </c>
      <c r="F72" s="84">
        <v>661968.32999999996</v>
      </c>
      <c r="G72" s="84">
        <v>661968.32999999996</v>
      </c>
      <c r="H72" s="84">
        <v>2647873.3199999998</v>
      </c>
      <c r="I72" s="359"/>
    </row>
    <row r="73" spans="2:9">
      <c r="B73" s="42" t="s">
        <v>396</v>
      </c>
      <c r="C73" s="84">
        <v>468236.56</v>
      </c>
      <c r="D73" s="84">
        <v>117059.14</v>
      </c>
      <c r="E73" s="84">
        <v>117059.14</v>
      </c>
      <c r="F73" s="84">
        <v>117059.14</v>
      </c>
      <c r="G73" s="84">
        <v>117059.14</v>
      </c>
      <c r="H73" s="84">
        <v>468236.56</v>
      </c>
      <c r="I73" s="359"/>
    </row>
    <row r="74" spans="2:9">
      <c r="B74" s="42" t="s">
        <v>397</v>
      </c>
      <c r="C74" s="84">
        <v>489.28</v>
      </c>
      <c r="D74" s="84">
        <v>489.28</v>
      </c>
      <c r="E74" s="84">
        <v>0</v>
      </c>
      <c r="F74" s="84">
        <v>0</v>
      </c>
      <c r="G74" s="84">
        <v>0</v>
      </c>
      <c r="H74" s="84">
        <v>489.28</v>
      </c>
      <c r="I74" s="359"/>
    </row>
    <row r="75" spans="2:9">
      <c r="B75" s="42" t="s">
        <v>398</v>
      </c>
      <c r="C75" s="84">
        <v>127751.84</v>
      </c>
      <c r="D75" s="84">
        <v>31937.96</v>
      </c>
      <c r="E75" s="84">
        <v>31937.96</v>
      </c>
      <c r="F75" s="84">
        <v>31937.96</v>
      </c>
      <c r="G75" s="84">
        <v>31937.96</v>
      </c>
      <c r="H75" s="84">
        <v>127751.84</v>
      </c>
      <c r="I75" s="359"/>
    </row>
    <row r="76" spans="2:9">
      <c r="B76" s="42" t="s">
        <v>400</v>
      </c>
      <c r="C76" s="84">
        <v>5263728.04</v>
      </c>
      <c r="D76" s="84">
        <v>1315932.01</v>
      </c>
      <c r="E76" s="84">
        <v>1315932.01</v>
      </c>
      <c r="F76" s="84">
        <v>1315932.01</v>
      </c>
      <c r="G76" s="84">
        <v>1315932.01</v>
      </c>
      <c r="H76" s="84">
        <v>5263728.04</v>
      </c>
      <c r="I76" s="359"/>
    </row>
    <row r="77" spans="2:9">
      <c r="B77" s="42" t="s">
        <v>401</v>
      </c>
      <c r="C77" s="84">
        <v>2986.28</v>
      </c>
      <c r="D77" s="84">
        <v>2986.28</v>
      </c>
      <c r="E77" s="84">
        <v>0</v>
      </c>
      <c r="F77" s="84">
        <v>0</v>
      </c>
      <c r="G77" s="84">
        <v>0</v>
      </c>
      <c r="H77" s="84">
        <v>2986.28</v>
      </c>
      <c r="I77" s="359"/>
    </row>
    <row r="78" spans="2:9">
      <c r="B78" s="42" t="s">
        <v>402</v>
      </c>
      <c r="C78" s="84">
        <v>1336.84</v>
      </c>
      <c r="D78" s="84">
        <v>334.21</v>
      </c>
      <c r="E78" s="84">
        <v>334.21</v>
      </c>
      <c r="F78" s="84">
        <v>334.21</v>
      </c>
      <c r="G78" s="84">
        <v>334.21</v>
      </c>
      <c r="H78" s="84">
        <v>1336.84</v>
      </c>
      <c r="I78" s="359"/>
    </row>
    <row r="79" spans="2:9">
      <c r="B79" s="42" t="s">
        <v>403</v>
      </c>
      <c r="C79" s="84">
        <v>6737.8</v>
      </c>
      <c r="D79" s="84">
        <v>1684.45</v>
      </c>
      <c r="E79" s="84">
        <v>1684.45</v>
      </c>
      <c r="F79" s="84">
        <v>1684.45</v>
      </c>
      <c r="G79" s="84">
        <v>1684.45</v>
      </c>
      <c r="H79" s="84">
        <v>6737.8</v>
      </c>
      <c r="I79" s="359"/>
    </row>
    <row r="80" spans="2:9">
      <c r="B80" s="42" t="s">
        <v>654</v>
      </c>
      <c r="C80" s="84">
        <v>5902911.0800000001</v>
      </c>
      <c r="D80" s="84">
        <v>1475727.77</v>
      </c>
      <c r="E80" s="84">
        <v>1475727.77</v>
      </c>
      <c r="F80" s="84">
        <v>1475727.77</v>
      </c>
      <c r="G80" s="84">
        <v>1475727.77</v>
      </c>
      <c r="H80" s="84">
        <v>5902911.0800000001</v>
      </c>
      <c r="I80" s="359"/>
    </row>
    <row r="81" spans="2:9">
      <c r="B81" s="42" t="s">
        <v>424</v>
      </c>
      <c r="C81" s="84">
        <v>1482.72</v>
      </c>
      <c r="D81" s="84">
        <v>1482.72</v>
      </c>
      <c r="E81" s="84">
        <v>0</v>
      </c>
      <c r="F81" s="84">
        <v>0</v>
      </c>
      <c r="G81" s="84">
        <v>0</v>
      </c>
      <c r="H81" s="84">
        <v>1482.72</v>
      </c>
      <c r="I81" s="359"/>
    </row>
    <row r="82" spans="2:9">
      <c r="B82" s="42" t="s">
        <v>655</v>
      </c>
      <c r="C82" s="84">
        <v>293.76</v>
      </c>
      <c r="D82" s="84">
        <v>73.44</v>
      </c>
      <c r="E82" s="84">
        <v>73.44</v>
      </c>
      <c r="F82" s="84">
        <v>73.44</v>
      </c>
      <c r="G82" s="84">
        <v>73.44</v>
      </c>
      <c r="H82" s="84">
        <v>293.76</v>
      </c>
      <c r="I82" s="359"/>
    </row>
    <row r="83" spans="2:9">
      <c r="B83" s="42" t="s">
        <v>405</v>
      </c>
      <c r="C83" s="84">
        <v>18009.080000000002</v>
      </c>
      <c r="D83" s="84">
        <v>4502.2700000000004</v>
      </c>
      <c r="E83" s="84">
        <v>4502.2700000000004</v>
      </c>
      <c r="F83" s="84">
        <v>4502.2700000000004</v>
      </c>
      <c r="G83" s="84">
        <v>4502.2700000000004</v>
      </c>
      <c r="H83" s="84">
        <v>18009.080000000002</v>
      </c>
      <c r="I83" s="359"/>
    </row>
    <row r="84" spans="2:9">
      <c r="B84" s="42" t="s">
        <v>406</v>
      </c>
      <c r="C84" s="84">
        <v>2109.96</v>
      </c>
      <c r="D84" s="84">
        <v>2109.96</v>
      </c>
      <c r="E84" s="84">
        <v>0</v>
      </c>
      <c r="F84" s="84">
        <v>0</v>
      </c>
      <c r="G84" s="84">
        <v>0</v>
      </c>
      <c r="H84" s="84">
        <v>2109.96</v>
      </c>
      <c r="I84" s="359"/>
    </row>
    <row r="85" spans="2:9">
      <c r="B85" s="42" t="s">
        <v>407</v>
      </c>
      <c r="C85" s="84">
        <v>43739.48</v>
      </c>
      <c r="D85" s="84">
        <v>10934.87</v>
      </c>
      <c r="E85" s="84">
        <v>10934.87</v>
      </c>
      <c r="F85" s="84">
        <v>10934.87</v>
      </c>
      <c r="G85" s="84">
        <v>10934.87</v>
      </c>
      <c r="H85" s="84">
        <v>43739.48</v>
      </c>
      <c r="I85" s="359"/>
    </row>
    <row r="86" spans="2:9">
      <c r="B86" s="42" t="s">
        <v>408</v>
      </c>
      <c r="C86" s="84">
        <v>109565.12</v>
      </c>
      <c r="D86" s="84">
        <v>27391.279999999999</v>
      </c>
      <c r="E86" s="84">
        <v>27391.279999999999</v>
      </c>
      <c r="F86" s="84">
        <v>27391.279999999999</v>
      </c>
      <c r="G86" s="84">
        <v>27391.279999999999</v>
      </c>
      <c r="H86" s="84">
        <v>109565.12</v>
      </c>
      <c r="I86" s="359"/>
    </row>
    <row r="87" spans="2:9">
      <c r="B87" s="42" t="s">
        <v>409</v>
      </c>
      <c r="C87" s="84">
        <v>1195266.8</v>
      </c>
      <c r="D87" s="84">
        <v>298816.7</v>
      </c>
      <c r="E87" s="84">
        <v>298816.7</v>
      </c>
      <c r="F87" s="84">
        <v>298816.7</v>
      </c>
      <c r="G87" s="84">
        <v>298816.7</v>
      </c>
      <c r="H87" s="84">
        <v>1195266.8</v>
      </c>
      <c r="I87" s="359"/>
    </row>
    <row r="88" spans="2:9">
      <c r="B88" s="42" t="s">
        <v>410</v>
      </c>
      <c r="C88" s="84">
        <v>24824.28</v>
      </c>
      <c r="D88" s="84">
        <v>6206.07</v>
      </c>
      <c r="E88" s="84">
        <v>6206.07</v>
      </c>
      <c r="F88" s="84">
        <v>6206.07</v>
      </c>
      <c r="G88" s="84">
        <v>6206.07</v>
      </c>
      <c r="H88" s="84">
        <v>24824.28</v>
      </c>
      <c r="I88" s="359"/>
    </row>
    <row r="89" spans="2:9">
      <c r="B89" s="42" t="s">
        <v>411</v>
      </c>
      <c r="C89" s="84">
        <v>1142.32</v>
      </c>
      <c r="D89" s="84">
        <v>1142.32</v>
      </c>
      <c r="E89" s="84">
        <v>0</v>
      </c>
      <c r="F89" s="84">
        <v>0</v>
      </c>
      <c r="G89" s="84">
        <v>0</v>
      </c>
      <c r="H89" s="84">
        <v>1142.32</v>
      </c>
      <c r="I89" s="359"/>
    </row>
    <row r="90" spans="2:9">
      <c r="B90" s="42" t="s">
        <v>412</v>
      </c>
      <c r="C90" s="84">
        <v>7667.72</v>
      </c>
      <c r="D90" s="84">
        <v>7667.72</v>
      </c>
      <c r="E90" s="84">
        <v>0</v>
      </c>
      <c r="F90" s="84">
        <v>0</v>
      </c>
      <c r="G90" s="84">
        <v>0</v>
      </c>
      <c r="H90" s="84">
        <v>7667.72</v>
      </c>
      <c r="I90" s="359"/>
    </row>
    <row r="91" spans="2:9">
      <c r="B91" s="42" t="s">
        <v>452</v>
      </c>
      <c r="C91" s="84">
        <v>52287.519999999997</v>
      </c>
      <c r="D91" s="84">
        <v>13071.88</v>
      </c>
      <c r="E91" s="84">
        <v>13071.88</v>
      </c>
      <c r="F91" s="84">
        <v>13071.88</v>
      </c>
      <c r="G91" s="84">
        <v>13071.88</v>
      </c>
      <c r="H91" s="84">
        <v>52287.519999999997</v>
      </c>
      <c r="I91" s="359"/>
    </row>
    <row r="92" spans="2:9">
      <c r="B92" s="42" t="s">
        <v>453</v>
      </c>
      <c r="C92" s="84">
        <v>302757.48</v>
      </c>
      <c r="D92" s="84">
        <v>75689.37</v>
      </c>
      <c r="E92" s="84">
        <v>75689.37</v>
      </c>
      <c r="F92" s="84">
        <v>75689.37</v>
      </c>
      <c r="G92" s="84">
        <v>75689.37</v>
      </c>
      <c r="H92" s="84">
        <v>302757.48</v>
      </c>
      <c r="I92" s="359"/>
    </row>
    <row r="93" spans="2:9">
      <c r="B93" s="131" t="s">
        <v>95</v>
      </c>
      <c r="C93" s="304">
        <f t="shared" ref="C93:H93" si="0">SUM(C10:C92)</f>
        <v>111789971.84000003</v>
      </c>
      <c r="D93" s="304">
        <f t="shared" si="0"/>
        <v>28920651.920000013</v>
      </c>
      <c r="E93" s="304">
        <f t="shared" si="0"/>
        <v>27628299.160000011</v>
      </c>
      <c r="F93" s="304">
        <f t="shared" si="0"/>
        <v>27654747.080000009</v>
      </c>
      <c r="G93" s="304">
        <f t="shared" si="0"/>
        <v>27586273.680000007</v>
      </c>
      <c r="H93" s="304">
        <f t="shared" si="0"/>
        <v>111789971.84000003</v>
      </c>
      <c r="I93" s="207"/>
    </row>
    <row r="94" spans="2:9">
      <c r="I94" s="207"/>
    </row>
    <row r="95" spans="2:9" ht="14.5" customHeight="1">
      <c r="B95" s="369" t="s">
        <v>775</v>
      </c>
      <c r="C95" s="370"/>
      <c r="D95" s="370"/>
      <c r="E95" s="370"/>
      <c r="F95" s="370"/>
      <c r="G95" s="370"/>
      <c r="H95" s="370"/>
    </row>
    <row r="96" spans="2:9" ht="14.5" customHeight="1">
      <c r="B96" s="364" t="s">
        <v>774</v>
      </c>
      <c r="C96" s="346"/>
      <c r="D96" s="346"/>
      <c r="E96" s="346"/>
      <c r="F96" s="346"/>
      <c r="G96" s="346"/>
      <c r="H96" s="346"/>
    </row>
    <row r="97" spans="2:8" ht="14.5" customHeight="1">
      <c r="B97" s="364"/>
      <c r="C97" s="346"/>
      <c r="D97" s="346"/>
      <c r="E97" s="346"/>
      <c r="F97" s="346"/>
      <c r="G97" s="346"/>
      <c r="H97" s="346"/>
    </row>
    <row r="98" spans="2:8">
      <c r="B98" s="15" t="s">
        <v>74</v>
      </c>
    </row>
  </sheetData>
  <mergeCells count="1">
    <mergeCell ref="B95:H95"/>
  </mergeCells>
  <phoneticPr fontId="25" type="noConversion"/>
  <hyperlinks>
    <hyperlink ref="B98" location="Introduction!A1" display="Return to information tab" xr:uid="{F2458E23-D072-4851-BDE9-0A7A928C7875}"/>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71B6B-63DC-475A-9F02-4C54EB893E08}">
  <sheetPr codeName="Sheet57">
    <tabColor theme="1"/>
    <pageSetUpPr autoPageBreaks="0"/>
  </sheetPr>
  <dimension ref="B5:I81"/>
  <sheetViews>
    <sheetView showGridLines="0" workbookViewId="0"/>
  </sheetViews>
  <sheetFormatPr defaultColWidth="8.81640625" defaultRowHeight="14.5"/>
  <cols>
    <col min="1" max="1" width="2.453125" customWidth="1"/>
    <col min="2" max="2" width="55.54296875" customWidth="1"/>
    <col min="3" max="3" width="24.81640625" customWidth="1"/>
    <col min="4" max="4" width="26.54296875" customWidth="1"/>
    <col min="5" max="5" width="28.453125" customWidth="1"/>
    <col min="6" max="6" width="28" customWidth="1"/>
    <col min="7" max="7" width="25.81640625" customWidth="1"/>
    <col min="8" max="8" width="22.453125" customWidth="1"/>
    <col min="11" max="11" width="20.453125" customWidth="1"/>
  </cols>
  <sheetData>
    <row r="5" spans="2:9" ht="17.5">
      <c r="B5" s="11" t="s">
        <v>532</v>
      </c>
    </row>
    <row r="7" spans="2:9" ht="15">
      <c r="B7" s="4" t="s">
        <v>537</v>
      </c>
    </row>
    <row r="9" spans="2:9" s="51" customFormat="1" ht="27">
      <c r="B9" s="131" t="s">
        <v>413</v>
      </c>
      <c r="C9" s="133" t="s">
        <v>435</v>
      </c>
      <c r="D9" s="133" t="s">
        <v>656</v>
      </c>
      <c r="E9" s="133" t="s">
        <v>657</v>
      </c>
      <c r="F9" s="133" t="s">
        <v>658</v>
      </c>
      <c r="G9" s="133" t="s">
        <v>659</v>
      </c>
      <c r="H9" s="133" t="s">
        <v>660</v>
      </c>
    </row>
    <row r="10" spans="2:9">
      <c r="B10" s="42" t="s">
        <v>343</v>
      </c>
      <c r="C10" s="84">
        <v>14547.04</v>
      </c>
      <c r="D10" s="84">
        <v>3636.76</v>
      </c>
      <c r="E10" s="84">
        <v>3636.76</v>
      </c>
      <c r="F10" s="84">
        <v>3636.76</v>
      </c>
      <c r="G10" s="84">
        <v>3636.76</v>
      </c>
      <c r="H10" s="84">
        <v>14547.04</v>
      </c>
      <c r="I10" s="19"/>
    </row>
    <row r="11" spans="2:9">
      <c r="B11" s="42" t="s">
        <v>344</v>
      </c>
      <c r="C11" s="84">
        <v>11338.72</v>
      </c>
      <c r="D11" s="84">
        <v>2834.68</v>
      </c>
      <c r="E11" s="84">
        <v>2834.68</v>
      </c>
      <c r="F11" s="84">
        <v>2834.68</v>
      </c>
      <c r="G11" s="84">
        <v>2834.68</v>
      </c>
      <c r="H11" s="84">
        <v>11338.72</v>
      </c>
      <c r="I11" s="19"/>
    </row>
    <row r="12" spans="2:9">
      <c r="B12" s="42" t="s">
        <v>346</v>
      </c>
      <c r="C12" s="84">
        <v>759549.43999999994</v>
      </c>
      <c r="D12" s="84">
        <v>189887.35999999999</v>
      </c>
      <c r="E12" s="84">
        <v>189887.35999999999</v>
      </c>
      <c r="F12" s="84">
        <v>189887.35999999999</v>
      </c>
      <c r="G12" s="84">
        <v>189887.35999999999</v>
      </c>
      <c r="H12" s="84">
        <v>759549.43999999994</v>
      </c>
      <c r="I12" s="19"/>
    </row>
    <row r="13" spans="2:9">
      <c r="B13" s="42" t="s">
        <v>347</v>
      </c>
      <c r="C13" s="84">
        <v>21739.84</v>
      </c>
      <c r="D13" s="84">
        <v>5434.96</v>
      </c>
      <c r="E13" s="84">
        <v>5434.96</v>
      </c>
      <c r="F13" s="84">
        <v>5434.96</v>
      </c>
      <c r="G13" s="84">
        <v>5434.96</v>
      </c>
      <c r="H13" s="84">
        <v>21739.84</v>
      </c>
      <c r="I13" s="19"/>
    </row>
    <row r="14" spans="2:9">
      <c r="B14" s="42" t="s">
        <v>348</v>
      </c>
      <c r="C14" s="84">
        <v>49967.6</v>
      </c>
      <c r="D14" s="84">
        <v>12491.9</v>
      </c>
      <c r="E14" s="84">
        <v>12491.9</v>
      </c>
      <c r="F14" s="84">
        <v>12491.9</v>
      </c>
      <c r="G14" s="84">
        <v>12491.9</v>
      </c>
      <c r="H14" s="84">
        <v>49967.6</v>
      </c>
      <c r="I14" s="19"/>
    </row>
    <row r="15" spans="2:9">
      <c r="B15" s="42" t="s">
        <v>350</v>
      </c>
      <c r="C15" s="84">
        <v>12200.2</v>
      </c>
      <c r="D15" s="84">
        <v>3050.05</v>
      </c>
      <c r="E15" s="84">
        <v>3050.05</v>
      </c>
      <c r="F15" s="84">
        <v>3050.05</v>
      </c>
      <c r="G15" s="84">
        <v>3050.05</v>
      </c>
      <c r="H15" s="84">
        <v>12200.2</v>
      </c>
      <c r="I15" s="19"/>
    </row>
    <row r="16" spans="2:9">
      <c r="B16" s="42" t="s">
        <v>645</v>
      </c>
      <c r="C16" s="84">
        <v>25.84</v>
      </c>
      <c r="D16" s="84">
        <v>25.84</v>
      </c>
      <c r="E16" s="84">
        <v>0</v>
      </c>
      <c r="F16" s="84">
        <v>0</v>
      </c>
      <c r="G16" s="84">
        <v>0</v>
      </c>
      <c r="H16" s="84">
        <v>25.84</v>
      </c>
      <c r="I16" s="19"/>
    </row>
    <row r="17" spans="2:9">
      <c r="B17" s="42" t="s">
        <v>419</v>
      </c>
      <c r="C17" s="84">
        <v>1.4</v>
      </c>
      <c r="D17" s="84">
        <v>1.4</v>
      </c>
      <c r="E17" s="84">
        <v>0</v>
      </c>
      <c r="F17" s="84">
        <v>0</v>
      </c>
      <c r="G17" s="84">
        <v>0</v>
      </c>
      <c r="H17" s="84">
        <v>1.4</v>
      </c>
      <c r="I17" s="19"/>
    </row>
    <row r="18" spans="2:9">
      <c r="B18" s="42" t="s">
        <v>351</v>
      </c>
      <c r="C18" s="84">
        <v>14528.16</v>
      </c>
      <c r="D18" s="84">
        <v>3632.04</v>
      </c>
      <c r="E18" s="84">
        <v>3632.04</v>
      </c>
      <c r="F18" s="84">
        <v>3632.04</v>
      </c>
      <c r="G18" s="84">
        <v>3632.04</v>
      </c>
      <c r="H18" s="84">
        <v>14528.16</v>
      </c>
      <c r="I18" s="19"/>
    </row>
    <row r="19" spans="2:9">
      <c r="B19" s="42" t="s">
        <v>437</v>
      </c>
      <c r="C19" s="84">
        <v>1563.64</v>
      </c>
      <c r="D19" s="84">
        <v>1563.64</v>
      </c>
      <c r="E19" s="84">
        <v>0</v>
      </c>
      <c r="F19" s="84">
        <v>0</v>
      </c>
      <c r="G19" s="84">
        <v>0</v>
      </c>
      <c r="H19" s="84">
        <v>1563.64</v>
      </c>
      <c r="I19" s="19"/>
    </row>
    <row r="20" spans="2:9">
      <c r="B20" s="42" t="s">
        <v>353</v>
      </c>
      <c r="C20" s="84">
        <v>266.2</v>
      </c>
      <c r="D20" s="84">
        <v>66.55</v>
      </c>
      <c r="E20" s="84">
        <v>66.55</v>
      </c>
      <c r="F20" s="84">
        <v>66.55</v>
      </c>
      <c r="G20" s="84">
        <v>66.55</v>
      </c>
      <c r="H20" s="84">
        <v>266.2</v>
      </c>
      <c r="I20" s="19"/>
    </row>
    <row r="21" spans="2:9">
      <c r="B21" s="42" t="s">
        <v>354</v>
      </c>
      <c r="C21" s="84">
        <v>224291.68</v>
      </c>
      <c r="D21" s="84">
        <v>56072.92</v>
      </c>
      <c r="E21" s="84">
        <v>56072.92</v>
      </c>
      <c r="F21" s="84">
        <v>56072.92</v>
      </c>
      <c r="G21" s="84">
        <v>56072.92</v>
      </c>
      <c r="H21" s="84">
        <v>224291.68</v>
      </c>
      <c r="I21" s="19"/>
    </row>
    <row r="22" spans="2:9">
      <c r="B22" s="296" t="s">
        <v>356</v>
      </c>
      <c r="C22" s="84">
        <v>19471.28</v>
      </c>
      <c r="D22" s="84">
        <v>4867.82</v>
      </c>
      <c r="E22" s="84">
        <v>4867.82</v>
      </c>
      <c r="F22" s="84">
        <v>4867.82</v>
      </c>
      <c r="G22" s="84">
        <v>4867.82</v>
      </c>
      <c r="H22" s="84">
        <v>19471.28</v>
      </c>
      <c r="I22" s="19"/>
    </row>
    <row r="23" spans="2:9">
      <c r="B23" s="42" t="s">
        <v>357</v>
      </c>
      <c r="C23" s="84">
        <v>146460.4</v>
      </c>
      <c r="D23" s="84">
        <v>36615.1</v>
      </c>
      <c r="E23" s="84">
        <v>36615.1</v>
      </c>
      <c r="F23" s="84">
        <v>36615.1</v>
      </c>
      <c r="G23" s="84">
        <v>36615.1</v>
      </c>
      <c r="H23" s="84">
        <v>146460.4</v>
      </c>
      <c r="I23" s="19"/>
    </row>
    <row r="24" spans="2:9">
      <c r="B24" s="42" t="s">
        <v>358</v>
      </c>
      <c r="C24" s="84">
        <v>191471.6</v>
      </c>
      <c r="D24" s="84">
        <v>47867.9</v>
      </c>
      <c r="E24" s="84">
        <v>47867.9</v>
      </c>
      <c r="F24" s="84">
        <v>47867.9</v>
      </c>
      <c r="G24" s="84">
        <v>47867.9</v>
      </c>
      <c r="H24" s="84">
        <v>191471.6</v>
      </c>
      <c r="I24" s="19"/>
    </row>
    <row r="25" spans="2:9">
      <c r="B25" s="42" t="s">
        <v>359</v>
      </c>
      <c r="C25" s="84">
        <v>132267.6</v>
      </c>
      <c r="D25" s="84">
        <v>33066.9</v>
      </c>
      <c r="E25" s="84">
        <v>33066.9</v>
      </c>
      <c r="F25" s="84">
        <v>33066.9</v>
      </c>
      <c r="G25" s="84">
        <v>33066.9</v>
      </c>
      <c r="H25" s="84">
        <v>132267.6</v>
      </c>
      <c r="I25" s="19"/>
    </row>
    <row r="26" spans="2:9">
      <c r="B26" s="42" t="s">
        <v>360</v>
      </c>
      <c r="C26" s="84">
        <v>14715.4</v>
      </c>
      <c r="D26" s="84">
        <v>3678.85</v>
      </c>
      <c r="E26" s="84">
        <v>3678.85</v>
      </c>
      <c r="F26" s="84">
        <v>3678.85</v>
      </c>
      <c r="G26" s="84">
        <v>3678.85</v>
      </c>
      <c r="H26" s="84">
        <v>14715.4</v>
      </c>
      <c r="I26" s="19"/>
    </row>
    <row r="27" spans="2:9">
      <c r="B27" s="42" t="s">
        <v>361</v>
      </c>
      <c r="C27" s="84">
        <v>1551236.36</v>
      </c>
      <c r="D27" s="84">
        <v>387809.09</v>
      </c>
      <c r="E27" s="84">
        <v>387809.09</v>
      </c>
      <c r="F27" s="84">
        <v>387809.09</v>
      </c>
      <c r="G27" s="84">
        <v>387809</v>
      </c>
      <c r="H27" s="84">
        <v>1551236.27</v>
      </c>
      <c r="I27" s="19"/>
    </row>
    <row r="28" spans="2:9">
      <c r="B28" s="42" t="s">
        <v>362</v>
      </c>
      <c r="C28" s="84">
        <v>37487.919999999998</v>
      </c>
      <c r="D28" s="84">
        <v>37487.919999999998</v>
      </c>
      <c r="E28" s="84">
        <v>0</v>
      </c>
      <c r="F28" s="84">
        <v>0</v>
      </c>
      <c r="G28" s="84">
        <v>0</v>
      </c>
      <c r="H28" s="84">
        <v>37487.919999999998</v>
      </c>
      <c r="I28" s="19"/>
    </row>
    <row r="29" spans="2:9">
      <c r="B29" s="42" t="s">
        <v>438</v>
      </c>
      <c r="C29" s="84">
        <v>10776.32</v>
      </c>
      <c r="D29" s="84">
        <v>2694.08</v>
      </c>
      <c r="E29" s="84">
        <v>2694.08</v>
      </c>
      <c r="F29" s="84">
        <v>2694.08</v>
      </c>
      <c r="G29" s="84">
        <v>2694.08</v>
      </c>
      <c r="H29" s="84">
        <v>10776.32</v>
      </c>
      <c r="I29" s="19"/>
    </row>
    <row r="30" spans="2:9">
      <c r="B30" s="42" t="s">
        <v>365</v>
      </c>
      <c r="C30" s="84">
        <v>173048.32000000001</v>
      </c>
      <c r="D30" s="84">
        <v>43262.080000000002</v>
      </c>
      <c r="E30" s="84">
        <v>43262.080000000002</v>
      </c>
      <c r="F30" s="84">
        <v>43262.080000000002</v>
      </c>
      <c r="G30" s="84">
        <v>43262.080000000002</v>
      </c>
      <c r="H30" s="84">
        <v>173048.32000000001</v>
      </c>
      <c r="I30" s="19"/>
    </row>
    <row r="31" spans="2:9">
      <c r="B31" s="42" t="s">
        <v>366</v>
      </c>
      <c r="C31" s="84">
        <v>141.12</v>
      </c>
      <c r="D31" s="84">
        <v>35.28</v>
      </c>
      <c r="E31" s="84">
        <v>35.28</v>
      </c>
      <c r="F31" s="84">
        <v>35.28</v>
      </c>
      <c r="G31" s="84">
        <v>35.28</v>
      </c>
      <c r="H31" s="84">
        <v>141.12</v>
      </c>
      <c r="I31" s="19"/>
    </row>
    <row r="32" spans="2:9">
      <c r="B32" s="42" t="s">
        <v>367</v>
      </c>
      <c r="C32" s="84">
        <v>5660.64</v>
      </c>
      <c r="D32" s="84">
        <v>5660.64</v>
      </c>
      <c r="E32" s="84">
        <v>0</v>
      </c>
      <c r="F32" s="84">
        <v>0</v>
      </c>
      <c r="G32" s="84">
        <v>0</v>
      </c>
      <c r="H32" s="84">
        <v>5660.64</v>
      </c>
      <c r="I32" s="19"/>
    </row>
    <row r="33" spans="2:9">
      <c r="B33" s="42" t="s">
        <v>369</v>
      </c>
      <c r="C33" s="84">
        <v>1834</v>
      </c>
      <c r="D33" s="84">
        <v>1834</v>
      </c>
      <c r="E33" s="84">
        <v>0</v>
      </c>
      <c r="F33" s="84">
        <v>0</v>
      </c>
      <c r="G33" s="84">
        <v>0</v>
      </c>
      <c r="H33" s="84">
        <v>1834</v>
      </c>
      <c r="I33" s="19"/>
    </row>
    <row r="34" spans="2:9">
      <c r="B34" s="42" t="s">
        <v>370</v>
      </c>
      <c r="C34" s="84">
        <v>142.52000000000001</v>
      </c>
      <c r="D34" s="84">
        <v>35.630000000000003</v>
      </c>
      <c r="E34" s="84">
        <v>35.630000000000003</v>
      </c>
      <c r="F34" s="84">
        <v>35.630000000000003</v>
      </c>
      <c r="G34" s="84">
        <v>35.630000000000003</v>
      </c>
      <c r="H34" s="84">
        <v>142.52000000000001</v>
      </c>
      <c r="I34" s="19"/>
    </row>
    <row r="35" spans="2:9">
      <c r="B35" s="42" t="s">
        <v>372</v>
      </c>
      <c r="C35" s="84">
        <v>14158.56</v>
      </c>
      <c r="D35" s="84">
        <v>3539.64</v>
      </c>
      <c r="E35" s="84">
        <v>3539.64</v>
      </c>
      <c r="F35" s="84">
        <v>3539.64</v>
      </c>
      <c r="G35" s="84">
        <v>3539.64</v>
      </c>
      <c r="H35" s="84">
        <v>14158.56</v>
      </c>
      <c r="I35" s="19"/>
    </row>
    <row r="36" spans="2:9">
      <c r="B36" s="42" t="s">
        <v>373</v>
      </c>
      <c r="C36" s="84">
        <v>10263.48</v>
      </c>
      <c r="D36" s="84">
        <v>2565.87</v>
      </c>
      <c r="E36" s="84">
        <v>2565.87</v>
      </c>
      <c r="F36" s="84">
        <v>2565.87</v>
      </c>
      <c r="G36" s="84">
        <v>2565.87</v>
      </c>
      <c r="H36" s="84">
        <v>10263.48</v>
      </c>
      <c r="I36" s="19"/>
    </row>
    <row r="37" spans="2:9">
      <c r="B37" s="42" t="s">
        <v>374</v>
      </c>
      <c r="C37" s="84">
        <v>1376.4</v>
      </c>
      <c r="D37" s="84">
        <v>1376.4</v>
      </c>
      <c r="E37" s="84">
        <v>0</v>
      </c>
      <c r="F37" s="84">
        <v>0</v>
      </c>
      <c r="G37" s="84">
        <v>0</v>
      </c>
      <c r="H37" s="84">
        <v>1376.4</v>
      </c>
      <c r="I37" s="19"/>
    </row>
    <row r="38" spans="2:9">
      <c r="B38" s="42" t="s">
        <v>377</v>
      </c>
      <c r="C38" s="84">
        <v>889.4</v>
      </c>
      <c r="D38" s="84">
        <v>889.4</v>
      </c>
      <c r="E38" s="84">
        <v>0</v>
      </c>
      <c r="F38" s="84">
        <v>0</v>
      </c>
      <c r="G38" s="84">
        <v>0</v>
      </c>
      <c r="H38" s="84">
        <v>889.4</v>
      </c>
      <c r="I38" s="19"/>
    </row>
    <row r="39" spans="2:9">
      <c r="B39" s="42" t="s">
        <v>378</v>
      </c>
      <c r="C39" s="84">
        <v>12664.8</v>
      </c>
      <c r="D39" s="84">
        <v>3166.2</v>
      </c>
      <c r="E39" s="84">
        <v>3166.2</v>
      </c>
      <c r="F39" s="84">
        <v>6332.4</v>
      </c>
      <c r="G39" s="84">
        <v>0</v>
      </c>
      <c r="H39" s="84">
        <v>12664.8</v>
      </c>
      <c r="I39" s="19"/>
    </row>
    <row r="40" spans="2:9">
      <c r="B40" s="42" t="s">
        <v>379</v>
      </c>
      <c r="C40" s="84">
        <v>1750.16</v>
      </c>
      <c r="D40" s="84">
        <v>1750.16</v>
      </c>
      <c r="E40" s="84">
        <v>0</v>
      </c>
      <c r="F40" s="84">
        <v>0</v>
      </c>
      <c r="G40" s="84">
        <v>0</v>
      </c>
      <c r="H40" s="84">
        <v>1750.16</v>
      </c>
      <c r="I40" s="19"/>
    </row>
    <row r="41" spans="2:9">
      <c r="B41" s="42" t="s">
        <v>580</v>
      </c>
      <c r="C41" s="84">
        <v>527.48</v>
      </c>
      <c r="D41" s="84">
        <v>131.87</v>
      </c>
      <c r="E41" s="84">
        <v>131.87</v>
      </c>
      <c r="F41" s="84">
        <v>131.87</v>
      </c>
      <c r="G41" s="84">
        <v>131.87</v>
      </c>
      <c r="H41" s="84">
        <v>527.48</v>
      </c>
      <c r="I41" s="19"/>
    </row>
    <row r="42" spans="2:9">
      <c r="B42" s="42" t="s">
        <v>648</v>
      </c>
      <c r="C42" s="84">
        <v>582047.76</v>
      </c>
      <c r="D42" s="84">
        <v>145511.95000000001</v>
      </c>
      <c r="E42" s="84">
        <v>145511.95000000001</v>
      </c>
      <c r="F42" s="84">
        <v>145511.95000000001</v>
      </c>
      <c r="G42" s="84">
        <v>145511.95000000001</v>
      </c>
      <c r="H42" s="84">
        <v>582047.80000000005</v>
      </c>
      <c r="I42" s="19"/>
    </row>
    <row r="43" spans="2:9">
      <c r="B43" s="42" t="s">
        <v>649</v>
      </c>
      <c r="C43" s="84">
        <v>964.16</v>
      </c>
      <c r="D43" s="84">
        <v>241.04</v>
      </c>
      <c r="E43" s="84">
        <v>241.04</v>
      </c>
      <c r="F43" s="84">
        <v>241.04</v>
      </c>
      <c r="G43" s="84">
        <v>241.04</v>
      </c>
      <c r="H43" s="84">
        <v>964.16</v>
      </c>
      <c r="I43" s="19"/>
    </row>
    <row r="44" spans="2:9">
      <c r="B44" s="42" t="s">
        <v>380</v>
      </c>
      <c r="C44" s="84">
        <v>254128.44</v>
      </c>
      <c r="D44" s="84">
        <v>63532.11</v>
      </c>
      <c r="E44" s="84">
        <v>63532.11</v>
      </c>
      <c r="F44" s="84">
        <v>63532.11</v>
      </c>
      <c r="G44" s="84">
        <v>63532.11</v>
      </c>
      <c r="H44" s="84">
        <v>254128.44</v>
      </c>
      <c r="I44" s="19"/>
    </row>
    <row r="45" spans="2:9">
      <c r="B45" s="42" t="s">
        <v>651</v>
      </c>
      <c r="C45" s="84">
        <v>254039</v>
      </c>
      <c r="D45" s="84">
        <v>63509.75</v>
      </c>
      <c r="E45" s="84">
        <v>63509.75</v>
      </c>
      <c r="F45" s="84">
        <v>63509.75</v>
      </c>
      <c r="G45" s="84">
        <v>63509.75</v>
      </c>
      <c r="H45" s="84">
        <v>254039</v>
      </c>
      <c r="I45" s="19"/>
    </row>
    <row r="46" spans="2:9">
      <c r="B46" s="42" t="s">
        <v>652</v>
      </c>
      <c r="C46" s="84">
        <v>40865.279999999999</v>
      </c>
      <c r="D46" s="84">
        <v>10216.32</v>
      </c>
      <c r="E46" s="84">
        <v>10216.32</v>
      </c>
      <c r="F46" s="84">
        <v>10216.32</v>
      </c>
      <c r="G46" s="84">
        <v>10216.32</v>
      </c>
      <c r="H46" s="84">
        <v>40865.279999999999</v>
      </c>
      <c r="I46" s="19"/>
    </row>
    <row r="47" spans="2:9">
      <c r="B47" s="42" t="s">
        <v>422</v>
      </c>
      <c r="C47" s="84">
        <v>43631.32</v>
      </c>
      <c r="D47" s="84">
        <v>10907.83</v>
      </c>
      <c r="E47" s="84">
        <v>10907.83</v>
      </c>
      <c r="F47" s="84">
        <v>10907.83</v>
      </c>
      <c r="G47" s="84">
        <v>10907.83</v>
      </c>
      <c r="H47" s="84">
        <v>43631.32</v>
      </c>
      <c r="I47" s="19"/>
    </row>
    <row r="48" spans="2:9">
      <c r="B48" s="42" t="s">
        <v>382</v>
      </c>
      <c r="C48" s="84">
        <v>91452.6</v>
      </c>
      <c r="D48" s="84">
        <v>22863.15</v>
      </c>
      <c r="E48" s="84">
        <v>22863.15</v>
      </c>
      <c r="F48" s="84">
        <v>22863.15</v>
      </c>
      <c r="G48" s="84">
        <v>22863.15</v>
      </c>
      <c r="H48" s="84">
        <v>91452.6</v>
      </c>
      <c r="I48" s="19"/>
    </row>
    <row r="49" spans="2:9">
      <c r="B49" s="42" t="s">
        <v>653</v>
      </c>
      <c r="C49" s="84">
        <v>720602.72</v>
      </c>
      <c r="D49" s="84">
        <v>180150.68</v>
      </c>
      <c r="E49" s="84">
        <v>180150.68</v>
      </c>
      <c r="F49" s="84">
        <v>180150.68</v>
      </c>
      <c r="G49" s="84">
        <v>180150.68</v>
      </c>
      <c r="H49" s="84">
        <v>720602.72</v>
      </c>
      <c r="I49" s="19"/>
    </row>
    <row r="50" spans="2:9">
      <c r="B50" s="42" t="s">
        <v>386</v>
      </c>
      <c r="C50" s="84">
        <v>19226.04</v>
      </c>
      <c r="D50" s="84">
        <v>4806.51</v>
      </c>
      <c r="E50" s="84">
        <v>4806.51</v>
      </c>
      <c r="F50" s="84">
        <v>4806.51</v>
      </c>
      <c r="G50" s="84">
        <v>4806.51</v>
      </c>
      <c r="H50" s="84">
        <v>19226.04</v>
      </c>
      <c r="I50" s="19"/>
    </row>
    <row r="51" spans="2:9">
      <c r="B51" s="42" t="s">
        <v>389</v>
      </c>
      <c r="C51" s="84">
        <v>975.36</v>
      </c>
      <c r="D51" s="84">
        <v>243.84</v>
      </c>
      <c r="E51" s="84">
        <v>243.84</v>
      </c>
      <c r="F51" s="84">
        <v>243.84</v>
      </c>
      <c r="G51" s="84">
        <v>243.84</v>
      </c>
      <c r="H51" s="84">
        <v>975.36</v>
      </c>
      <c r="I51" s="19"/>
    </row>
    <row r="52" spans="2:9">
      <c r="B52" s="42" t="s">
        <v>390</v>
      </c>
      <c r="C52" s="84">
        <v>1070674.1200000001</v>
      </c>
      <c r="D52" s="84">
        <v>267668.53000000003</v>
      </c>
      <c r="E52" s="84">
        <v>267668.53000000003</v>
      </c>
      <c r="F52" s="84">
        <v>267668.53000000003</v>
      </c>
      <c r="G52" s="84">
        <v>267668.53000000003</v>
      </c>
      <c r="H52" s="84">
        <v>1070674.1200000001</v>
      </c>
      <c r="I52" s="19"/>
    </row>
    <row r="53" spans="2:9">
      <c r="B53" s="42" t="s">
        <v>391</v>
      </c>
      <c r="C53" s="84">
        <v>9001.68</v>
      </c>
      <c r="D53" s="84">
        <v>2250.42</v>
      </c>
      <c r="E53" s="84">
        <v>2250.42</v>
      </c>
      <c r="F53" s="84">
        <v>2250.42</v>
      </c>
      <c r="G53" s="84">
        <v>2250.42</v>
      </c>
      <c r="H53" s="84">
        <v>9001.68</v>
      </c>
      <c r="I53" s="19"/>
    </row>
    <row r="54" spans="2:9">
      <c r="B54" s="42" t="s">
        <v>392</v>
      </c>
      <c r="C54" s="84">
        <v>86499.72</v>
      </c>
      <c r="D54" s="84">
        <v>21624.93</v>
      </c>
      <c r="E54" s="84">
        <v>21624.93</v>
      </c>
      <c r="F54" s="84">
        <v>21624.93</v>
      </c>
      <c r="G54" s="84">
        <v>21624.93</v>
      </c>
      <c r="H54" s="84">
        <v>86499.72</v>
      </c>
      <c r="I54" s="19"/>
    </row>
    <row r="55" spans="2:9">
      <c r="B55" s="42" t="s">
        <v>393</v>
      </c>
      <c r="C55" s="84">
        <v>70747.48</v>
      </c>
      <c r="D55" s="84">
        <v>17686.87</v>
      </c>
      <c r="E55" s="84">
        <v>17686.87</v>
      </c>
      <c r="F55" s="84">
        <v>17686.87</v>
      </c>
      <c r="G55" s="84">
        <v>17686.87</v>
      </c>
      <c r="H55" s="84">
        <v>70747.48</v>
      </c>
      <c r="I55" s="19"/>
    </row>
    <row r="56" spans="2:9">
      <c r="B56" s="42" t="s">
        <v>586</v>
      </c>
      <c r="C56" s="84">
        <v>7492.56</v>
      </c>
      <c r="D56" s="84">
        <v>1873.14</v>
      </c>
      <c r="E56" s="84">
        <v>1873.14</v>
      </c>
      <c r="F56" s="84">
        <v>1873.14</v>
      </c>
      <c r="G56" s="84">
        <v>1873.14</v>
      </c>
      <c r="H56" s="84">
        <v>7492.56</v>
      </c>
      <c r="I56" s="19"/>
    </row>
    <row r="57" spans="2:9">
      <c r="B57" s="42" t="s">
        <v>394</v>
      </c>
      <c r="C57" s="84">
        <v>30704.52</v>
      </c>
      <c r="D57" s="84">
        <v>7676.13</v>
      </c>
      <c r="E57" s="84">
        <v>7676.13</v>
      </c>
      <c r="F57" s="84">
        <v>7676.13</v>
      </c>
      <c r="G57" s="84">
        <v>7676.13</v>
      </c>
      <c r="H57" s="84">
        <v>30704.52</v>
      </c>
      <c r="I57" s="19"/>
    </row>
    <row r="58" spans="2:9">
      <c r="B58" s="42" t="s">
        <v>639</v>
      </c>
      <c r="C58" s="84">
        <v>16507.52</v>
      </c>
      <c r="D58" s="84">
        <v>4126.88</v>
      </c>
      <c r="E58" s="84">
        <v>4126.88</v>
      </c>
      <c r="F58" s="84">
        <v>4126.88</v>
      </c>
      <c r="G58" s="84">
        <v>4126.88</v>
      </c>
      <c r="H58" s="84">
        <v>16507.52</v>
      </c>
      <c r="I58" s="19"/>
    </row>
    <row r="59" spans="2:9">
      <c r="B59" s="42" t="s">
        <v>395</v>
      </c>
      <c r="C59" s="84">
        <v>117972.08</v>
      </c>
      <c r="D59" s="84">
        <v>29493.02</v>
      </c>
      <c r="E59" s="84">
        <v>29493.02</v>
      </c>
      <c r="F59" s="84">
        <v>29493.02</v>
      </c>
      <c r="G59" s="84">
        <v>29493.02</v>
      </c>
      <c r="H59" s="84">
        <v>117972.08</v>
      </c>
      <c r="I59" s="19"/>
    </row>
    <row r="60" spans="2:9">
      <c r="B60" s="42" t="s">
        <v>396</v>
      </c>
      <c r="C60" s="84">
        <v>38207.56</v>
      </c>
      <c r="D60" s="84">
        <v>9551.89</v>
      </c>
      <c r="E60" s="84">
        <v>9551.89</v>
      </c>
      <c r="F60" s="84">
        <v>9551.89</v>
      </c>
      <c r="G60" s="84">
        <v>9551.89</v>
      </c>
      <c r="H60" s="84">
        <v>38207.56</v>
      </c>
      <c r="I60" s="19"/>
    </row>
    <row r="61" spans="2:9">
      <c r="B61" s="42" t="s">
        <v>397</v>
      </c>
      <c r="C61" s="84">
        <v>2.8</v>
      </c>
      <c r="D61" s="84">
        <v>2.8</v>
      </c>
      <c r="E61" s="84">
        <v>0</v>
      </c>
      <c r="F61" s="84">
        <v>0</v>
      </c>
      <c r="G61" s="84">
        <v>0</v>
      </c>
      <c r="H61" s="84">
        <v>2.8</v>
      </c>
      <c r="I61" s="19"/>
    </row>
    <row r="62" spans="2:9">
      <c r="B62" s="42" t="s">
        <v>398</v>
      </c>
      <c r="C62" s="84">
        <v>10361.280000000001</v>
      </c>
      <c r="D62" s="84">
        <v>2590.3200000000002</v>
      </c>
      <c r="E62" s="84">
        <v>2590.3200000000002</v>
      </c>
      <c r="F62" s="84">
        <v>2590.3200000000002</v>
      </c>
      <c r="G62" s="84">
        <v>2590.3200000000002</v>
      </c>
      <c r="H62" s="84">
        <v>10361.280000000001</v>
      </c>
      <c r="I62" s="19"/>
    </row>
    <row r="63" spans="2:9">
      <c r="B63" s="42" t="s">
        <v>400</v>
      </c>
      <c r="C63" s="84">
        <v>550309.24</v>
      </c>
      <c r="D63" s="84">
        <v>137577.31</v>
      </c>
      <c r="E63" s="84">
        <v>137577.31</v>
      </c>
      <c r="F63" s="84">
        <v>137577.31</v>
      </c>
      <c r="G63" s="84">
        <v>137577.31</v>
      </c>
      <c r="H63" s="84">
        <v>550309.24</v>
      </c>
      <c r="I63" s="19"/>
    </row>
    <row r="64" spans="2:9">
      <c r="B64" s="42" t="s">
        <v>401</v>
      </c>
      <c r="C64" s="84">
        <v>631.6</v>
      </c>
      <c r="D64" s="84">
        <v>631.6</v>
      </c>
      <c r="E64" s="84">
        <v>0</v>
      </c>
      <c r="F64" s="84">
        <v>0</v>
      </c>
      <c r="G64" s="84">
        <v>0</v>
      </c>
      <c r="H64" s="84">
        <v>631.6</v>
      </c>
      <c r="I64" s="19"/>
    </row>
    <row r="65" spans="2:9">
      <c r="B65" s="42" t="s">
        <v>402</v>
      </c>
      <c r="C65" s="84">
        <v>83.84</v>
      </c>
      <c r="D65" s="84">
        <v>20.96</v>
      </c>
      <c r="E65" s="84">
        <v>20.96</v>
      </c>
      <c r="F65" s="84">
        <v>20.96</v>
      </c>
      <c r="G65" s="84">
        <v>20.96</v>
      </c>
      <c r="H65" s="84">
        <v>83.84</v>
      </c>
      <c r="I65" s="19"/>
    </row>
    <row r="66" spans="2:9">
      <c r="B66" s="42" t="s">
        <v>403</v>
      </c>
      <c r="C66" s="84">
        <v>447.84</v>
      </c>
      <c r="D66" s="84">
        <v>111.96</v>
      </c>
      <c r="E66" s="84">
        <v>111.96</v>
      </c>
      <c r="F66" s="84">
        <v>111.96</v>
      </c>
      <c r="G66" s="84">
        <v>111.96</v>
      </c>
      <c r="H66" s="84">
        <v>447.84</v>
      </c>
      <c r="I66" s="19"/>
    </row>
    <row r="67" spans="2:9">
      <c r="B67" s="42" t="s">
        <v>661</v>
      </c>
      <c r="C67" s="84">
        <v>302634.40000000002</v>
      </c>
      <c r="D67" s="84">
        <v>75658.600000000006</v>
      </c>
      <c r="E67" s="84">
        <v>75658.600000000006</v>
      </c>
      <c r="F67" s="84">
        <v>75658.600000000006</v>
      </c>
      <c r="G67" s="84">
        <v>75658.600000000006</v>
      </c>
      <c r="H67" s="84">
        <v>302634.40000000002</v>
      </c>
      <c r="I67" s="19"/>
    </row>
    <row r="68" spans="2:9">
      <c r="B68" s="42" t="s">
        <v>405</v>
      </c>
      <c r="C68" s="84">
        <v>32.119999999999997</v>
      </c>
      <c r="D68" s="84">
        <v>8.0299999999999994</v>
      </c>
      <c r="E68" s="84">
        <v>8.0299999999999994</v>
      </c>
      <c r="F68" s="84">
        <v>8.0299999999999994</v>
      </c>
      <c r="G68" s="84">
        <v>8.0299999999999994</v>
      </c>
      <c r="H68" s="84">
        <v>32.119999999999997</v>
      </c>
      <c r="I68" s="19"/>
    </row>
    <row r="69" spans="2:9">
      <c r="B69" s="42" t="s">
        <v>407</v>
      </c>
      <c r="C69" s="84">
        <v>737.08</v>
      </c>
      <c r="D69" s="84">
        <v>737.08</v>
      </c>
      <c r="E69" s="84">
        <v>0</v>
      </c>
      <c r="F69" s="84">
        <v>0</v>
      </c>
      <c r="G69" s="84">
        <v>0</v>
      </c>
      <c r="H69" s="84">
        <v>737.08</v>
      </c>
      <c r="I69" s="19"/>
    </row>
    <row r="70" spans="2:9">
      <c r="B70" s="42" t="s">
        <v>408</v>
      </c>
      <c r="C70" s="84">
        <v>5501.32</v>
      </c>
      <c r="D70" s="84">
        <v>1375.33</v>
      </c>
      <c r="E70" s="84">
        <v>1375.33</v>
      </c>
      <c r="F70" s="84">
        <v>1375.33</v>
      </c>
      <c r="G70" s="84">
        <v>1375.33</v>
      </c>
      <c r="H70" s="84">
        <v>5501.32</v>
      </c>
      <c r="I70" s="19"/>
    </row>
    <row r="71" spans="2:9">
      <c r="B71" s="42" t="s">
        <v>409</v>
      </c>
      <c r="C71" s="84">
        <v>97139.76</v>
      </c>
      <c r="D71" s="84">
        <v>24284.94</v>
      </c>
      <c r="E71" s="84">
        <v>24284.94</v>
      </c>
      <c r="F71" s="84">
        <v>24284.94</v>
      </c>
      <c r="G71" s="84">
        <v>24284.94</v>
      </c>
      <c r="H71" s="84">
        <v>97139.76</v>
      </c>
      <c r="I71" s="19"/>
    </row>
    <row r="72" spans="2:9">
      <c r="B72" s="42" t="s">
        <v>410</v>
      </c>
      <c r="C72" s="84">
        <v>1578.28</v>
      </c>
      <c r="D72" s="84">
        <v>394.57</v>
      </c>
      <c r="E72" s="84">
        <v>394.57</v>
      </c>
      <c r="F72" s="84">
        <v>394.57</v>
      </c>
      <c r="G72" s="84">
        <v>394.57</v>
      </c>
      <c r="H72" s="84">
        <v>1578.28</v>
      </c>
      <c r="I72" s="19"/>
    </row>
    <row r="73" spans="2:9">
      <c r="B73" s="42" t="s">
        <v>411</v>
      </c>
      <c r="C73" s="84">
        <v>58.68</v>
      </c>
      <c r="D73" s="84">
        <v>58.68</v>
      </c>
      <c r="E73" s="84">
        <v>0</v>
      </c>
      <c r="F73" s="84">
        <v>0</v>
      </c>
      <c r="G73" s="84">
        <v>0</v>
      </c>
      <c r="H73" s="84">
        <v>58.68</v>
      </c>
      <c r="I73" s="19"/>
    </row>
    <row r="74" spans="2:9">
      <c r="B74" s="42" t="s">
        <v>452</v>
      </c>
      <c r="C74" s="84">
        <v>3178.24</v>
      </c>
      <c r="D74" s="84">
        <v>794.56</v>
      </c>
      <c r="E74" s="84">
        <v>794.56</v>
      </c>
      <c r="F74" s="84">
        <v>794.56</v>
      </c>
      <c r="G74" s="84">
        <v>794.56</v>
      </c>
      <c r="H74" s="84">
        <v>3178.24</v>
      </c>
      <c r="I74" s="19"/>
    </row>
    <row r="75" spans="2:9">
      <c r="B75" s="42" t="s">
        <v>453</v>
      </c>
      <c r="C75" s="84">
        <v>13517.88</v>
      </c>
      <c r="D75" s="84">
        <v>3379.47</v>
      </c>
      <c r="E75" s="84">
        <v>3379.47</v>
      </c>
      <c r="F75" s="84">
        <v>3379.47</v>
      </c>
      <c r="G75" s="84">
        <v>3379.47</v>
      </c>
      <c r="H75" s="84">
        <v>13517.88</v>
      </c>
      <c r="I75" s="19"/>
    </row>
    <row r="76" spans="2:9">
      <c r="B76" s="131" t="s">
        <v>95</v>
      </c>
      <c r="C76" s="304">
        <f>SUM(C10:C75)</f>
        <v>7878317.7999999989</v>
      </c>
      <c r="D76" s="304">
        <f>SUM(D10:D75)</f>
        <v>2008594.1300000004</v>
      </c>
      <c r="E76" s="304">
        <f>SUM(E10:E75)</f>
        <v>1956574.57</v>
      </c>
      <c r="F76" s="304">
        <f>SUM(F10:F75)</f>
        <v>1959740.77</v>
      </c>
      <c r="G76" s="304">
        <f>SUM(G10:G75)</f>
        <v>1953408.28</v>
      </c>
      <c r="H76" s="306">
        <f t="shared" ref="H76" si="0">SUM(D76:G76)</f>
        <v>7878317.7500000009</v>
      </c>
    </row>
    <row r="77" spans="2:9">
      <c r="B77" s="82"/>
      <c r="C77" s="83"/>
      <c r="D77" s="83"/>
      <c r="E77" s="83"/>
      <c r="F77" s="83"/>
      <c r="G77" s="83"/>
      <c r="H77" s="40"/>
    </row>
    <row r="78" spans="2:9">
      <c r="B78" s="200" t="s">
        <v>448</v>
      </c>
    </row>
    <row r="79" spans="2:9">
      <c r="B79" s="347" t="s">
        <v>774</v>
      </c>
      <c r="C79" s="200"/>
      <c r="D79" s="200"/>
      <c r="E79" s="200"/>
      <c r="F79" s="200"/>
      <c r="G79" s="200"/>
      <c r="H79" s="200"/>
    </row>
    <row r="81" spans="2:2">
      <c r="B81" s="15" t="s">
        <v>74</v>
      </c>
    </row>
  </sheetData>
  <phoneticPr fontId="25" type="noConversion"/>
  <hyperlinks>
    <hyperlink ref="B81" location="Introduction!A1" display="Return to information tab" xr:uid="{4B0BBF9E-7074-4AB5-A982-EC5090E2091B}"/>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2C2FD-8637-46D6-B430-F3D441BF312C}">
  <sheetPr codeName="Sheet58">
    <tabColor theme="1"/>
    <pageSetUpPr autoPageBreaks="0"/>
  </sheetPr>
  <dimension ref="B5:I91"/>
  <sheetViews>
    <sheetView zoomScaleNormal="100" workbookViewId="0"/>
  </sheetViews>
  <sheetFormatPr defaultColWidth="8.81640625" defaultRowHeight="14.5"/>
  <cols>
    <col min="1" max="1" width="2.453125" style="48" customWidth="1"/>
    <col min="2" max="2" width="55.54296875" style="48" customWidth="1"/>
    <col min="3" max="3" width="24.81640625" style="48" customWidth="1"/>
    <col min="4" max="6" width="30.54296875" style="48" bestFit="1" customWidth="1"/>
    <col min="7" max="7" width="29.1796875" style="48" customWidth="1"/>
    <col min="8" max="8" width="22.81640625" style="48" bestFit="1" customWidth="1"/>
    <col min="9" max="11" width="8.81640625" style="48"/>
    <col min="12" max="12" width="20.453125" style="48" customWidth="1"/>
    <col min="13" max="16384" width="8.81640625" style="48"/>
  </cols>
  <sheetData>
    <row r="5" spans="2:9" ht="17.5">
      <c r="B5" s="11" t="s">
        <v>532</v>
      </c>
    </row>
    <row r="7" spans="2:9" ht="15">
      <c r="B7" s="49" t="s">
        <v>538</v>
      </c>
    </row>
    <row r="9" spans="2:9" ht="32.5" customHeight="1">
      <c r="B9" s="161" t="s">
        <v>413</v>
      </c>
      <c r="C9" s="133" t="s">
        <v>662</v>
      </c>
      <c r="D9" s="133" t="s">
        <v>663</v>
      </c>
      <c r="E9" s="133" t="s">
        <v>664</v>
      </c>
      <c r="F9" s="133" t="s">
        <v>665</v>
      </c>
      <c r="G9" s="133" t="s">
        <v>666</v>
      </c>
      <c r="I9" s="226"/>
    </row>
    <row r="10" spans="2:9">
      <c r="B10" s="81" t="s">
        <v>458</v>
      </c>
      <c r="C10" s="100">
        <v>6545</v>
      </c>
      <c r="D10" s="100">
        <v>7030</v>
      </c>
      <c r="E10" s="100">
        <v>6359</v>
      </c>
      <c r="F10" s="100">
        <v>6296</v>
      </c>
      <c r="G10" s="100">
        <v>26230</v>
      </c>
      <c r="H10" s="360"/>
      <c r="I10" s="226"/>
    </row>
    <row r="11" spans="2:9">
      <c r="B11" s="81" t="s">
        <v>343</v>
      </c>
      <c r="C11" s="100">
        <v>165980</v>
      </c>
      <c r="D11" s="100">
        <v>178294</v>
      </c>
      <c r="E11" s="100">
        <v>161267</v>
      </c>
      <c r="F11" s="100">
        <v>159675</v>
      </c>
      <c r="G11" s="100">
        <v>665216</v>
      </c>
      <c r="H11" s="360"/>
      <c r="I11" s="226"/>
    </row>
    <row r="12" spans="2:9">
      <c r="B12" s="81" t="s">
        <v>344</v>
      </c>
      <c r="C12" s="100">
        <v>67862</v>
      </c>
      <c r="D12" s="100">
        <v>72897</v>
      </c>
      <c r="E12" s="100">
        <v>65935</v>
      </c>
      <c r="F12" s="100">
        <v>65284</v>
      </c>
      <c r="G12" s="100">
        <v>271978</v>
      </c>
      <c r="H12" s="360"/>
      <c r="I12" s="226"/>
    </row>
    <row r="13" spans="2:9">
      <c r="B13" s="81" t="s">
        <v>459</v>
      </c>
      <c r="C13" s="100">
        <v>25</v>
      </c>
      <c r="D13" s="100">
        <v>27</v>
      </c>
      <c r="E13" s="100">
        <v>25</v>
      </c>
      <c r="F13" s="100">
        <v>24</v>
      </c>
      <c r="G13" s="100">
        <v>101</v>
      </c>
      <c r="H13" s="360"/>
      <c r="I13" s="226"/>
    </row>
    <row r="14" spans="2:9">
      <c r="B14" s="81" t="s">
        <v>346</v>
      </c>
      <c r="C14" s="100">
        <v>6327050</v>
      </c>
      <c r="D14" s="100">
        <v>6796469</v>
      </c>
      <c r="E14" s="100">
        <v>6147400</v>
      </c>
      <c r="F14" s="100">
        <v>6086722</v>
      </c>
      <c r="G14" s="100">
        <v>25357641</v>
      </c>
      <c r="H14" s="360"/>
      <c r="I14" s="226"/>
    </row>
    <row r="15" spans="2:9">
      <c r="B15" s="81" t="s">
        <v>347</v>
      </c>
      <c r="C15" s="100">
        <v>146109</v>
      </c>
      <c r="D15" s="100">
        <v>156949</v>
      </c>
      <c r="E15" s="100">
        <v>141961</v>
      </c>
      <c r="F15" s="100">
        <v>140559</v>
      </c>
      <c r="G15" s="100">
        <v>585578</v>
      </c>
      <c r="H15" s="360"/>
      <c r="I15" s="226"/>
    </row>
    <row r="16" spans="2:9">
      <c r="B16" s="81" t="s">
        <v>348</v>
      </c>
      <c r="C16" s="100">
        <v>393266</v>
      </c>
      <c r="D16" s="100">
        <v>422443</v>
      </c>
      <c r="E16" s="100">
        <v>382099</v>
      </c>
      <c r="F16" s="100">
        <v>378328</v>
      </c>
      <c r="G16" s="100">
        <v>1576136</v>
      </c>
      <c r="H16" s="360"/>
      <c r="I16" s="226"/>
    </row>
    <row r="17" spans="2:9">
      <c r="B17" s="81" t="s">
        <v>349</v>
      </c>
      <c r="C17" s="100">
        <v>29413</v>
      </c>
      <c r="D17" s="100">
        <v>31595</v>
      </c>
      <c r="E17" s="100">
        <v>28578</v>
      </c>
      <c r="F17" s="100">
        <v>28296</v>
      </c>
      <c r="G17" s="100">
        <v>117882</v>
      </c>
      <c r="H17" s="360"/>
      <c r="I17" s="226"/>
    </row>
    <row r="18" spans="2:9">
      <c r="B18" s="81" t="s">
        <v>450</v>
      </c>
      <c r="C18" s="100">
        <v>1140206</v>
      </c>
      <c r="D18" s="100">
        <v>1224801</v>
      </c>
      <c r="E18" s="100">
        <v>1107831</v>
      </c>
      <c r="F18" s="100">
        <v>1096896</v>
      </c>
      <c r="G18" s="100">
        <v>4569734</v>
      </c>
      <c r="H18" s="360"/>
      <c r="I18" s="226"/>
    </row>
    <row r="19" spans="2:9">
      <c r="B19" s="81" t="s">
        <v>351</v>
      </c>
      <c r="C19" s="100">
        <v>102259</v>
      </c>
      <c r="D19" s="100">
        <v>109846</v>
      </c>
      <c r="E19" s="100">
        <v>99356</v>
      </c>
      <c r="F19" s="100">
        <v>98375</v>
      </c>
      <c r="G19" s="100">
        <v>409836</v>
      </c>
      <c r="H19" s="360"/>
      <c r="I19" s="226"/>
    </row>
    <row r="20" spans="2:9">
      <c r="B20" s="81" t="s">
        <v>356</v>
      </c>
      <c r="C20" s="100">
        <v>129309</v>
      </c>
      <c r="D20" s="100">
        <v>138902</v>
      </c>
      <c r="E20" s="100">
        <v>125637</v>
      </c>
      <c r="F20" s="100">
        <v>124397</v>
      </c>
      <c r="G20" s="100">
        <v>518245</v>
      </c>
      <c r="H20" s="360"/>
      <c r="I20" s="226"/>
    </row>
    <row r="21" spans="2:9">
      <c r="B21" s="81" t="s">
        <v>357</v>
      </c>
      <c r="C21" s="100">
        <v>3405693</v>
      </c>
      <c r="D21" s="100">
        <v>3658370</v>
      </c>
      <c r="E21" s="100">
        <v>3308992</v>
      </c>
      <c r="F21" s="100">
        <v>3276330</v>
      </c>
      <c r="G21" s="100">
        <v>13649385</v>
      </c>
      <c r="H21" s="360"/>
      <c r="I21" s="226"/>
    </row>
    <row r="22" spans="2:9">
      <c r="B22" s="81" t="s">
        <v>358</v>
      </c>
      <c r="C22" s="100">
        <v>451643</v>
      </c>
      <c r="D22" s="100">
        <v>485152</v>
      </c>
      <c r="E22" s="100">
        <v>438820</v>
      </c>
      <c r="F22" s="100">
        <v>434488</v>
      </c>
      <c r="G22" s="100">
        <v>1810103</v>
      </c>
      <c r="H22" s="360"/>
      <c r="I22" s="226"/>
    </row>
    <row r="23" spans="2:9">
      <c r="B23" s="81" t="s">
        <v>359</v>
      </c>
      <c r="C23" s="100">
        <v>2208775</v>
      </c>
      <c r="D23" s="100">
        <v>2372649</v>
      </c>
      <c r="E23" s="100">
        <v>2146059</v>
      </c>
      <c r="F23" s="100">
        <v>2124876</v>
      </c>
      <c r="G23" s="100">
        <v>8852359</v>
      </c>
      <c r="H23" s="360"/>
      <c r="I23" s="226"/>
    </row>
    <row r="24" spans="2:9">
      <c r="B24" s="81" t="s">
        <v>360</v>
      </c>
      <c r="C24" s="100">
        <v>138929</v>
      </c>
      <c r="D24" s="100">
        <v>149237</v>
      </c>
      <c r="E24" s="100">
        <v>134985</v>
      </c>
      <c r="F24" s="100">
        <v>133652</v>
      </c>
      <c r="G24" s="100">
        <v>556803</v>
      </c>
      <c r="H24" s="360"/>
      <c r="I24" s="226"/>
    </row>
    <row r="25" spans="2:9">
      <c r="B25" s="81" t="s">
        <v>361</v>
      </c>
      <c r="C25" s="100">
        <v>8938306</v>
      </c>
      <c r="D25" s="100">
        <v>9601461</v>
      </c>
      <c r="E25" s="100">
        <v>8684512</v>
      </c>
      <c r="F25" s="100">
        <v>8598791</v>
      </c>
      <c r="G25" s="100">
        <v>35823070</v>
      </c>
      <c r="H25" s="360"/>
      <c r="I25" s="226"/>
    </row>
    <row r="26" spans="2:9">
      <c r="B26" s="81" t="s">
        <v>427</v>
      </c>
      <c r="C26" s="100">
        <v>160121</v>
      </c>
      <c r="D26" s="100">
        <v>172001</v>
      </c>
      <c r="E26" s="100">
        <v>155575</v>
      </c>
      <c r="F26" s="100">
        <v>154039</v>
      </c>
      <c r="G26" s="100">
        <v>641736</v>
      </c>
      <c r="H26" s="360"/>
      <c r="I26" s="226"/>
    </row>
    <row r="27" spans="2:9">
      <c r="B27" s="81" t="s">
        <v>362</v>
      </c>
      <c r="C27" s="100">
        <v>504730</v>
      </c>
      <c r="D27" s="100">
        <v>542177</v>
      </c>
      <c r="E27" s="100">
        <v>490398</v>
      </c>
      <c r="F27" s="100">
        <v>485558</v>
      </c>
      <c r="G27" s="100">
        <v>2022863</v>
      </c>
      <c r="H27" s="360"/>
      <c r="I27" s="226"/>
    </row>
    <row r="28" spans="2:9">
      <c r="B28" s="81" t="s">
        <v>454</v>
      </c>
      <c r="C28" s="100">
        <v>117</v>
      </c>
      <c r="D28" s="100">
        <v>126</v>
      </c>
      <c r="E28" s="100">
        <v>114</v>
      </c>
      <c r="F28" s="100">
        <v>112</v>
      </c>
      <c r="G28" s="100">
        <v>469</v>
      </c>
      <c r="H28" s="360"/>
      <c r="I28" s="226"/>
    </row>
    <row r="29" spans="2:9">
      <c r="B29" s="81" t="s">
        <v>363</v>
      </c>
      <c r="C29" s="100">
        <v>104367</v>
      </c>
      <c r="D29" s="100">
        <v>112110</v>
      </c>
      <c r="E29" s="100">
        <v>101404</v>
      </c>
      <c r="F29" s="100">
        <v>100403</v>
      </c>
      <c r="G29" s="100">
        <v>418284</v>
      </c>
      <c r="H29" s="360"/>
      <c r="I29" s="226"/>
    </row>
    <row r="30" spans="2:9">
      <c r="B30" s="81" t="s">
        <v>365</v>
      </c>
      <c r="C30" s="100">
        <v>1358556</v>
      </c>
      <c r="D30" s="100">
        <v>1459351</v>
      </c>
      <c r="E30" s="100">
        <v>1319982</v>
      </c>
      <c r="F30" s="100">
        <v>1306953</v>
      </c>
      <c r="G30" s="100">
        <v>5444842</v>
      </c>
      <c r="H30" s="360"/>
      <c r="I30" s="226"/>
    </row>
    <row r="31" spans="2:9">
      <c r="B31" s="81" t="s">
        <v>367</v>
      </c>
      <c r="C31" s="100">
        <v>86932</v>
      </c>
      <c r="D31" s="100">
        <v>93382</v>
      </c>
      <c r="E31" s="100">
        <v>84464</v>
      </c>
      <c r="F31" s="100">
        <v>83630</v>
      </c>
      <c r="G31" s="100">
        <v>348408</v>
      </c>
      <c r="H31" s="360"/>
      <c r="I31" s="226"/>
    </row>
    <row r="32" spans="2:9">
      <c r="B32" s="81" t="s">
        <v>369</v>
      </c>
      <c r="C32" s="100">
        <v>3260</v>
      </c>
      <c r="D32" s="100">
        <v>3502</v>
      </c>
      <c r="E32" s="100">
        <v>3167</v>
      </c>
      <c r="F32" s="100">
        <v>3136</v>
      </c>
      <c r="G32" s="100">
        <v>13065</v>
      </c>
      <c r="H32" s="360"/>
      <c r="I32" s="226"/>
    </row>
    <row r="33" spans="2:9">
      <c r="B33" s="81" t="s">
        <v>440</v>
      </c>
      <c r="C33" s="100">
        <v>95767</v>
      </c>
      <c r="D33" s="100">
        <v>102872</v>
      </c>
      <c r="E33" s="100">
        <v>93047</v>
      </c>
      <c r="F33" s="100">
        <v>92129</v>
      </c>
      <c r="G33" s="100">
        <v>383815</v>
      </c>
      <c r="H33" s="360"/>
      <c r="I33" s="226"/>
    </row>
    <row r="34" spans="2:9">
      <c r="B34" s="81" t="s">
        <v>373</v>
      </c>
      <c r="C34" s="100">
        <v>126134</v>
      </c>
      <c r="D34" s="100">
        <v>135492</v>
      </c>
      <c r="E34" s="100">
        <v>122553</v>
      </c>
      <c r="F34" s="100">
        <v>121343</v>
      </c>
      <c r="G34" s="100">
        <v>505522</v>
      </c>
      <c r="H34" s="360"/>
      <c r="I34" s="226"/>
    </row>
    <row r="35" spans="2:9">
      <c r="B35" s="81" t="s">
        <v>420</v>
      </c>
      <c r="C35" s="100">
        <v>20886</v>
      </c>
      <c r="D35" s="100">
        <v>22436</v>
      </c>
      <c r="E35" s="100">
        <v>20293</v>
      </c>
      <c r="F35" s="100">
        <v>20093</v>
      </c>
      <c r="G35" s="100">
        <v>83708</v>
      </c>
      <c r="H35" s="360"/>
      <c r="I35" s="226"/>
    </row>
    <row r="36" spans="2:9">
      <c r="B36" s="81" t="s">
        <v>375</v>
      </c>
      <c r="C36" s="100">
        <v>1673</v>
      </c>
      <c r="D36" s="100">
        <v>1798</v>
      </c>
      <c r="E36" s="100">
        <v>1626</v>
      </c>
      <c r="F36" s="100">
        <v>1610</v>
      </c>
      <c r="G36" s="100">
        <v>6707</v>
      </c>
      <c r="H36" s="360"/>
      <c r="I36" s="226"/>
    </row>
    <row r="37" spans="2:9">
      <c r="B37" s="81" t="s">
        <v>441</v>
      </c>
      <c r="C37" s="100">
        <v>2390341</v>
      </c>
      <c r="D37" s="100">
        <v>2567686</v>
      </c>
      <c r="E37" s="100">
        <v>2322469</v>
      </c>
      <c r="F37" s="100">
        <v>2299545</v>
      </c>
      <c r="G37" s="100">
        <v>9580041</v>
      </c>
      <c r="H37" s="360"/>
      <c r="I37" s="226"/>
    </row>
    <row r="38" spans="2:9">
      <c r="B38" s="81" t="s">
        <v>460</v>
      </c>
      <c r="C38" s="100">
        <v>49985</v>
      </c>
      <c r="D38" s="100">
        <v>53694</v>
      </c>
      <c r="E38" s="100">
        <v>48566</v>
      </c>
      <c r="F38" s="100">
        <v>48086</v>
      </c>
      <c r="G38" s="100">
        <v>200331</v>
      </c>
      <c r="H38" s="360"/>
      <c r="I38" s="226"/>
    </row>
    <row r="39" spans="2:9">
      <c r="B39" s="81" t="s">
        <v>377</v>
      </c>
      <c r="C39" s="100">
        <v>1576</v>
      </c>
      <c r="D39" s="100">
        <v>1693</v>
      </c>
      <c r="E39" s="100">
        <v>1531</v>
      </c>
      <c r="F39" s="100">
        <v>1516</v>
      </c>
      <c r="G39" s="100">
        <v>6316</v>
      </c>
      <c r="H39" s="360"/>
      <c r="I39" s="226"/>
    </row>
    <row r="40" spans="2:9">
      <c r="B40" s="81" t="s">
        <v>443</v>
      </c>
      <c r="C40" s="100">
        <v>4496448</v>
      </c>
      <c r="D40" s="100">
        <v>4830051</v>
      </c>
      <c r="E40" s="100">
        <v>4368776</v>
      </c>
      <c r="F40" s="100">
        <v>4325654</v>
      </c>
      <c r="G40" s="100">
        <v>18020929</v>
      </c>
      <c r="H40" s="360"/>
      <c r="I40" s="226"/>
    </row>
    <row r="41" spans="2:9">
      <c r="B41" s="81" t="s">
        <v>457</v>
      </c>
      <c r="C41" s="100">
        <v>779593</v>
      </c>
      <c r="D41" s="100">
        <v>837434</v>
      </c>
      <c r="E41" s="100">
        <v>757458</v>
      </c>
      <c r="F41" s="100">
        <v>749981</v>
      </c>
      <c r="G41" s="100">
        <v>3124466</v>
      </c>
      <c r="H41" s="360"/>
      <c r="I41" s="226"/>
    </row>
    <row r="42" spans="2:9">
      <c r="B42" s="81" t="s">
        <v>456</v>
      </c>
      <c r="C42" s="100">
        <v>87478</v>
      </c>
      <c r="D42" s="100">
        <v>93968</v>
      </c>
      <c r="E42" s="100">
        <v>84994</v>
      </c>
      <c r="F42" s="100">
        <v>84155</v>
      </c>
      <c r="G42" s="100">
        <v>350595</v>
      </c>
      <c r="H42" s="360"/>
      <c r="I42" s="226"/>
    </row>
    <row r="43" spans="2:9">
      <c r="B43" s="81" t="s">
        <v>380</v>
      </c>
      <c r="C43" s="100">
        <v>394834</v>
      </c>
      <c r="D43" s="100">
        <v>424127</v>
      </c>
      <c r="E43" s="100">
        <v>383623</v>
      </c>
      <c r="F43" s="100">
        <v>379836</v>
      </c>
      <c r="G43" s="100">
        <v>1582420</v>
      </c>
      <c r="H43" s="360"/>
      <c r="I43" s="226"/>
    </row>
    <row r="44" spans="2:9">
      <c r="B44" s="81" t="s">
        <v>444</v>
      </c>
      <c r="C44" s="100">
        <v>379948</v>
      </c>
      <c r="D44" s="100">
        <v>408138</v>
      </c>
      <c r="E44" s="100">
        <v>369160</v>
      </c>
      <c r="F44" s="100">
        <v>365516</v>
      </c>
      <c r="G44" s="100">
        <v>1522762</v>
      </c>
      <c r="H44" s="360"/>
      <c r="I44" s="226"/>
    </row>
    <row r="45" spans="2:9">
      <c r="B45" s="81" t="s">
        <v>422</v>
      </c>
      <c r="C45" s="100">
        <v>400127</v>
      </c>
      <c r="D45" s="100">
        <v>429814</v>
      </c>
      <c r="E45" s="100">
        <v>388766</v>
      </c>
      <c r="F45" s="100">
        <v>384929</v>
      </c>
      <c r="G45" s="100">
        <v>1603636</v>
      </c>
      <c r="H45" s="360"/>
      <c r="I45" s="226"/>
    </row>
    <row r="46" spans="2:9">
      <c r="B46" s="81" t="s">
        <v>382</v>
      </c>
      <c r="C46" s="100">
        <v>851438</v>
      </c>
      <c r="D46" s="100">
        <v>914608</v>
      </c>
      <c r="E46" s="100">
        <v>827262</v>
      </c>
      <c r="F46" s="100">
        <v>819096</v>
      </c>
      <c r="G46" s="100">
        <v>3412404</v>
      </c>
      <c r="H46" s="360"/>
      <c r="I46" s="226"/>
    </row>
    <row r="47" spans="2:9">
      <c r="B47" s="81" t="s">
        <v>260</v>
      </c>
      <c r="C47" s="100">
        <v>3502312</v>
      </c>
      <c r="D47" s="100">
        <v>3762158</v>
      </c>
      <c r="E47" s="100">
        <v>3402868</v>
      </c>
      <c r="F47" s="100">
        <v>3369280</v>
      </c>
      <c r="G47" s="100">
        <v>14036618</v>
      </c>
      <c r="H47" s="360"/>
      <c r="I47" s="226"/>
    </row>
    <row r="48" spans="2:9">
      <c r="B48" s="81" t="s">
        <v>385</v>
      </c>
      <c r="C48" s="100">
        <v>215366</v>
      </c>
      <c r="D48" s="100">
        <v>231345</v>
      </c>
      <c r="E48" s="100">
        <v>209251</v>
      </c>
      <c r="F48" s="100">
        <v>207186</v>
      </c>
      <c r="G48" s="100">
        <v>863148</v>
      </c>
      <c r="H48" s="360"/>
      <c r="I48" s="226"/>
    </row>
    <row r="49" spans="2:9">
      <c r="B49" s="81" t="s">
        <v>386</v>
      </c>
      <c r="C49" s="100">
        <v>5041</v>
      </c>
      <c r="D49" s="100">
        <v>5415</v>
      </c>
      <c r="E49" s="100">
        <v>4898</v>
      </c>
      <c r="F49" s="100">
        <v>4849</v>
      </c>
      <c r="G49" s="100">
        <v>20203</v>
      </c>
      <c r="H49" s="360"/>
      <c r="I49" s="226"/>
    </row>
    <row r="50" spans="2:9">
      <c r="B50" s="81" t="s">
        <v>390</v>
      </c>
      <c r="C50" s="100">
        <v>3904653</v>
      </c>
      <c r="D50" s="100">
        <v>4194350</v>
      </c>
      <c r="E50" s="100">
        <v>3793785</v>
      </c>
      <c r="F50" s="100">
        <v>3756338</v>
      </c>
      <c r="G50" s="100">
        <v>15649126</v>
      </c>
      <c r="H50" s="360"/>
      <c r="I50" s="226"/>
    </row>
    <row r="51" spans="2:9">
      <c r="B51" s="81" t="s">
        <v>392</v>
      </c>
      <c r="C51" s="100">
        <v>657886</v>
      </c>
      <c r="D51" s="100">
        <v>706696</v>
      </c>
      <c r="E51" s="100">
        <v>639206</v>
      </c>
      <c r="F51" s="100">
        <v>632896</v>
      </c>
      <c r="G51" s="100">
        <v>2636684</v>
      </c>
      <c r="H51" s="360"/>
      <c r="I51" s="226"/>
    </row>
    <row r="52" spans="2:9">
      <c r="B52" s="81" t="s">
        <v>393</v>
      </c>
      <c r="C52" s="100">
        <v>239438</v>
      </c>
      <c r="D52" s="100">
        <v>257202</v>
      </c>
      <c r="E52" s="100">
        <v>232639</v>
      </c>
      <c r="F52" s="100">
        <v>230343</v>
      </c>
      <c r="G52" s="100">
        <v>959622</v>
      </c>
      <c r="H52" s="360"/>
      <c r="I52" s="226"/>
    </row>
    <row r="53" spans="2:9">
      <c r="B53" s="81" t="s">
        <v>394</v>
      </c>
      <c r="C53" s="100">
        <v>50420</v>
      </c>
      <c r="D53" s="100">
        <v>54161</v>
      </c>
      <c r="E53" s="100">
        <v>48989</v>
      </c>
      <c r="F53" s="100">
        <v>48505</v>
      </c>
      <c r="G53" s="100">
        <v>202075</v>
      </c>
      <c r="H53" s="360"/>
      <c r="I53" s="226"/>
    </row>
    <row r="54" spans="2:9">
      <c r="B54" s="81" t="s">
        <v>639</v>
      </c>
      <c r="C54" s="100">
        <v>104201</v>
      </c>
      <c r="D54" s="100">
        <v>111932</v>
      </c>
      <c r="E54" s="100">
        <v>101242</v>
      </c>
      <c r="F54" s="100">
        <v>100243</v>
      </c>
      <c r="G54" s="100">
        <v>417618</v>
      </c>
      <c r="H54" s="360"/>
      <c r="I54" s="226"/>
    </row>
    <row r="55" spans="2:9">
      <c r="B55" s="81" t="s">
        <v>395</v>
      </c>
      <c r="C55" s="100">
        <v>1369725</v>
      </c>
      <c r="D55" s="100">
        <v>1471348</v>
      </c>
      <c r="E55" s="100">
        <v>1330833</v>
      </c>
      <c r="F55" s="100">
        <v>1317697</v>
      </c>
      <c r="G55" s="100">
        <v>5489603</v>
      </c>
      <c r="H55" s="360"/>
      <c r="I55" s="226"/>
    </row>
    <row r="56" spans="2:9">
      <c r="B56" s="81" t="s">
        <v>396</v>
      </c>
      <c r="C56" s="100">
        <v>1754</v>
      </c>
      <c r="D56" s="100">
        <v>1884</v>
      </c>
      <c r="E56" s="100">
        <v>1704</v>
      </c>
      <c r="F56" s="100">
        <v>1688</v>
      </c>
      <c r="G56" s="100">
        <v>7030</v>
      </c>
      <c r="H56" s="360"/>
      <c r="I56" s="226"/>
    </row>
    <row r="57" spans="2:9">
      <c r="B57" s="81" t="s">
        <v>398</v>
      </c>
      <c r="C57" s="100">
        <v>58275</v>
      </c>
      <c r="D57" s="100">
        <v>62598</v>
      </c>
      <c r="E57" s="100">
        <v>56620</v>
      </c>
      <c r="F57" s="100">
        <v>56061</v>
      </c>
      <c r="G57" s="100">
        <v>233554</v>
      </c>
      <c r="H57" s="360"/>
      <c r="I57" s="226"/>
    </row>
    <row r="58" spans="2:9">
      <c r="B58" s="81" t="s">
        <v>428</v>
      </c>
      <c r="C58" s="100">
        <v>126478</v>
      </c>
      <c r="D58" s="100">
        <v>135862</v>
      </c>
      <c r="E58" s="100">
        <v>122887</v>
      </c>
      <c r="F58" s="100">
        <v>121674</v>
      </c>
      <c r="G58" s="100">
        <v>506901</v>
      </c>
      <c r="H58" s="360"/>
      <c r="I58" s="226"/>
    </row>
    <row r="59" spans="2:9">
      <c r="B59" s="81" t="s">
        <v>400</v>
      </c>
      <c r="C59" s="100">
        <v>2359925</v>
      </c>
      <c r="D59" s="100">
        <v>2535014</v>
      </c>
      <c r="E59" s="100">
        <v>2292917</v>
      </c>
      <c r="F59" s="100">
        <v>2270285</v>
      </c>
      <c r="G59" s="100">
        <v>9458141</v>
      </c>
      <c r="H59" s="360"/>
      <c r="I59" s="226"/>
    </row>
    <row r="60" spans="2:9">
      <c r="B60" s="81" t="s">
        <v>446</v>
      </c>
      <c r="C60" s="100">
        <v>2081399</v>
      </c>
      <c r="D60" s="100">
        <v>2235823</v>
      </c>
      <c r="E60" s="100">
        <v>2022299</v>
      </c>
      <c r="F60" s="100">
        <v>2002338</v>
      </c>
      <c r="G60" s="100">
        <v>8341859</v>
      </c>
      <c r="H60" s="360"/>
      <c r="I60" s="226"/>
    </row>
    <row r="61" spans="2:9">
      <c r="B61" s="81" t="s">
        <v>404</v>
      </c>
      <c r="C61" s="100">
        <v>113</v>
      </c>
      <c r="D61" s="100">
        <v>121</v>
      </c>
      <c r="E61" s="100">
        <v>110</v>
      </c>
      <c r="F61" s="100">
        <v>109</v>
      </c>
      <c r="G61" s="100">
        <v>453</v>
      </c>
      <c r="H61" s="360"/>
      <c r="I61" s="226"/>
    </row>
    <row r="62" spans="2:9">
      <c r="B62" s="81" t="s">
        <v>406</v>
      </c>
      <c r="C62" s="100">
        <v>1119</v>
      </c>
      <c r="D62" s="100">
        <v>1202</v>
      </c>
      <c r="E62" s="100">
        <v>1087</v>
      </c>
      <c r="F62" s="100">
        <v>1076</v>
      </c>
      <c r="G62" s="100">
        <v>4484</v>
      </c>
      <c r="H62" s="360"/>
      <c r="I62" s="226"/>
    </row>
    <row r="63" spans="2:9">
      <c r="B63" s="81" t="s">
        <v>407</v>
      </c>
      <c r="C63" s="100">
        <v>2683</v>
      </c>
      <c r="D63" s="100">
        <v>2882</v>
      </c>
      <c r="E63" s="100">
        <v>2606</v>
      </c>
      <c r="F63" s="100">
        <v>2581</v>
      </c>
      <c r="G63" s="100">
        <v>10752</v>
      </c>
      <c r="H63" s="360"/>
      <c r="I63" s="226"/>
    </row>
    <row r="64" spans="2:9">
      <c r="B64" s="81" t="s">
        <v>409</v>
      </c>
      <c r="C64" s="100">
        <v>297089</v>
      </c>
      <c r="D64" s="100">
        <v>319131</v>
      </c>
      <c r="E64" s="100">
        <v>288654</v>
      </c>
      <c r="F64" s="100">
        <v>285804</v>
      </c>
      <c r="G64" s="100">
        <v>1190678</v>
      </c>
      <c r="H64" s="360"/>
      <c r="I64" s="226"/>
    </row>
    <row r="65" spans="2:9">
      <c r="B65" s="81" t="s">
        <v>410</v>
      </c>
      <c r="C65" s="100">
        <v>4647</v>
      </c>
      <c r="D65" s="100">
        <v>4992</v>
      </c>
      <c r="E65" s="100">
        <v>4515</v>
      </c>
      <c r="F65" s="100">
        <v>4471</v>
      </c>
      <c r="G65" s="100">
        <v>18625</v>
      </c>
      <c r="H65" s="360"/>
      <c r="I65" s="226"/>
    </row>
    <row r="66" spans="2:9">
      <c r="B66" s="81" t="s">
        <v>411</v>
      </c>
      <c r="C66" s="100">
        <v>7028</v>
      </c>
      <c r="D66" s="100">
        <v>7549</v>
      </c>
      <c r="E66" s="100">
        <v>6828</v>
      </c>
      <c r="F66" s="100">
        <v>6761</v>
      </c>
      <c r="G66" s="100">
        <v>28166</v>
      </c>
      <c r="H66" s="360"/>
      <c r="I66" s="226"/>
    </row>
    <row r="67" spans="2:9">
      <c r="B67" s="81" t="s">
        <v>429</v>
      </c>
      <c r="C67" s="100">
        <v>58063</v>
      </c>
      <c r="D67" s="100">
        <v>62370</v>
      </c>
      <c r="E67" s="100">
        <v>56414</v>
      </c>
      <c r="F67" s="100">
        <v>55857</v>
      </c>
      <c r="G67" s="100">
        <v>232704</v>
      </c>
      <c r="H67" s="360"/>
      <c r="I67" s="226"/>
    </row>
    <row r="68" spans="2:9">
      <c r="B68" s="81" t="s">
        <v>412</v>
      </c>
      <c r="C68" s="100">
        <v>2772</v>
      </c>
      <c r="D68" s="100">
        <v>2978</v>
      </c>
      <c r="E68" s="100">
        <v>2693</v>
      </c>
      <c r="F68" s="100">
        <v>2667</v>
      </c>
      <c r="G68" s="100">
        <v>11110</v>
      </c>
      <c r="H68" s="360"/>
      <c r="I68" s="226"/>
    </row>
    <row r="69" spans="2:9">
      <c r="B69" s="81" t="s">
        <v>452</v>
      </c>
      <c r="C69" s="100">
        <v>12887</v>
      </c>
      <c r="D69" s="100">
        <v>13844</v>
      </c>
      <c r="E69" s="100">
        <v>12521</v>
      </c>
      <c r="F69" s="100">
        <v>12398</v>
      </c>
      <c r="G69" s="100">
        <v>51650</v>
      </c>
      <c r="H69" s="360"/>
      <c r="I69" s="226"/>
    </row>
    <row r="70" spans="2:9">
      <c r="B70" s="81" t="s">
        <v>453</v>
      </c>
      <c r="C70" s="100">
        <v>84130</v>
      </c>
      <c r="D70" s="100">
        <v>90372</v>
      </c>
      <c r="E70" s="100">
        <v>81741</v>
      </c>
      <c r="F70" s="100">
        <v>80934</v>
      </c>
      <c r="G70" s="100">
        <v>337177</v>
      </c>
      <c r="H70" s="360"/>
      <c r="I70" s="226"/>
    </row>
    <row r="71" spans="2:9">
      <c r="B71" s="131" t="s">
        <v>447</v>
      </c>
      <c r="C71" s="313">
        <f>SUM(C10:C70)</f>
        <v>51093085</v>
      </c>
      <c r="D71" s="313">
        <f>SUM(D10:D70)</f>
        <v>54883811</v>
      </c>
      <c r="E71" s="313">
        <f>SUM(E10:E70)</f>
        <v>49642351</v>
      </c>
      <c r="F71" s="313">
        <f>SUM(F10:F70)</f>
        <v>49152350</v>
      </c>
      <c r="G71" s="313">
        <f>SUM(G10:G70)</f>
        <v>204771597</v>
      </c>
      <c r="I71" s="226"/>
    </row>
    <row r="72" spans="2:9">
      <c r="I72" s="226"/>
    </row>
    <row r="73" spans="2:9">
      <c r="B73" s="68" t="s">
        <v>74</v>
      </c>
      <c r="I73" s="226"/>
    </row>
    <row r="74" spans="2:9">
      <c r="I74" s="226"/>
    </row>
    <row r="75" spans="2:9">
      <c r="I75" s="226"/>
    </row>
    <row r="76" spans="2:9">
      <c r="I76" s="226"/>
    </row>
    <row r="77" spans="2:9">
      <c r="I77" s="226"/>
    </row>
    <row r="78" spans="2:9">
      <c r="I78" s="226"/>
    </row>
    <row r="79" spans="2:9">
      <c r="I79" s="226"/>
    </row>
    <row r="80" spans="2:9">
      <c r="I80" s="226"/>
    </row>
    <row r="81" spans="9:9">
      <c r="I81" s="226"/>
    </row>
    <row r="82" spans="9:9">
      <c r="I82" s="226"/>
    </row>
    <row r="83" spans="9:9">
      <c r="I83" s="226"/>
    </row>
    <row r="84" spans="9:9">
      <c r="I84" s="226"/>
    </row>
    <row r="85" spans="9:9">
      <c r="I85" s="226"/>
    </row>
    <row r="86" spans="9:9">
      <c r="I86" s="226"/>
    </row>
    <row r="87" spans="9:9">
      <c r="I87" s="226"/>
    </row>
    <row r="88" spans="9:9">
      <c r="I88" s="226"/>
    </row>
    <row r="89" spans="9:9">
      <c r="I89" s="226"/>
    </row>
    <row r="90" spans="9:9">
      <c r="I90" s="226"/>
    </row>
    <row r="91" spans="9:9" ht="14.5" customHeight="1"/>
  </sheetData>
  <sortState xmlns:xlrd2="http://schemas.microsoft.com/office/spreadsheetml/2017/richdata2" ref="B10:G70">
    <sortCondition ref="B10:B70"/>
  </sortState>
  <hyperlinks>
    <hyperlink ref="B73" location="Introduction!A1" display="Return to information tab" xr:uid="{C3556F24-C181-46A8-A8B1-B8B1E35A7CC8}"/>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224CC-D88F-4C55-8BC1-73C1B6ED392A}">
  <sheetPr codeName="Sheet59">
    <tabColor theme="1"/>
    <pageSetUpPr autoPageBreaks="0"/>
  </sheetPr>
  <dimension ref="B5:I91"/>
  <sheetViews>
    <sheetView zoomScaleNormal="100" workbookViewId="0"/>
  </sheetViews>
  <sheetFormatPr defaultColWidth="8.81640625" defaultRowHeight="14.5"/>
  <cols>
    <col min="1" max="1" width="2.453125" style="48" customWidth="1"/>
    <col min="2" max="2" width="55.54296875" style="48" customWidth="1"/>
    <col min="3" max="3" width="24.81640625" style="48" customWidth="1"/>
    <col min="4" max="6" width="30.54296875" style="48" bestFit="1" customWidth="1"/>
    <col min="7" max="7" width="29.1796875" style="48" customWidth="1"/>
    <col min="8" max="8" width="22.81640625" style="48" bestFit="1" customWidth="1"/>
    <col min="9" max="11" width="8.81640625" style="48"/>
    <col min="12" max="12" width="20.453125" style="48" customWidth="1"/>
    <col min="13" max="16384" width="8.81640625" style="48"/>
  </cols>
  <sheetData>
    <row r="5" spans="2:9" ht="17.5">
      <c r="B5" s="11" t="s">
        <v>532</v>
      </c>
    </row>
    <row r="7" spans="2:9" ht="15">
      <c r="B7" s="49" t="s">
        <v>539</v>
      </c>
    </row>
    <row r="9" spans="2:9" ht="29" customHeight="1">
      <c r="B9" s="161" t="s">
        <v>413</v>
      </c>
      <c r="C9" s="133" t="s">
        <v>662</v>
      </c>
      <c r="D9" s="133" t="s">
        <v>663</v>
      </c>
      <c r="E9" s="133" t="s">
        <v>664</v>
      </c>
      <c r="F9" s="133" t="s">
        <v>665</v>
      </c>
      <c r="G9" s="133" t="s">
        <v>666</v>
      </c>
      <c r="I9" s="226"/>
    </row>
    <row r="10" spans="2:9">
      <c r="B10" s="81" t="s">
        <v>458</v>
      </c>
      <c r="C10" s="100">
        <v>433</v>
      </c>
      <c r="D10" s="100">
        <v>463</v>
      </c>
      <c r="E10" s="100">
        <v>421</v>
      </c>
      <c r="F10" s="100">
        <v>412</v>
      </c>
      <c r="G10" s="100">
        <v>1729</v>
      </c>
      <c r="H10" s="360"/>
      <c r="I10" s="226"/>
    </row>
    <row r="11" spans="2:9">
      <c r="B11" s="81" t="s">
        <v>343</v>
      </c>
      <c r="C11" s="100">
        <v>10994</v>
      </c>
      <c r="D11" s="100">
        <v>11762</v>
      </c>
      <c r="E11" s="100">
        <v>10690</v>
      </c>
      <c r="F11" s="100">
        <v>10451</v>
      </c>
      <c r="G11" s="100">
        <v>43897</v>
      </c>
      <c r="H11" s="360"/>
      <c r="I11" s="226"/>
    </row>
    <row r="12" spans="2:9">
      <c r="B12" s="81" t="s">
        <v>344</v>
      </c>
      <c r="C12" s="100">
        <v>4495</v>
      </c>
      <c r="D12" s="100">
        <v>4809</v>
      </c>
      <c r="E12" s="100">
        <v>4370</v>
      </c>
      <c r="F12" s="100">
        <v>4273</v>
      </c>
      <c r="G12" s="100">
        <v>17947</v>
      </c>
      <c r="H12" s="360"/>
      <c r="I12" s="226"/>
    </row>
    <row r="13" spans="2:9">
      <c r="B13" s="81" t="s">
        <v>459</v>
      </c>
      <c r="C13" s="100">
        <v>1</v>
      </c>
      <c r="D13" s="100">
        <v>1</v>
      </c>
      <c r="E13" s="100">
        <v>1</v>
      </c>
      <c r="F13" s="100">
        <v>1</v>
      </c>
      <c r="G13" s="100">
        <v>4</v>
      </c>
      <c r="H13" s="360"/>
      <c r="I13" s="226"/>
    </row>
    <row r="14" spans="2:9">
      <c r="B14" s="81" t="s">
        <v>346</v>
      </c>
      <c r="C14" s="100">
        <v>419098</v>
      </c>
      <c r="D14" s="100">
        <v>448362</v>
      </c>
      <c r="E14" s="100">
        <v>407511</v>
      </c>
      <c r="F14" s="100">
        <v>398419</v>
      </c>
      <c r="G14" s="100">
        <v>1673390</v>
      </c>
      <c r="H14" s="360"/>
      <c r="I14" s="226"/>
    </row>
    <row r="15" spans="2:9">
      <c r="B15" s="81" t="s">
        <v>347</v>
      </c>
      <c r="C15" s="100">
        <v>9678</v>
      </c>
      <c r="D15" s="100">
        <v>10353</v>
      </c>
      <c r="E15" s="100">
        <v>9410</v>
      </c>
      <c r="F15" s="100">
        <v>9200</v>
      </c>
      <c r="G15" s="100">
        <v>38641</v>
      </c>
      <c r="H15" s="360"/>
      <c r="I15" s="226"/>
    </row>
    <row r="16" spans="2:9">
      <c r="B16" s="81" t="s">
        <v>348</v>
      </c>
      <c r="C16" s="100">
        <v>26049</v>
      </c>
      <c r="D16" s="100">
        <v>27868</v>
      </c>
      <c r="E16" s="100">
        <v>25329</v>
      </c>
      <c r="F16" s="100">
        <v>24764</v>
      </c>
      <c r="G16" s="100">
        <v>104010</v>
      </c>
      <c r="H16" s="360"/>
      <c r="I16" s="226"/>
    </row>
    <row r="17" spans="2:9">
      <c r="B17" s="81" t="s">
        <v>349</v>
      </c>
      <c r="C17" s="100">
        <v>1948</v>
      </c>
      <c r="D17" s="100">
        <v>2084</v>
      </c>
      <c r="E17" s="100">
        <v>1894</v>
      </c>
      <c r="F17" s="100">
        <v>1852</v>
      </c>
      <c r="G17" s="100">
        <v>7778</v>
      </c>
      <c r="H17" s="360"/>
      <c r="I17" s="226"/>
    </row>
    <row r="18" spans="2:9">
      <c r="B18" s="81" t="s">
        <v>450</v>
      </c>
      <c r="C18" s="100">
        <v>75526</v>
      </c>
      <c r="D18" s="100">
        <v>80799</v>
      </c>
      <c r="E18" s="100">
        <v>73438</v>
      </c>
      <c r="F18" s="100">
        <v>71799</v>
      </c>
      <c r="G18" s="100">
        <v>301562</v>
      </c>
      <c r="H18" s="360"/>
      <c r="I18" s="226"/>
    </row>
    <row r="19" spans="2:9">
      <c r="B19" s="81" t="s">
        <v>351</v>
      </c>
      <c r="C19" s="100">
        <v>6773</v>
      </c>
      <c r="D19" s="100">
        <v>7246</v>
      </c>
      <c r="E19" s="100">
        <v>6586</v>
      </c>
      <c r="F19" s="100">
        <v>6439</v>
      </c>
      <c r="G19" s="100">
        <v>27044</v>
      </c>
      <c r="H19" s="360"/>
      <c r="I19" s="226"/>
    </row>
    <row r="20" spans="2:9">
      <c r="B20" s="81" t="s">
        <v>356</v>
      </c>
      <c r="C20" s="100">
        <v>8565</v>
      </c>
      <c r="D20" s="100">
        <v>9163</v>
      </c>
      <c r="E20" s="100">
        <v>8328</v>
      </c>
      <c r="F20" s="100">
        <v>8142</v>
      </c>
      <c r="G20" s="100">
        <v>34198</v>
      </c>
      <c r="H20" s="360"/>
      <c r="I20" s="226"/>
    </row>
    <row r="21" spans="2:9">
      <c r="B21" s="81" t="s">
        <v>357</v>
      </c>
      <c r="C21" s="100">
        <v>225590</v>
      </c>
      <c r="D21" s="100">
        <v>241342</v>
      </c>
      <c r="E21" s="100">
        <v>219353</v>
      </c>
      <c r="F21" s="100">
        <v>214459</v>
      </c>
      <c r="G21" s="100">
        <v>900744</v>
      </c>
      <c r="H21" s="360"/>
      <c r="I21" s="226"/>
    </row>
    <row r="22" spans="2:9">
      <c r="B22" s="81" t="s">
        <v>358</v>
      </c>
      <c r="C22" s="100">
        <v>29916</v>
      </c>
      <c r="D22" s="100">
        <v>32005</v>
      </c>
      <c r="E22" s="100">
        <v>29089</v>
      </c>
      <c r="F22" s="100">
        <v>28440</v>
      </c>
      <c r="G22" s="100">
        <v>119450</v>
      </c>
      <c r="H22" s="360"/>
      <c r="I22" s="226"/>
    </row>
    <row r="23" spans="2:9">
      <c r="B23" s="81" t="s">
        <v>359</v>
      </c>
      <c r="C23" s="100">
        <v>146307</v>
      </c>
      <c r="D23" s="100">
        <v>156523</v>
      </c>
      <c r="E23" s="100">
        <v>142262</v>
      </c>
      <c r="F23" s="100">
        <v>139088</v>
      </c>
      <c r="G23" s="100">
        <v>584180</v>
      </c>
      <c r="H23" s="360"/>
      <c r="I23" s="226"/>
    </row>
    <row r="24" spans="2:9">
      <c r="B24" s="81" t="s">
        <v>360</v>
      </c>
      <c r="C24" s="100">
        <v>9202</v>
      </c>
      <c r="D24" s="100">
        <v>9845</v>
      </c>
      <c r="E24" s="100">
        <v>8948</v>
      </c>
      <c r="F24" s="100">
        <v>8748</v>
      </c>
      <c r="G24" s="100">
        <v>36743</v>
      </c>
      <c r="H24" s="360"/>
      <c r="I24" s="226"/>
    </row>
    <row r="25" spans="2:9">
      <c r="B25" s="81" t="s">
        <v>361</v>
      </c>
      <c r="C25" s="100">
        <v>592066</v>
      </c>
      <c r="D25" s="100">
        <v>633407</v>
      </c>
      <c r="E25" s="100">
        <v>575696</v>
      </c>
      <c r="F25" s="100">
        <v>562853</v>
      </c>
      <c r="G25" s="100">
        <v>2364022</v>
      </c>
      <c r="H25" s="360"/>
      <c r="I25" s="226"/>
    </row>
    <row r="26" spans="2:9">
      <c r="B26" s="81" t="s">
        <v>427</v>
      </c>
      <c r="C26" s="100">
        <v>10606</v>
      </c>
      <c r="D26" s="100">
        <v>11346</v>
      </c>
      <c r="E26" s="100">
        <v>10313</v>
      </c>
      <c r="F26" s="100">
        <v>10082</v>
      </c>
      <c r="G26" s="100">
        <v>42347</v>
      </c>
      <c r="H26" s="360"/>
      <c r="I26" s="226"/>
    </row>
    <row r="27" spans="2:9">
      <c r="B27" s="81" t="s">
        <v>362</v>
      </c>
      <c r="C27" s="100">
        <v>33432</v>
      </c>
      <c r="D27" s="100">
        <v>35767</v>
      </c>
      <c r="E27" s="100">
        <v>32508</v>
      </c>
      <c r="F27" s="100">
        <v>31783</v>
      </c>
      <c r="G27" s="100">
        <v>133490</v>
      </c>
      <c r="H27" s="360"/>
      <c r="I27" s="226"/>
    </row>
    <row r="28" spans="2:9">
      <c r="B28" s="81" t="s">
        <v>454</v>
      </c>
      <c r="C28" s="100">
        <v>7</v>
      </c>
      <c r="D28" s="100">
        <v>8</v>
      </c>
      <c r="E28" s="100">
        <v>7</v>
      </c>
      <c r="F28" s="100">
        <v>7</v>
      </c>
      <c r="G28" s="100">
        <v>29</v>
      </c>
      <c r="H28" s="360"/>
      <c r="I28" s="226"/>
    </row>
    <row r="29" spans="2:9">
      <c r="B29" s="81" t="s">
        <v>363</v>
      </c>
      <c r="C29" s="100">
        <v>6913</v>
      </c>
      <c r="D29" s="100">
        <v>7395</v>
      </c>
      <c r="E29" s="100">
        <v>6722</v>
      </c>
      <c r="F29" s="100">
        <v>6572</v>
      </c>
      <c r="G29" s="100">
        <v>27602</v>
      </c>
      <c r="H29" s="360"/>
      <c r="I29" s="226"/>
    </row>
    <row r="30" spans="2:9">
      <c r="B30" s="81" t="s">
        <v>365</v>
      </c>
      <c r="C30" s="100">
        <v>89989</v>
      </c>
      <c r="D30" s="100">
        <v>96273</v>
      </c>
      <c r="E30" s="100">
        <v>87501</v>
      </c>
      <c r="F30" s="100">
        <v>85549</v>
      </c>
      <c r="G30" s="100">
        <v>359312</v>
      </c>
      <c r="H30" s="360"/>
      <c r="I30" s="226"/>
    </row>
    <row r="31" spans="2:9">
      <c r="B31" s="81" t="s">
        <v>367</v>
      </c>
      <c r="C31" s="100">
        <v>5758</v>
      </c>
      <c r="D31" s="100">
        <v>6160</v>
      </c>
      <c r="E31" s="100">
        <v>5599</v>
      </c>
      <c r="F31" s="100">
        <v>5474</v>
      </c>
      <c r="G31" s="100">
        <v>22991</v>
      </c>
      <c r="H31" s="360"/>
      <c r="I31" s="226"/>
    </row>
    <row r="32" spans="2:9">
      <c r="B32" s="81" t="s">
        <v>369</v>
      </c>
      <c r="C32" s="100">
        <v>215</v>
      </c>
      <c r="D32" s="100">
        <v>231</v>
      </c>
      <c r="E32" s="100">
        <v>209</v>
      </c>
      <c r="F32" s="100">
        <v>205</v>
      </c>
      <c r="G32" s="100">
        <v>860</v>
      </c>
      <c r="H32" s="360"/>
      <c r="I32" s="226"/>
    </row>
    <row r="33" spans="2:9">
      <c r="B33" s="81" t="s">
        <v>440</v>
      </c>
      <c r="C33" s="100">
        <v>6343</v>
      </c>
      <c r="D33" s="100">
        <v>6786</v>
      </c>
      <c r="E33" s="100">
        <v>6168</v>
      </c>
      <c r="F33" s="100">
        <v>6030</v>
      </c>
      <c r="G33" s="100">
        <v>25327</v>
      </c>
      <c r="H33" s="360"/>
      <c r="I33" s="226"/>
    </row>
    <row r="34" spans="2:9">
      <c r="B34" s="81" t="s">
        <v>373</v>
      </c>
      <c r="C34" s="100">
        <v>8355</v>
      </c>
      <c r="D34" s="100">
        <v>8938</v>
      </c>
      <c r="E34" s="100">
        <v>8124</v>
      </c>
      <c r="F34" s="100">
        <v>7942</v>
      </c>
      <c r="G34" s="100">
        <v>33359</v>
      </c>
      <c r="H34" s="360"/>
      <c r="I34" s="226"/>
    </row>
    <row r="35" spans="2:9">
      <c r="B35" s="81" t="s">
        <v>420</v>
      </c>
      <c r="C35" s="100">
        <v>1383</v>
      </c>
      <c r="D35" s="100">
        <v>1480</v>
      </c>
      <c r="E35" s="100">
        <v>1345</v>
      </c>
      <c r="F35" s="100">
        <v>1315</v>
      </c>
      <c r="G35" s="100">
        <v>5523</v>
      </c>
      <c r="H35" s="360"/>
      <c r="I35" s="226"/>
    </row>
    <row r="36" spans="2:9">
      <c r="B36" s="81" t="s">
        <v>375</v>
      </c>
      <c r="C36" s="100">
        <v>110</v>
      </c>
      <c r="D36" s="100">
        <v>118</v>
      </c>
      <c r="E36" s="100">
        <v>107</v>
      </c>
      <c r="F36" s="100">
        <v>105</v>
      </c>
      <c r="G36" s="100">
        <v>440</v>
      </c>
      <c r="H36" s="360"/>
      <c r="I36" s="226"/>
    </row>
    <row r="37" spans="2:9">
      <c r="B37" s="81" t="s">
        <v>441</v>
      </c>
      <c r="C37" s="100">
        <v>158334</v>
      </c>
      <c r="D37" s="100">
        <v>169389</v>
      </c>
      <c r="E37" s="100">
        <v>153956</v>
      </c>
      <c r="F37" s="100">
        <v>150521</v>
      </c>
      <c r="G37" s="100">
        <v>632200</v>
      </c>
      <c r="H37" s="360"/>
      <c r="I37" s="226"/>
    </row>
    <row r="38" spans="2:9">
      <c r="B38" s="81" t="s">
        <v>460</v>
      </c>
      <c r="C38" s="100">
        <v>3311</v>
      </c>
      <c r="D38" s="100">
        <v>3542</v>
      </c>
      <c r="E38" s="100">
        <v>3219</v>
      </c>
      <c r="F38" s="100">
        <v>3147</v>
      </c>
      <c r="G38" s="100">
        <v>13219</v>
      </c>
      <c r="H38" s="360"/>
      <c r="I38" s="226"/>
    </row>
    <row r="39" spans="2:9">
      <c r="B39" s="81" t="s">
        <v>377</v>
      </c>
      <c r="C39" s="100">
        <v>104</v>
      </c>
      <c r="D39" s="100">
        <v>111</v>
      </c>
      <c r="E39" s="100">
        <v>101</v>
      </c>
      <c r="F39" s="100">
        <v>99</v>
      </c>
      <c r="G39" s="100">
        <v>415</v>
      </c>
      <c r="H39" s="360"/>
      <c r="I39" s="226"/>
    </row>
    <row r="40" spans="2:9">
      <c r="B40" s="81" t="s">
        <v>443</v>
      </c>
      <c r="C40" s="100">
        <v>297841</v>
      </c>
      <c r="D40" s="100">
        <v>318637</v>
      </c>
      <c r="E40" s="100">
        <v>289606</v>
      </c>
      <c r="F40" s="100">
        <v>283145</v>
      </c>
      <c r="G40" s="100">
        <v>1189229</v>
      </c>
      <c r="H40" s="360"/>
      <c r="I40" s="226"/>
    </row>
    <row r="41" spans="2:9">
      <c r="B41" s="81" t="s">
        <v>457</v>
      </c>
      <c r="C41" s="100">
        <v>51639</v>
      </c>
      <c r="D41" s="100">
        <v>55245</v>
      </c>
      <c r="E41" s="100">
        <v>50211</v>
      </c>
      <c r="F41" s="100">
        <v>49091</v>
      </c>
      <c r="G41" s="100">
        <v>206186</v>
      </c>
      <c r="H41" s="360"/>
      <c r="I41" s="226"/>
    </row>
    <row r="42" spans="2:9">
      <c r="B42" s="81" t="s">
        <v>456</v>
      </c>
      <c r="C42" s="100">
        <v>5794</v>
      </c>
      <c r="D42" s="100">
        <v>6199</v>
      </c>
      <c r="E42" s="100">
        <v>5634</v>
      </c>
      <c r="F42" s="100">
        <v>5508</v>
      </c>
      <c r="G42" s="100">
        <v>23135</v>
      </c>
      <c r="H42" s="360"/>
      <c r="I42" s="226"/>
    </row>
    <row r="43" spans="2:9">
      <c r="B43" s="81" t="s">
        <v>380</v>
      </c>
      <c r="C43" s="100">
        <v>26153</v>
      </c>
      <c r="D43" s="100">
        <v>27979</v>
      </c>
      <c r="E43" s="100">
        <v>25430</v>
      </c>
      <c r="F43" s="100">
        <v>24863</v>
      </c>
      <c r="G43" s="100">
        <v>104425</v>
      </c>
      <c r="H43" s="360"/>
      <c r="I43" s="226"/>
    </row>
    <row r="44" spans="2:9">
      <c r="B44" s="81" t="s">
        <v>444</v>
      </c>
      <c r="C44" s="100">
        <v>25167</v>
      </c>
      <c r="D44" s="100">
        <v>26924</v>
      </c>
      <c r="E44" s="100">
        <v>24471</v>
      </c>
      <c r="F44" s="100">
        <v>23925</v>
      </c>
      <c r="G44" s="100">
        <v>100487</v>
      </c>
      <c r="H44" s="360"/>
      <c r="I44" s="226"/>
    </row>
    <row r="45" spans="2:9">
      <c r="B45" s="81" t="s">
        <v>422</v>
      </c>
      <c r="C45" s="100">
        <v>26504</v>
      </c>
      <c r="D45" s="100">
        <v>28354</v>
      </c>
      <c r="E45" s="100">
        <v>25771</v>
      </c>
      <c r="F45" s="100">
        <v>25196</v>
      </c>
      <c r="G45" s="100">
        <v>105825</v>
      </c>
      <c r="H45" s="360"/>
      <c r="I45" s="226"/>
    </row>
    <row r="46" spans="2:9">
      <c r="B46" s="81" t="s">
        <v>382</v>
      </c>
      <c r="C46" s="100">
        <v>56398</v>
      </c>
      <c r="D46" s="100">
        <v>60336</v>
      </c>
      <c r="E46" s="100">
        <v>54839</v>
      </c>
      <c r="F46" s="100">
        <v>53615</v>
      </c>
      <c r="G46" s="100">
        <v>225188</v>
      </c>
      <c r="H46" s="360"/>
      <c r="I46" s="226"/>
    </row>
    <row r="47" spans="2:9">
      <c r="B47" s="81" t="s">
        <v>260</v>
      </c>
      <c r="C47" s="100">
        <v>231990</v>
      </c>
      <c r="D47" s="100">
        <v>248189</v>
      </c>
      <c r="E47" s="100">
        <v>225576</v>
      </c>
      <c r="F47" s="100">
        <v>220543</v>
      </c>
      <c r="G47" s="100">
        <v>926298</v>
      </c>
      <c r="H47" s="360"/>
      <c r="I47" s="226"/>
    </row>
    <row r="48" spans="2:9">
      <c r="B48" s="81" t="s">
        <v>385</v>
      </c>
      <c r="C48" s="100">
        <v>14265</v>
      </c>
      <c r="D48" s="100">
        <v>15261</v>
      </c>
      <c r="E48" s="100">
        <v>13871</v>
      </c>
      <c r="F48" s="100">
        <v>13561</v>
      </c>
      <c r="G48" s="100">
        <v>56958</v>
      </c>
      <c r="H48" s="360"/>
      <c r="I48" s="226"/>
    </row>
    <row r="49" spans="2:9">
      <c r="B49" s="81" t="s">
        <v>386</v>
      </c>
      <c r="C49" s="100">
        <v>333</v>
      </c>
      <c r="D49" s="100">
        <v>357</v>
      </c>
      <c r="E49" s="100">
        <v>324</v>
      </c>
      <c r="F49" s="100">
        <v>317</v>
      </c>
      <c r="G49" s="100">
        <v>1331</v>
      </c>
      <c r="H49" s="360"/>
      <c r="I49" s="226"/>
    </row>
    <row r="50" spans="2:9">
      <c r="B50" s="81" t="s">
        <v>390</v>
      </c>
      <c r="C50" s="100">
        <v>258641</v>
      </c>
      <c r="D50" s="100">
        <v>276700</v>
      </c>
      <c r="E50" s="100">
        <v>251490</v>
      </c>
      <c r="F50" s="100">
        <v>245879</v>
      </c>
      <c r="G50" s="100">
        <v>1032710</v>
      </c>
      <c r="H50" s="360"/>
      <c r="I50" s="226"/>
    </row>
    <row r="51" spans="2:9">
      <c r="B51" s="81" t="s">
        <v>392</v>
      </c>
      <c r="C51" s="100">
        <v>43577</v>
      </c>
      <c r="D51" s="100">
        <v>46620</v>
      </c>
      <c r="E51" s="100">
        <v>42372</v>
      </c>
      <c r="F51" s="100">
        <v>41427</v>
      </c>
      <c r="G51" s="100">
        <v>173996</v>
      </c>
      <c r="H51" s="360"/>
      <c r="I51" s="226"/>
    </row>
    <row r="52" spans="2:9">
      <c r="B52" s="81" t="s">
        <v>393</v>
      </c>
      <c r="C52" s="100">
        <v>15860</v>
      </c>
      <c r="D52" s="100">
        <v>16967</v>
      </c>
      <c r="E52" s="100">
        <v>15421</v>
      </c>
      <c r="F52" s="100">
        <v>15077</v>
      </c>
      <c r="G52" s="100">
        <v>63325</v>
      </c>
      <c r="H52" s="360"/>
      <c r="I52" s="226"/>
    </row>
    <row r="53" spans="2:9">
      <c r="B53" s="81" t="s">
        <v>394</v>
      </c>
      <c r="C53" s="100">
        <v>3339</v>
      </c>
      <c r="D53" s="100">
        <v>3573</v>
      </c>
      <c r="E53" s="100">
        <v>3247</v>
      </c>
      <c r="F53" s="100">
        <v>3175</v>
      </c>
      <c r="G53" s="100">
        <v>13334</v>
      </c>
      <c r="H53" s="360"/>
      <c r="I53" s="226"/>
    </row>
    <row r="54" spans="2:9">
      <c r="B54" s="81" t="s">
        <v>639</v>
      </c>
      <c r="C54" s="100">
        <v>6902</v>
      </c>
      <c r="D54" s="100">
        <v>7384</v>
      </c>
      <c r="E54" s="100">
        <v>6711</v>
      </c>
      <c r="F54" s="100">
        <v>6561</v>
      </c>
      <c r="G54" s="100">
        <v>27558</v>
      </c>
      <c r="H54" s="360"/>
      <c r="I54" s="226"/>
    </row>
    <row r="55" spans="2:9">
      <c r="B55" s="81" t="s">
        <v>395</v>
      </c>
      <c r="C55" s="100">
        <v>90729</v>
      </c>
      <c r="D55" s="100">
        <v>97064</v>
      </c>
      <c r="E55" s="100">
        <v>88220</v>
      </c>
      <c r="F55" s="100">
        <v>86252</v>
      </c>
      <c r="G55" s="100">
        <v>362265</v>
      </c>
      <c r="H55" s="360"/>
      <c r="I55" s="226"/>
    </row>
    <row r="56" spans="2:9">
      <c r="B56" s="81" t="s">
        <v>396</v>
      </c>
      <c r="C56" s="100">
        <v>116</v>
      </c>
      <c r="D56" s="100">
        <v>124</v>
      </c>
      <c r="E56" s="100">
        <v>113</v>
      </c>
      <c r="F56" s="100">
        <v>110</v>
      </c>
      <c r="G56" s="100">
        <v>463</v>
      </c>
      <c r="H56" s="360"/>
      <c r="I56" s="226"/>
    </row>
    <row r="57" spans="2:9">
      <c r="B57" s="81" t="s">
        <v>398</v>
      </c>
      <c r="C57" s="100">
        <v>3860</v>
      </c>
      <c r="D57" s="100">
        <v>4129</v>
      </c>
      <c r="E57" s="100">
        <v>3753</v>
      </c>
      <c r="F57" s="100">
        <v>3669</v>
      </c>
      <c r="G57" s="100">
        <v>15411</v>
      </c>
      <c r="H57" s="360"/>
      <c r="I57" s="226"/>
    </row>
    <row r="58" spans="2:9">
      <c r="B58" s="81" t="s">
        <v>428</v>
      </c>
      <c r="C58" s="100">
        <v>8377</v>
      </c>
      <c r="D58" s="100">
        <v>8962</v>
      </c>
      <c r="E58" s="100">
        <v>8146</v>
      </c>
      <c r="F58" s="100">
        <v>7964</v>
      </c>
      <c r="G58" s="100">
        <v>33449</v>
      </c>
      <c r="H58" s="360"/>
      <c r="I58" s="226"/>
    </row>
    <row r="59" spans="2:9">
      <c r="B59" s="81" t="s">
        <v>400</v>
      </c>
      <c r="C59" s="100">
        <v>156319</v>
      </c>
      <c r="D59" s="100">
        <v>167234</v>
      </c>
      <c r="E59" s="100">
        <v>151997</v>
      </c>
      <c r="F59" s="100">
        <v>148606</v>
      </c>
      <c r="G59" s="100">
        <v>624156</v>
      </c>
      <c r="H59" s="360"/>
      <c r="I59" s="226"/>
    </row>
    <row r="60" spans="2:9">
      <c r="B60" s="81" t="s">
        <v>446</v>
      </c>
      <c r="C60" s="100">
        <v>137870</v>
      </c>
      <c r="D60" s="100">
        <v>147496</v>
      </c>
      <c r="E60" s="100">
        <v>134058</v>
      </c>
      <c r="F60" s="100">
        <v>131067</v>
      </c>
      <c r="G60" s="100">
        <v>550491</v>
      </c>
      <c r="H60" s="360"/>
      <c r="I60" s="226"/>
    </row>
    <row r="61" spans="2:9">
      <c r="B61" s="81" t="s">
        <v>404</v>
      </c>
      <c r="C61" s="100">
        <v>7</v>
      </c>
      <c r="D61" s="100">
        <v>8</v>
      </c>
      <c r="E61" s="100">
        <v>7</v>
      </c>
      <c r="F61" s="100">
        <v>7</v>
      </c>
      <c r="G61" s="100">
        <v>29</v>
      </c>
      <c r="H61" s="360"/>
      <c r="I61" s="226"/>
    </row>
    <row r="62" spans="2:9">
      <c r="B62" s="81" t="s">
        <v>406</v>
      </c>
      <c r="C62" s="100">
        <v>74</v>
      </c>
      <c r="D62" s="100">
        <v>79</v>
      </c>
      <c r="E62" s="100">
        <v>72</v>
      </c>
      <c r="F62" s="100">
        <v>70</v>
      </c>
      <c r="G62" s="100">
        <v>295</v>
      </c>
      <c r="H62" s="360"/>
      <c r="I62" s="226"/>
    </row>
    <row r="63" spans="2:9">
      <c r="B63" s="81" t="s">
        <v>407</v>
      </c>
      <c r="C63" s="100">
        <v>177</v>
      </c>
      <c r="D63" s="100">
        <v>190</v>
      </c>
      <c r="E63" s="100">
        <v>172</v>
      </c>
      <c r="F63" s="100">
        <v>168</v>
      </c>
      <c r="G63" s="100">
        <v>707</v>
      </c>
      <c r="H63" s="360"/>
      <c r="I63" s="226"/>
    </row>
    <row r="64" spans="2:9">
      <c r="B64" s="81" t="s">
        <v>409</v>
      </c>
      <c r="C64" s="100">
        <v>19678</v>
      </c>
      <c r="D64" s="100">
        <v>21053</v>
      </c>
      <c r="E64" s="100">
        <v>19134</v>
      </c>
      <c r="F64" s="100">
        <v>18708</v>
      </c>
      <c r="G64" s="100">
        <v>78573</v>
      </c>
      <c r="H64" s="360"/>
      <c r="I64" s="226"/>
    </row>
    <row r="65" spans="2:9">
      <c r="B65" s="81" t="s">
        <v>410</v>
      </c>
      <c r="C65" s="100">
        <v>307</v>
      </c>
      <c r="D65" s="100">
        <v>329</v>
      </c>
      <c r="E65" s="100">
        <v>299</v>
      </c>
      <c r="F65" s="100">
        <v>292</v>
      </c>
      <c r="G65" s="100">
        <v>1227</v>
      </c>
      <c r="H65" s="360"/>
      <c r="I65" s="226"/>
    </row>
    <row r="66" spans="2:9">
      <c r="B66" s="81" t="s">
        <v>411</v>
      </c>
      <c r="C66" s="100">
        <v>465</v>
      </c>
      <c r="D66" s="100">
        <v>498</v>
      </c>
      <c r="E66" s="100">
        <v>452</v>
      </c>
      <c r="F66" s="100">
        <v>442</v>
      </c>
      <c r="G66" s="100">
        <v>1857</v>
      </c>
      <c r="H66" s="360"/>
      <c r="I66" s="226"/>
    </row>
    <row r="67" spans="2:9">
      <c r="B67" s="81" t="s">
        <v>429</v>
      </c>
      <c r="C67" s="100">
        <v>3846</v>
      </c>
      <c r="D67" s="100">
        <v>4114</v>
      </c>
      <c r="E67" s="100">
        <v>3739</v>
      </c>
      <c r="F67" s="100">
        <v>3656</v>
      </c>
      <c r="G67" s="100">
        <v>15355</v>
      </c>
      <c r="H67" s="360"/>
      <c r="I67" s="226"/>
    </row>
    <row r="68" spans="2:9">
      <c r="B68" s="81" t="s">
        <v>412</v>
      </c>
      <c r="C68" s="100">
        <v>183</v>
      </c>
      <c r="D68" s="100">
        <v>196</v>
      </c>
      <c r="E68" s="100">
        <v>178</v>
      </c>
      <c r="F68" s="100">
        <v>174</v>
      </c>
      <c r="G68" s="100">
        <v>731</v>
      </c>
      <c r="H68" s="360"/>
      <c r="I68" s="226"/>
    </row>
    <row r="69" spans="2:9">
      <c r="B69" s="81" t="s">
        <v>452</v>
      </c>
      <c r="C69" s="100">
        <v>853</v>
      </c>
      <c r="D69" s="100">
        <v>913</v>
      </c>
      <c r="E69" s="100">
        <v>830</v>
      </c>
      <c r="F69" s="100">
        <v>811</v>
      </c>
      <c r="G69" s="100">
        <v>3407</v>
      </c>
      <c r="H69" s="360"/>
      <c r="I69" s="226"/>
    </row>
    <row r="70" spans="2:9">
      <c r="B70" s="81" t="s">
        <v>453</v>
      </c>
      <c r="C70" s="100">
        <v>5572</v>
      </c>
      <c r="D70" s="100">
        <v>5961</v>
      </c>
      <c r="E70" s="100">
        <v>5418</v>
      </c>
      <c r="F70" s="100">
        <v>5297</v>
      </c>
      <c r="G70" s="100">
        <v>22248</v>
      </c>
      <c r="H70" s="360"/>
      <c r="I70" s="226"/>
    </row>
    <row r="71" spans="2:9">
      <c r="B71" s="131" t="s">
        <v>447</v>
      </c>
      <c r="C71" s="313">
        <f>SUM(C10:C70)</f>
        <v>3384337</v>
      </c>
      <c r="D71" s="313">
        <f>SUM(D10:D70)</f>
        <v>3620651</v>
      </c>
      <c r="E71" s="313">
        <f>SUM(E10:E70)</f>
        <v>3290767</v>
      </c>
      <c r="F71" s="313">
        <f>SUM(F10:F70)</f>
        <v>3217347</v>
      </c>
      <c r="G71" s="313">
        <f>SUM(G10:G70)</f>
        <v>13513102</v>
      </c>
      <c r="I71" s="226"/>
    </row>
    <row r="72" spans="2:9">
      <c r="I72" s="226"/>
    </row>
    <row r="73" spans="2:9">
      <c r="B73" s="68" t="s">
        <v>74</v>
      </c>
      <c r="I73" s="226"/>
    </row>
    <row r="74" spans="2:9">
      <c r="I74" s="226"/>
    </row>
    <row r="75" spans="2:9">
      <c r="I75" s="226"/>
    </row>
    <row r="76" spans="2:9">
      <c r="I76" s="226"/>
    </row>
    <row r="77" spans="2:9">
      <c r="I77" s="226"/>
    </row>
    <row r="78" spans="2:9">
      <c r="I78" s="226"/>
    </row>
    <row r="79" spans="2:9">
      <c r="I79" s="226"/>
    </row>
    <row r="80" spans="2:9">
      <c r="I80" s="226"/>
    </row>
    <row r="81" spans="9:9">
      <c r="I81" s="226"/>
    </row>
    <row r="82" spans="9:9">
      <c r="I82" s="226"/>
    </row>
    <row r="83" spans="9:9">
      <c r="I83" s="226"/>
    </row>
    <row r="84" spans="9:9">
      <c r="I84" s="226"/>
    </row>
    <row r="85" spans="9:9">
      <c r="I85" s="226"/>
    </row>
    <row r="86" spans="9:9">
      <c r="I86" s="226"/>
    </row>
    <row r="87" spans="9:9">
      <c r="I87" s="226"/>
    </row>
    <row r="88" spans="9:9">
      <c r="I88" s="226"/>
    </row>
    <row r="89" spans="9:9">
      <c r="I89" s="226"/>
    </row>
    <row r="90" spans="9:9">
      <c r="I90" s="226"/>
    </row>
    <row r="91" spans="9:9" ht="14.5" customHeight="1"/>
  </sheetData>
  <sortState xmlns:xlrd2="http://schemas.microsoft.com/office/spreadsheetml/2017/richdata2" ref="B10:G70">
    <sortCondition ref="B10:B70"/>
  </sortState>
  <hyperlinks>
    <hyperlink ref="B73" location="Introduction!A1" display="Return to information tab" xr:uid="{18BDEB84-1053-4605-8739-8413DE6B28C2}"/>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3BB06-67F2-46B7-94B9-C9D6C211A17C}">
  <sheetPr codeName="Sheet60">
    <tabColor theme="1"/>
    <pageSetUpPr autoPageBreaks="0"/>
  </sheetPr>
  <dimension ref="B5:I89"/>
  <sheetViews>
    <sheetView showGridLines="0" workbookViewId="0"/>
  </sheetViews>
  <sheetFormatPr defaultColWidth="8.81640625" defaultRowHeight="14.5"/>
  <cols>
    <col min="1" max="1" width="2.453125" customWidth="1"/>
    <col min="2" max="2" width="55.54296875" customWidth="1"/>
    <col min="3" max="3" width="27.54296875" customWidth="1"/>
    <col min="4" max="4" width="26.1796875" customWidth="1"/>
    <col min="5" max="5" width="26.54296875" customWidth="1"/>
    <col min="6" max="6" width="26.81640625" customWidth="1"/>
    <col min="7" max="7" width="25.1796875" customWidth="1"/>
    <col min="8" max="8" width="22.81640625" bestFit="1" customWidth="1"/>
    <col min="12" max="12" width="20.453125" customWidth="1"/>
  </cols>
  <sheetData>
    <row r="5" spans="2:9" ht="17.5">
      <c r="B5" s="11" t="s">
        <v>532</v>
      </c>
    </row>
    <row r="7" spans="2:9" ht="15">
      <c r="B7" s="4" t="s">
        <v>673</v>
      </c>
    </row>
    <row r="9" spans="2:9" ht="14.5" customHeight="1">
      <c r="B9" s="373" t="s">
        <v>413</v>
      </c>
      <c r="C9" s="371" t="s">
        <v>674</v>
      </c>
      <c r="D9" s="371" t="s">
        <v>675</v>
      </c>
      <c r="E9" s="371" t="s">
        <v>676</v>
      </c>
      <c r="F9" s="371" t="s">
        <v>677</v>
      </c>
      <c r="G9" s="371" t="s">
        <v>678</v>
      </c>
      <c r="I9" s="207"/>
    </row>
    <row r="10" spans="2:9">
      <c r="B10" s="374"/>
      <c r="C10" s="372"/>
      <c r="D10" s="372"/>
      <c r="E10" s="372"/>
      <c r="F10" s="372"/>
      <c r="G10" s="372"/>
      <c r="I10" s="207"/>
    </row>
    <row r="11" spans="2:9">
      <c r="B11" s="42" t="s">
        <v>667</v>
      </c>
      <c r="C11" s="96">
        <v>1501</v>
      </c>
      <c r="D11" s="96">
        <v>1434</v>
      </c>
      <c r="E11" s="96">
        <v>1435</v>
      </c>
      <c r="F11" s="96">
        <v>1432</v>
      </c>
      <c r="G11" s="96">
        <v>5802</v>
      </c>
      <c r="H11" s="47"/>
      <c r="I11" s="207"/>
    </row>
    <row r="12" spans="2:9">
      <c r="B12" s="42" t="s">
        <v>343</v>
      </c>
      <c r="C12" s="96">
        <v>60280</v>
      </c>
      <c r="D12" s="96">
        <v>57586</v>
      </c>
      <c r="E12" s="96">
        <v>57641</v>
      </c>
      <c r="F12" s="96">
        <v>57498</v>
      </c>
      <c r="G12" s="96">
        <v>233005</v>
      </c>
      <c r="H12" s="47"/>
      <c r="I12" s="207"/>
    </row>
    <row r="13" spans="2:9">
      <c r="B13" s="42" t="s">
        <v>346</v>
      </c>
      <c r="C13" s="96">
        <v>3793598</v>
      </c>
      <c r="D13" s="96">
        <v>3624068</v>
      </c>
      <c r="E13" s="96">
        <v>3627537</v>
      </c>
      <c r="F13" s="96">
        <v>3618556</v>
      </c>
      <c r="G13" s="96">
        <v>14663759</v>
      </c>
      <c r="H13" s="47"/>
      <c r="I13" s="207"/>
    </row>
    <row r="14" spans="2:9">
      <c r="B14" s="42" t="s">
        <v>347</v>
      </c>
      <c r="C14" s="96">
        <v>39685</v>
      </c>
      <c r="D14" s="96">
        <v>37912</v>
      </c>
      <c r="E14" s="96">
        <v>37948</v>
      </c>
      <c r="F14" s="96">
        <v>37854</v>
      </c>
      <c r="G14" s="96">
        <v>153399</v>
      </c>
      <c r="H14" s="47"/>
      <c r="I14" s="207"/>
    </row>
    <row r="15" spans="2:9">
      <c r="B15" s="42" t="s">
        <v>348</v>
      </c>
      <c r="C15" s="96">
        <v>306637</v>
      </c>
      <c r="D15" s="96">
        <v>292934</v>
      </c>
      <c r="E15" s="96">
        <v>293214</v>
      </c>
      <c r="F15" s="96">
        <v>292488</v>
      </c>
      <c r="G15" s="96">
        <v>1185273</v>
      </c>
      <c r="H15" s="47"/>
      <c r="I15" s="207"/>
    </row>
    <row r="16" spans="2:9">
      <c r="B16" s="42" t="s">
        <v>668</v>
      </c>
      <c r="C16" s="96">
        <v>16910</v>
      </c>
      <c r="D16" s="96">
        <v>16154</v>
      </c>
      <c r="E16" s="96">
        <v>16169</v>
      </c>
      <c r="F16" s="96">
        <v>16129</v>
      </c>
      <c r="G16" s="96">
        <v>65362</v>
      </c>
      <c r="H16" s="47"/>
      <c r="I16" s="207"/>
    </row>
    <row r="17" spans="2:9">
      <c r="B17" s="42" t="s">
        <v>611</v>
      </c>
      <c r="C17" s="96">
        <v>30876</v>
      </c>
      <c r="D17" s="96">
        <v>29496</v>
      </c>
      <c r="E17" s="96">
        <v>29524</v>
      </c>
      <c r="F17" s="96">
        <v>29451</v>
      </c>
      <c r="G17" s="96">
        <v>119347</v>
      </c>
      <c r="H17" s="47"/>
      <c r="I17" s="207"/>
    </row>
    <row r="18" spans="2:9">
      <c r="B18" s="42" t="s">
        <v>669</v>
      </c>
      <c r="C18" s="96">
        <v>6729</v>
      </c>
      <c r="D18" s="96">
        <v>6428</v>
      </c>
      <c r="E18" s="96">
        <v>6434</v>
      </c>
      <c r="F18" s="96">
        <v>6418</v>
      </c>
      <c r="G18" s="96">
        <v>26009</v>
      </c>
      <c r="H18" s="47"/>
      <c r="I18" s="207"/>
    </row>
    <row r="19" spans="2:9">
      <c r="B19" s="42" t="s">
        <v>419</v>
      </c>
      <c r="C19" s="96">
        <v>2418</v>
      </c>
      <c r="D19" s="96">
        <v>2310</v>
      </c>
      <c r="E19" s="96">
        <v>2312</v>
      </c>
      <c r="F19" s="96">
        <v>2306</v>
      </c>
      <c r="G19" s="96">
        <v>9346</v>
      </c>
      <c r="H19" s="47"/>
      <c r="I19" s="207"/>
    </row>
    <row r="20" spans="2:9">
      <c r="B20" s="42" t="s">
        <v>351</v>
      </c>
      <c r="C20" s="96">
        <v>54236</v>
      </c>
      <c r="D20" s="96">
        <v>51812</v>
      </c>
      <c r="E20" s="96">
        <v>51862</v>
      </c>
      <c r="F20" s="96">
        <v>51734</v>
      </c>
      <c r="G20" s="96">
        <v>209644</v>
      </c>
      <c r="H20" s="47"/>
      <c r="I20" s="207"/>
    </row>
    <row r="21" spans="2:9">
      <c r="B21" s="42" t="s">
        <v>354</v>
      </c>
      <c r="C21" s="96">
        <v>1520056</v>
      </c>
      <c r="D21" s="96">
        <v>1452127</v>
      </c>
      <c r="E21" s="96">
        <v>1453517</v>
      </c>
      <c r="F21" s="96">
        <v>1449919</v>
      </c>
      <c r="G21" s="96">
        <v>5875619</v>
      </c>
      <c r="H21" s="47"/>
      <c r="I21" s="207"/>
    </row>
    <row r="22" spans="2:9">
      <c r="B22" s="42" t="s">
        <v>356</v>
      </c>
      <c r="C22" s="96">
        <v>68168</v>
      </c>
      <c r="D22" s="96">
        <v>65121</v>
      </c>
      <c r="E22" s="96">
        <v>65184</v>
      </c>
      <c r="F22" s="96">
        <v>65022</v>
      </c>
      <c r="G22" s="96">
        <v>263495</v>
      </c>
      <c r="H22" s="47"/>
      <c r="I22" s="207"/>
    </row>
    <row r="23" spans="2:9">
      <c r="B23" s="42" t="s">
        <v>357</v>
      </c>
      <c r="C23" s="96">
        <v>1039840</v>
      </c>
      <c r="D23" s="96">
        <v>993371</v>
      </c>
      <c r="E23" s="96">
        <v>994322</v>
      </c>
      <c r="F23" s="96">
        <v>991860</v>
      </c>
      <c r="G23" s="96">
        <v>4019393</v>
      </c>
      <c r="H23" s="47"/>
      <c r="I23" s="207"/>
    </row>
    <row r="24" spans="2:9">
      <c r="B24" s="42" t="s">
        <v>358</v>
      </c>
      <c r="C24" s="96">
        <v>1717292</v>
      </c>
      <c r="D24" s="96">
        <v>1640549</v>
      </c>
      <c r="E24" s="96">
        <v>1642120</v>
      </c>
      <c r="F24" s="96">
        <v>1638054</v>
      </c>
      <c r="G24" s="96">
        <v>6638015</v>
      </c>
      <c r="H24" s="47"/>
      <c r="I24" s="207"/>
    </row>
    <row r="25" spans="2:9">
      <c r="B25" s="42" t="s">
        <v>359</v>
      </c>
      <c r="C25" s="96">
        <v>1046378</v>
      </c>
      <c r="D25" s="96">
        <v>999617</v>
      </c>
      <c r="E25" s="96">
        <v>1000574</v>
      </c>
      <c r="F25" s="96">
        <v>998097</v>
      </c>
      <c r="G25" s="96">
        <v>4044666</v>
      </c>
      <c r="H25" s="47"/>
      <c r="I25" s="207"/>
    </row>
    <row r="26" spans="2:9">
      <c r="B26" s="42" t="s">
        <v>360</v>
      </c>
      <c r="C26" s="96">
        <v>44878</v>
      </c>
      <c r="D26" s="96">
        <v>42873</v>
      </c>
      <c r="E26" s="96">
        <v>42914</v>
      </c>
      <c r="F26" s="96">
        <v>42807</v>
      </c>
      <c r="G26" s="96">
        <v>173472</v>
      </c>
      <c r="H26" s="47"/>
      <c r="I26" s="207"/>
    </row>
    <row r="27" spans="2:9">
      <c r="B27" s="42" t="s">
        <v>361</v>
      </c>
      <c r="C27" s="96">
        <v>5468282</v>
      </c>
      <c r="D27" s="96">
        <v>5223914</v>
      </c>
      <c r="E27" s="96">
        <v>5228914</v>
      </c>
      <c r="F27" s="96">
        <v>5215968</v>
      </c>
      <c r="G27" s="96">
        <v>21137078</v>
      </c>
      <c r="H27" s="47"/>
      <c r="I27" s="207"/>
    </row>
    <row r="28" spans="2:9">
      <c r="B28" s="42" t="s">
        <v>670</v>
      </c>
      <c r="C28" s="96">
        <v>108109</v>
      </c>
      <c r="D28" s="96">
        <v>103277</v>
      </c>
      <c r="E28" s="96">
        <v>103376</v>
      </c>
      <c r="F28" s="96">
        <v>103120</v>
      </c>
      <c r="G28" s="96">
        <v>417882</v>
      </c>
      <c r="H28" s="47"/>
      <c r="I28" s="207"/>
    </row>
    <row r="29" spans="2:9">
      <c r="B29" s="42" t="s">
        <v>362</v>
      </c>
      <c r="C29" s="96">
        <v>251691</v>
      </c>
      <c r="D29" s="96">
        <v>240444</v>
      </c>
      <c r="E29" s="96">
        <v>240674</v>
      </c>
      <c r="F29" s="96">
        <v>240078</v>
      </c>
      <c r="G29" s="96">
        <v>972887</v>
      </c>
      <c r="H29" s="47"/>
      <c r="I29" s="207"/>
    </row>
    <row r="30" spans="2:9">
      <c r="B30" s="42" t="s">
        <v>438</v>
      </c>
      <c r="C30" s="96">
        <v>67358</v>
      </c>
      <c r="D30" s="96">
        <v>64348</v>
      </c>
      <c r="E30" s="96">
        <v>64410</v>
      </c>
      <c r="F30" s="96">
        <v>64250</v>
      </c>
      <c r="G30" s="96">
        <v>260366</v>
      </c>
      <c r="H30" s="47"/>
      <c r="I30" s="207"/>
    </row>
    <row r="31" spans="2:9">
      <c r="B31" s="42" t="s">
        <v>623</v>
      </c>
      <c r="C31" s="96">
        <v>26893</v>
      </c>
      <c r="D31" s="96">
        <v>25691</v>
      </c>
      <c r="E31" s="96">
        <v>25715</v>
      </c>
      <c r="F31" s="96">
        <v>25652</v>
      </c>
      <c r="G31" s="96">
        <v>103951</v>
      </c>
      <c r="H31" s="47"/>
      <c r="I31" s="207"/>
    </row>
    <row r="32" spans="2:9">
      <c r="B32" s="42" t="s">
        <v>365</v>
      </c>
      <c r="C32" s="96">
        <v>850293</v>
      </c>
      <c r="D32" s="96">
        <v>812295</v>
      </c>
      <c r="E32" s="96">
        <v>813073</v>
      </c>
      <c r="F32" s="96">
        <v>811060</v>
      </c>
      <c r="G32" s="96">
        <v>3286721</v>
      </c>
      <c r="H32" s="47"/>
      <c r="I32" s="207"/>
    </row>
    <row r="33" spans="2:9">
      <c r="B33" s="42" t="s">
        <v>367</v>
      </c>
      <c r="C33" s="96">
        <v>6349</v>
      </c>
      <c r="D33" s="96">
        <v>6065</v>
      </c>
      <c r="E33" s="96">
        <v>6071</v>
      </c>
      <c r="F33" s="96">
        <v>6056</v>
      </c>
      <c r="G33" s="96">
        <v>24541</v>
      </c>
      <c r="H33" s="47"/>
      <c r="I33" s="207"/>
    </row>
    <row r="34" spans="2:9">
      <c r="B34" s="42" t="s">
        <v>369</v>
      </c>
      <c r="C34" s="96">
        <v>281</v>
      </c>
      <c r="D34" s="96">
        <v>268</v>
      </c>
      <c r="E34" s="96">
        <v>268</v>
      </c>
      <c r="F34" s="96">
        <v>268</v>
      </c>
      <c r="G34" s="96">
        <v>1085</v>
      </c>
      <c r="H34" s="47"/>
      <c r="I34" s="207"/>
    </row>
    <row r="35" spans="2:9">
      <c r="B35" s="42" t="s">
        <v>391</v>
      </c>
      <c r="C35" s="96">
        <v>64435</v>
      </c>
      <c r="D35" s="96">
        <v>61555</v>
      </c>
      <c r="E35" s="96">
        <v>61614</v>
      </c>
      <c r="F35" s="96">
        <v>61462</v>
      </c>
      <c r="G35" s="96">
        <v>249066</v>
      </c>
      <c r="H35" s="47"/>
      <c r="I35" s="207"/>
    </row>
    <row r="36" spans="2:9">
      <c r="B36" s="42" t="s">
        <v>671</v>
      </c>
      <c r="C36" s="96">
        <v>31179</v>
      </c>
      <c r="D36" s="96">
        <v>29786</v>
      </c>
      <c r="E36" s="96">
        <v>29814</v>
      </c>
      <c r="F36" s="96">
        <v>29740</v>
      </c>
      <c r="G36" s="96">
        <v>120519</v>
      </c>
      <c r="H36" s="47"/>
      <c r="I36" s="207"/>
    </row>
    <row r="37" spans="2:9">
      <c r="B37" s="42" t="s">
        <v>373</v>
      </c>
      <c r="C37" s="96">
        <v>76207</v>
      </c>
      <c r="D37" s="96">
        <v>72802</v>
      </c>
      <c r="E37" s="96">
        <v>72871</v>
      </c>
      <c r="F37" s="96">
        <v>72691</v>
      </c>
      <c r="G37" s="96">
        <v>294571</v>
      </c>
      <c r="H37" s="47"/>
      <c r="I37" s="207"/>
    </row>
    <row r="38" spans="2:9">
      <c r="B38" s="42" t="s">
        <v>374</v>
      </c>
      <c r="C38" s="96">
        <v>13964</v>
      </c>
      <c r="D38" s="96">
        <v>13340</v>
      </c>
      <c r="E38" s="96">
        <v>13352</v>
      </c>
      <c r="F38" s="96">
        <v>13319</v>
      </c>
      <c r="G38" s="96">
        <v>53975</v>
      </c>
      <c r="H38" s="47"/>
      <c r="I38" s="207"/>
    </row>
    <row r="39" spans="2:9">
      <c r="B39" s="42" t="s">
        <v>375</v>
      </c>
      <c r="C39" s="96">
        <v>1010</v>
      </c>
      <c r="D39" s="96">
        <v>965</v>
      </c>
      <c r="E39" s="96">
        <v>966</v>
      </c>
      <c r="F39" s="96">
        <v>964</v>
      </c>
      <c r="G39" s="96">
        <v>3905</v>
      </c>
      <c r="H39" s="47"/>
      <c r="I39" s="207"/>
    </row>
    <row r="40" spans="2:9">
      <c r="B40" s="42" t="s">
        <v>377</v>
      </c>
      <c r="C40" s="96">
        <v>966</v>
      </c>
      <c r="D40" s="96">
        <v>923</v>
      </c>
      <c r="E40" s="96">
        <v>924</v>
      </c>
      <c r="F40" s="96">
        <v>921</v>
      </c>
      <c r="G40" s="96">
        <v>3734</v>
      </c>
      <c r="H40" s="47"/>
      <c r="I40" s="207"/>
    </row>
    <row r="41" spans="2:9">
      <c r="B41" s="42" t="s">
        <v>648</v>
      </c>
      <c r="C41" s="96">
        <v>2500743</v>
      </c>
      <c r="D41" s="96">
        <v>2388989</v>
      </c>
      <c r="E41" s="96">
        <v>2391276</v>
      </c>
      <c r="F41" s="96">
        <v>2385355</v>
      </c>
      <c r="G41" s="96">
        <v>9666363</v>
      </c>
      <c r="H41" s="47"/>
      <c r="I41" s="207"/>
    </row>
    <row r="42" spans="2:9">
      <c r="B42" s="42" t="s">
        <v>380</v>
      </c>
      <c r="C42" s="96">
        <v>376059</v>
      </c>
      <c r="D42" s="96">
        <v>359254</v>
      </c>
      <c r="E42" s="96">
        <v>359598</v>
      </c>
      <c r="F42" s="96">
        <v>358708</v>
      </c>
      <c r="G42" s="96">
        <v>1453619</v>
      </c>
      <c r="H42" s="47"/>
      <c r="I42" s="207"/>
    </row>
    <row r="43" spans="2:9">
      <c r="B43" s="42" t="s">
        <v>652</v>
      </c>
      <c r="C43" s="96">
        <v>163054</v>
      </c>
      <c r="D43" s="96">
        <v>155767</v>
      </c>
      <c r="E43" s="96">
        <v>155916</v>
      </c>
      <c r="F43" s="96">
        <v>155530</v>
      </c>
      <c r="G43" s="96">
        <v>630267</v>
      </c>
      <c r="H43" s="47"/>
      <c r="I43" s="207"/>
    </row>
    <row r="44" spans="2:9">
      <c r="B44" s="42" t="s">
        <v>422</v>
      </c>
      <c r="C44" s="96">
        <v>225543</v>
      </c>
      <c r="D44" s="96">
        <v>215464</v>
      </c>
      <c r="E44" s="96">
        <v>215670</v>
      </c>
      <c r="F44" s="96">
        <v>215136</v>
      </c>
      <c r="G44" s="96">
        <v>871813</v>
      </c>
      <c r="H44" s="47"/>
      <c r="I44" s="207"/>
    </row>
    <row r="45" spans="2:9">
      <c r="B45" s="42" t="s">
        <v>382</v>
      </c>
      <c r="C45" s="96">
        <v>189453</v>
      </c>
      <c r="D45" s="96">
        <v>180986</v>
      </c>
      <c r="E45" s="96">
        <v>181160</v>
      </c>
      <c r="F45" s="96">
        <v>180711</v>
      </c>
      <c r="G45" s="96">
        <v>732310</v>
      </c>
      <c r="H45" s="47"/>
      <c r="I45" s="207"/>
    </row>
    <row r="46" spans="2:9">
      <c r="B46" s="42" t="s">
        <v>653</v>
      </c>
      <c r="C46" s="96">
        <v>1169071</v>
      </c>
      <c r="D46" s="96">
        <v>1116827</v>
      </c>
      <c r="E46" s="96">
        <v>1117896</v>
      </c>
      <c r="F46" s="96">
        <v>1115129</v>
      </c>
      <c r="G46" s="96">
        <v>4518923</v>
      </c>
      <c r="H46" s="47"/>
      <c r="I46" s="207"/>
    </row>
    <row r="47" spans="2:9">
      <c r="B47" s="42" t="s">
        <v>672</v>
      </c>
      <c r="C47" s="96">
        <v>120297</v>
      </c>
      <c r="D47" s="96">
        <v>114921</v>
      </c>
      <c r="E47" s="96">
        <v>115032</v>
      </c>
      <c r="F47" s="96">
        <v>114747</v>
      </c>
      <c r="G47" s="96">
        <v>464997</v>
      </c>
      <c r="H47" s="47"/>
      <c r="I47" s="207"/>
    </row>
    <row r="48" spans="2:9">
      <c r="B48" s="42" t="s">
        <v>390</v>
      </c>
      <c r="C48" s="96">
        <v>2309828</v>
      </c>
      <c r="D48" s="96">
        <v>2206606</v>
      </c>
      <c r="E48" s="96">
        <v>2208718</v>
      </c>
      <c r="F48" s="96">
        <v>2203250</v>
      </c>
      <c r="G48" s="96">
        <v>8928402</v>
      </c>
      <c r="H48" s="47"/>
      <c r="I48" s="207"/>
    </row>
    <row r="49" spans="2:9">
      <c r="B49" s="42" t="s">
        <v>392</v>
      </c>
      <c r="C49" s="96">
        <v>455508</v>
      </c>
      <c r="D49" s="96">
        <v>435153</v>
      </c>
      <c r="E49" s="96">
        <v>435569</v>
      </c>
      <c r="F49" s="96">
        <v>434491</v>
      </c>
      <c r="G49" s="96">
        <v>1760721</v>
      </c>
      <c r="H49" s="47"/>
      <c r="I49" s="207"/>
    </row>
    <row r="50" spans="2:9">
      <c r="B50" s="42" t="s">
        <v>393</v>
      </c>
      <c r="C50" s="96">
        <v>171740</v>
      </c>
      <c r="D50" s="96">
        <v>164065</v>
      </c>
      <c r="E50" s="96">
        <v>164222</v>
      </c>
      <c r="F50" s="96">
        <v>163815</v>
      </c>
      <c r="G50" s="96">
        <v>663842</v>
      </c>
      <c r="H50" s="47"/>
      <c r="I50" s="207"/>
    </row>
    <row r="51" spans="2:9">
      <c r="B51" s="42" t="s">
        <v>394</v>
      </c>
      <c r="C51" s="96">
        <v>28573</v>
      </c>
      <c r="D51" s="96">
        <v>27296</v>
      </c>
      <c r="E51" s="96">
        <v>27323</v>
      </c>
      <c r="F51" s="96">
        <v>27255</v>
      </c>
      <c r="G51" s="96">
        <v>110447</v>
      </c>
      <c r="H51" s="47"/>
      <c r="I51" s="207"/>
    </row>
    <row r="52" spans="2:9">
      <c r="B52" s="42" t="s">
        <v>639</v>
      </c>
      <c r="C52" s="96">
        <v>69336</v>
      </c>
      <c r="D52" s="96">
        <v>66238</v>
      </c>
      <c r="E52" s="96">
        <v>66301</v>
      </c>
      <c r="F52" s="96">
        <v>66137</v>
      </c>
      <c r="G52" s="96">
        <v>268012</v>
      </c>
      <c r="H52" s="47"/>
      <c r="I52" s="207"/>
    </row>
    <row r="53" spans="2:9">
      <c r="B53" s="42" t="s">
        <v>395</v>
      </c>
      <c r="C53" s="96">
        <v>750548</v>
      </c>
      <c r="D53" s="96">
        <v>717007</v>
      </c>
      <c r="E53" s="96">
        <v>717693</v>
      </c>
      <c r="F53" s="96">
        <v>715917</v>
      </c>
      <c r="G53" s="96">
        <v>2901165</v>
      </c>
      <c r="H53" s="47"/>
      <c r="I53" s="207"/>
    </row>
    <row r="54" spans="2:9">
      <c r="B54" s="42" t="s">
        <v>398</v>
      </c>
      <c r="C54" s="96">
        <v>37979</v>
      </c>
      <c r="D54" s="96">
        <v>36282</v>
      </c>
      <c r="E54" s="96">
        <v>36317</v>
      </c>
      <c r="F54" s="96">
        <v>36227</v>
      </c>
      <c r="G54" s="96">
        <v>146805</v>
      </c>
      <c r="H54" s="47"/>
      <c r="I54" s="207"/>
    </row>
    <row r="55" spans="2:9">
      <c r="B55" s="42" t="s">
        <v>626</v>
      </c>
      <c r="C55" s="96">
        <v>71529</v>
      </c>
      <c r="D55" s="96">
        <v>68332</v>
      </c>
      <c r="E55" s="96">
        <v>68398</v>
      </c>
      <c r="F55" s="96">
        <v>68228</v>
      </c>
      <c r="G55" s="96">
        <v>276487</v>
      </c>
      <c r="H55" s="47"/>
      <c r="I55" s="207"/>
    </row>
    <row r="56" spans="2:9">
      <c r="B56" s="42" t="s">
        <v>399</v>
      </c>
      <c r="C56" s="96">
        <v>1611603</v>
      </c>
      <c r="D56" s="96">
        <v>1539584</v>
      </c>
      <c r="E56" s="96">
        <v>1541057</v>
      </c>
      <c r="F56" s="96">
        <v>1537242</v>
      </c>
      <c r="G56" s="96">
        <v>6229486</v>
      </c>
      <c r="H56" s="47"/>
      <c r="I56" s="207"/>
    </row>
    <row r="57" spans="2:9">
      <c r="B57" s="42" t="s">
        <v>654</v>
      </c>
      <c r="C57" s="96">
        <v>1684979</v>
      </c>
      <c r="D57" s="96">
        <v>1609680</v>
      </c>
      <c r="E57" s="96">
        <v>1611221</v>
      </c>
      <c r="F57" s="96">
        <v>1607231</v>
      </c>
      <c r="G57" s="96">
        <v>6513111</v>
      </c>
      <c r="H57" s="47"/>
      <c r="I57" s="207"/>
    </row>
    <row r="58" spans="2:9">
      <c r="B58" s="42" t="s">
        <v>655</v>
      </c>
      <c r="C58" s="96">
        <v>78</v>
      </c>
      <c r="D58" s="96">
        <v>74</v>
      </c>
      <c r="E58" s="96">
        <v>74</v>
      </c>
      <c r="F58" s="96">
        <v>74</v>
      </c>
      <c r="G58" s="96">
        <v>300</v>
      </c>
      <c r="H58" s="47"/>
      <c r="I58" s="207"/>
    </row>
    <row r="59" spans="2:9">
      <c r="B59" s="42" t="s">
        <v>406</v>
      </c>
      <c r="C59" s="96">
        <v>562</v>
      </c>
      <c r="D59" s="96">
        <v>537</v>
      </c>
      <c r="E59" s="96">
        <v>537</v>
      </c>
      <c r="F59" s="96">
        <v>536</v>
      </c>
      <c r="G59" s="96">
        <v>2172</v>
      </c>
      <c r="H59" s="47"/>
      <c r="I59" s="207"/>
    </row>
    <row r="60" spans="2:9">
      <c r="B60" s="42" t="s">
        <v>409</v>
      </c>
      <c r="C60" s="96">
        <v>250283</v>
      </c>
      <c r="D60" s="96">
        <v>239099</v>
      </c>
      <c r="E60" s="96">
        <v>239327</v>
      </c>
      <c r="F60" s="96">
        <v>238735</v>
      </c>
      <c r="G60" s="96">
        <v>967444</v>
      </c>
      <c r="H60" s="47"/>
      <c r="I60" s="207"/>
    </row>
    <row r="61" spans="2:9">
      <c r="B61" s="42" t="s">
        <v>411</v>
      </c>
      <c r="C61" s="96">
        <v>326</v>
      </c>
      <c r="D61" s="96">
        <v>312</v>
      </c>
      <c r="E61" s="96">
        <v>312</v>
      </c>
      <c r="F61" s="96">
        <v>311</v>
      </c>
      <c r="G61" s="96">
        <v>1261</v>
      </c>
      <c r="H61" s="47"/>
      <c r="I61" s="207"/>
    </row>
    <row r="62" spans="2:9">
      <c r="B62" s="42" t="s">
        <v>412</v>
      </c>
      <c r="C62" s="96">
        <v>2044</v>
      </c>
      <c r="D62" s="96">
        <v>1952</v>
      </c>
      <c r="E62" s="96">
        <v>1954</v>
      </c>
      <c r="F62" s="96">
        <v>1949</v>
      </c>
      <c r="G62" s="96">
        <v>7899</v>
      </c>
      <c r="H62" s="47"/>
      <c r="I62" s="207"/>
    </row>
    <row r="63" spans="2:9">
      <c r="B63" s="42" t="s">
        <v>452</v>
      </c>
      <c r="C63" s="96">
        <v>15084</v>
      </c>
      <c r="D63" s="96">
        <v>14410</v>
      </c>
      <c r="E63" s="96">
        <v>14424</v>
      </c>
      <c r="F63" s="96">
        <v>14388</v>
      </c>
      <c r="G63" s="96">
        <v>58306</v>
      </c>
      <c r="H63" s="47"/>
      <c r="I63" s="207"/>
    </row>
    <row r="64" spans="2:9">
      <c r="B64" s="131" t="s">
        <v>95</v>
      </c>
      <c r="C64" s="314">
        <f>SUM(C11:C63)</f>
        <v>28920719</v>
      </c>
      <c r="D64" s="314">
        <f>SUM(D11:D63)</f>
        <v>27628300</v>
      </c>
      <c r="E64" s="314">
        <f>SUM(E11:E63)</f>
        <v>27654744</v>
      </c>
      <c r="F64" s="314">
        <f>SUM(F11:F63)</f>
        <v>27586276</v>
      </c>
      <c r="G64" s="314">
        <f>SUM(G11:G63)</f>
        <v>111790039</v>
      </c>
      <c r="I64" s="207"/>
    </row>
    <row r="65" spans="2:9">
      <c r="I65" s="207"/>
    </row>
    <row r="66" spans="2:9">
      <c r="B66" s="15" t="s">
        <v>74</v>
      </c>
      <c r="I66" s="207"/>
    </row>
    <row r="67" spans="2:9">
      <c r="I67" s="207"/>
    </row>
    <row r="68" spans="2:9">
      <c r="I68" s="207"/>
    </row>
    <row r="69" spans="2:9">
      <c r="I69" s="207"/>
    </row>
    <row r="70" spans="2:9">
      <c r="I70" s="207"/>
    </row>
    <row r="71" spans="2:9">
      <c r="I71" s="207"/>
    </row>
    <row r="72" spans="2:9">
      <c r="I72" s="207"/>
    </row>
    <row r="73" spans="2:9">
      <c r="I73" s="207"/>
    </row>
    <row r="74" spans="2:9">
      <c r="I74" s="207"/>
    </row>
    <row r="75" spans="2:9">
      <c r="I75" s="207"/>
    </row>
    <row r="76" spans="2:9">
      <c r="I76" s="207"/>
    </row>
    <row r="77" spans="2:9">
      <c r="I77" s="207"/>
    </row>
    <row r="78" spans="2:9">
      <c r="I78" s="207"/>
    </row>
    <row r="79" spans="2:9">
      <c r="I79" s="207"/>
    </row>
    <row r="80" spans="2:9">
      <c r="I80" s="207"/>
    </row>
    <row r="81" spans="9:9">
      <c r="I81" s="207"/>
    </row>
    <row r="82" spans="9:9">
      <c r="I82" s="207"/>
    </row>
    <row r="83" spans="9:9">
      <c r="I83" s="207"/>
    </row>
    <row r="84" spans="9:9">
      <c r="I84" s="207"/>
    </row>
    <row r="85" spans="9:9">
      <c r="I85" s="207"/>
    </row>
    <row r="86" spans="9:9">
      <c r="I86" s="207"/>
    </row>
    <row r="87" spans="9:9">
      <c r="I87" s="207"/>
    </row>
    <row r="88" spans="9:9">
      <c r="I88" s="207"/>
    </row>
    <row r="89" spans="9:9" ht="14.5" customHeight="1"/>
  </sheetData>
  <mergeCells count="6">
    <mergeCell ref="G9:G10"/>
    <mergeCell ref="B9:B10"/>
    <mergeCell ref="C9:C10"/>
    <mergeCell ref="D9:D10"/>
    <mergeCell ref="E9:E10"/>
    <mergeCell ref="F9:F10"/>
  </mergeCells>
  <hyperlinks>
    <hyperlink ref="B66" location="Introduction!A1" display="Return to information tab" xr:uid="{C662C176-368C-4F46-95C3-A745D8D43E12}"/>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09E0F-5BC5-4165-B674-C90D23E5A841}">
  <sheetPr codeName="Sheet61">
    <tabColor theme="1"/>
    <pageSetUpPr autoPageBreaks="0"/>
  </sheetPr>
  <dimension ref="B5:I89"/>
  <sheetViews>
    <sheetView showGridLines="0" workbookViewId="0"/>
  </sheetViews>
  <sheetFormatPr defaultColWidth="8.81640625" defaultRowHeight="14.5"/>
  <cols>
    <col min="1" max="1" width="2.453125" customWidth="1"/>
    <col min="2" max="2" width="55.54296875" customWidth="1"/>
    <col min="3" max="3" width="24.81640625" customWidth="1"/>
    <col min="4" max="4" width="25.81640625" customWidth="1"/>
    <col min="5" max="5" width="25.1796875" customWidth="1"/>
    <col min="6" max="6" width="26.81640625" customWidth="1"/>
    <col min="7" max="7" width="27" customWidth="1"/>
    <col min="8" max="8" width="22.81640625" bestFit="1" customWidth="1"/>
    <col min="12" max="12" width="20.453125" customWidth="1"/>
  </cols>
  <sheetData>
    <row r="5" spans="2:9" ht="17.5">
      <c r="B5" s="11" t="s">
        <v>532</v>
      </c>
    </row>
    <row r="7" spans="2:9" ht="15">
      <c r="B7" s="4" t="s">
        <v>540</v>
      </c>
    </row>
    <row r="9" spans="2:9">
      <c r="B9" s="376" t="s">
        <v>413</v>
      </c>
      <c r="C9" s="375" t="s">
        <v>674</v>
      </c>
      <c r="D9" s="375" t="s">
        <v>675</v>
      </c>
      <c r="E9" s="375" t="s">
        <v>676</v>
      </c>
      <c r="F9" s="375" t="s">
        <v>677</v>
      </c>
      <c r="G9" s="375" t="s">
        <v>678</v>
      </c>
      <c r="I9" s="207"/>
    </row>
    <row r="10" spans="2:9">
      <c r="B10" s="376"/>
      <c r="C10" s="375"/>
      <c r="D10" s="375"/>
      <c r="E10" s="375"/>
      <c r="F10" s="375"/>
      <c r="G10" s="375"/>
      <c r="I10" s="207"/>
    </row>
    <row r="11" spans="2:9">
      <c r="B11" s="42" t="s">
        <v>667</v>
      </c>
      <c r="C11" s="96">
        <v>104</v>
      </c>
      <c r="D11" s="96">
        <v>101</v>
      </c>
      <c r="E11" s="96">
        <v>101</v>
      </c>
      <c r="F11" s="96">
        <v>101</v>
      </c>
      <c r="G11" s="96">
        <v>407</v>
      </c>
      <c r="H11" s="47"/>
      <c r="I11" s="207"/>
    </row>
    <row r="12" spans="2:9">
      <c r="B12" s="42" t="s">
        <v>343</v>
      </c>
      <c r="C12" s="96">
        <v>4186</v>
      </c>
      <c r="D12" s="96">
        <v>4078</v>
      </c>
      <c r="E12" s="96">
        <v>4084</v>
      </c>
      <c r="F12" s="96">
        <v>4071</v>
      </c>
      <c r="G12" s="96">
        <v>16419</v>
      </c>
      <c r="H12" s="47"/>
      <c r="I12" s="207"/>
    </row>
    <row r="13" spans="2:9">
      <c r="B13" s="42" t="s">
        <v>346</v>
      </c>
      <c r="C13" s="96">
        <v>263483</v>
      </c>
      <c r="D13" s="96">
        <v>256651</v>
      </c>
      <c r="E13" s="96">
        <v>257066</v>
      </c>
      <c r="F13" s="96">
        <v>256236</v>
      </c>
      <c r="G13" s="96">
        <v>1033436</v>
      </c>
      <c r="H13" s="47"/>
      <c r="I13" s="207"/>
    </row>
    <row r="14" spans="2:9">
      <c r="B14" s="42" t="s">
        <v>347</v>
      </c>
      <c r="C14" s="96">
        <v>2756</v>
      </c>
      <c r="D14" s="96">
        <v>2684</v>
      </c>
      <c r="E14" s="96">
        <v>2689</v>
      </c>
      <c r="F14" s="96">
        <v>2680</v>
      </c>
      <c r="G14" s="96">
        <v>10809</v>
      </c>
      <c r="H14" s="47"/>
      <c r="I14" s="207"/>
    </row>
    <row r="15" spans="2:9">
      <c r="B15" s="42" t="s">
        <v>348</v>
      </c>
      <c r="C15" s="96">
        <v>21297</v>
      </c>
      <c r="D15" s="96">
        <v>20745</v>
      </c>
      <c r="E15" s="96">
        <v>20778</v>
      </c>
      <c r="F15" s="96">
        <v>20711</v>
      </c>
      <c r="G15" s="96">
        <v>83531</v>
      </c>
      <c r="H15" s="47"/>
      <c r="I15" s="207"/>
    </row>
    <row r="16" spans="2:9">
      <c r="B16" s="42" t="s">
        <v>668</v>
      </c>
      <c r="C16" s="96">
        <v>1174</v>
      </c>
      <c r="D16" s="96">
        <v>1144</v>
      </c>
      <c r="E16" s="96">
        <v>1145</v>
      </c>
      <c r="F16" s="96">
        <v>1142</v>
      </c>
      <c r="G16" s="96">
        <v>4605</v>
      </c>
      <c r="H16" s="47"/>
      <c r="I16" s="207"/>
    </row>
    <row r="17" spans="2:9">
      <c r="B17" s="42" t="s">
        <v>611</v>
      </c>
      <c r="C17" s="96">
        <v>2144</v>
      </c>
      <c r="D17" s="96">
        <v>2088</v>
      </c>
      <c r="E17" s="96">
        <v>2092</v>
      </c>
      <c r="F17" s="96">
        <v>2085</v>
      </c>
      <c r="G17" s="96">
        <v>8409</v>
      </c>
      <c r="H17" s="47"/>
      <c r="I17" s="207"/>
    </row>
    <row r="18" spans="2:9">
      <c r="B18" s="42" t="s">
        <v>669</v>
      </c>
      <c r="C18" s="96">
        <v>467</v>
      </c>
      <c r="D18" s="96">
        <v>455</v>
      </c>
      <c r="E18" s="96">
        <v>455</v>
      </c>
      <c r="F18" s="96">
        <v>454</v>
      </c>
      <c r="G18" s="96">
        <v>1831</v>
      </c>
      <c r="H18" s="47"/>
      <c r="I18" s="207"/>
    </row>
    <row r="19" spans="2:9">
      <c r="B19" s="42" t="s">
        <v>419</v>
      </c>
      <c r="C19" s="96">
        <v>167</v>
      </c>
      <c r="D19" s="96">
        <v>163</v>
      </c>
      <c r="E19" s="96">
        <v>163</v>
      </c>
      <c r="F19" s="96">
        <v>163</v>
      </c>
      <c r="G19" s="96">
        <v>656</v>
      </c>
      <c r="H19" s="47"/>
      <c r="I19" s="207"/>
    </row>
    <row r="20" spans="2:9">
      <c r="B20" s="42" t="s">
        <v>351</v>
      </c>
      <c r="C20" s="96">
        <v>3766</v>
      </c>
      <c r="D20" s="96">
        <v>3669</v>
      </c>
      <c r="E20" s="96">
        <v>3675</v>
      </c>
      <c r="F20" s="96">
        <v>3663</v>
      </c>
      <c r="G20" s="96">
        <v>14773</v>
      </c>
      <c r="H20" s="47"/>
      <c r="I20" s="207"/>
    </row>
    <row r="21" spans="2:9">
      <c r="B21" s="42" t="s">
        <v>354</v>
      </c>
      <c r="C21" s="96">
        <v>105575</v>
      </c>
      <c r="D21" s="96">
        <v>102837</v>
      </c>
      <c r="E21" s="96">
        <v>103004</v>
      </c>
      <c r="F21" s="96">
        <v>102671</v>
      </c>
      <c r="G21" s="96">
        <v>414087</v>
      </c>
      <c r="H21" s="47"/>
      <c r="I21" s="207"/>
    </row>
    <row r="22" spans="2:9">
      <c r="B22" s="42" t="s">
        <v>356</v>
      </c>
      <c r="C22" s="96">
        <v>4734</v>
      </c>
      <c r="D22" s="96">
        <v>4611</v>
      </c>
      <c r="E22" s="96">
        <v>4619</v>
      </c>
      <c r="F22" s="96">
        <v>4604</v>
      </c>
      <c r="G22" s="96">
        <v>18568</v>
      </c>
      <c r="H22" s="47"/>
      <c r="I22" s="207"/>
    </row>
    <row r="23" spans="2:9">
      <c r="B23" s="42" t="s">
        <v>357</v>
      </c>
      <c r="C23" s="96">
        <v>72221</v>
      </c>
      <c r="D23" s="96">
        <v>70349</v>
      </c>
      <c r="E23" s="96">
        <v>70463</v>
      </c>
      <c r="F23" s="96">
        <v>70235</v>
      </c>
      <c r="G23" s="96">
        <v>283268</v>
      </c>
      <c r="H23" s="47"/>
      <c r="I23" s="207"/>
    </row>
    <row r="24" spans="2:9">
      <c r="B24" s="42" t="s">
        <v>358</v>
      </c>
      <c r="C24" s="96">
        <v>119273</v>
      </c>
      <c r="D24" s="96">
        <v>116181</v>
      </c>
      <c r="E24" s="96">
        <v>116369</v>
      </c>
      <c r="F24" s="96">
        <v>115993</v>
      </c>
      <c r="G24" s="96">
        <v>467816</v>
      </c>
      <c r="H24" s="47"/>
      <c r="I24" s="207"/>
    </row>
    <row r="25" spans="2:9">
      <c r="B25" s="42" t="s">
        <v>359</v>
      </c>
      <c r="C25" s="96">
        <v>72675</v>
      </c>
      <c r="D25" s="96">
        <v>70791</v>
      </c>
      <c r="E25" s="96">
        <v>70906</v>
      </c>
      <c r="F25" s="96">
        <v>70676</v>
      </c>
      <c r="G25" s="96">
        <v>285048</v>
      </c>
      <c r="H25" s="47"/>
      <c r="I25" s="207"/>
    </row>
    <row r="26" spans="2:9">
      <c r="B26" s="42" t="s">
        <v>360</v>
      </c>
      <c r="C26" s="96">
        <v>3117</v>
      </c>
      <c r="D26" s="96">
        <v>3036</v>
      </c>
      <c r="E26" s="96">
        <v>3041</v>
      </c>
      <c r="F26" s="96">
        <v>3031</v>
      </c>
      <c r="G26" s="96">
        <v>12225</v>
      </c>
      <c r="H26" s="47"/>
      <c r="I26" s="207"/>
    </row>
    <row r="27" spans="2:9">
      <c r="B27" s="42" t="s">
        <v>361</v>
      </c>
      <c r="C27" s="96">
        <v>379797</v>
      </c>
      <c r="D27" s="96">
        <v>369950</v>
      </c>
      <c r="E27" s="96">
        <v>370549</v>
      </c>
      <c r="F27" s="96">
        <v>369351</v>
      </c>
      <c r="G27" s="96">
        <v>1489647</v>
      </c>
      <c r="H27" s="47"/>
      <c r="I27" s="207"/>
    </row>
    <row r="28" spans="2:9">
      <c r="B28" s="42" t="s">
        <v>670</v>
      </c>
      <c r="C28" s="96">
        <v>7508</v>
      </c>
      <c r="D28" s="96">
        <v>7314</v>
      </c>
      <c r="E28" s="96">
        <v>7325</v>
      </c>
      <c r="F28" s="96">
        <v>7302</v>
      </c>
      <c r="G28" s="96">
        <v>29449</v>
      </c>
      <c r="H28" s="47"/>
      <c r="I28" s="207"/>
    </row>
    <row r="29" spans="2:9">
      <c r="B29" s="42" t="s">
        <v>362</v>
      </c>
      <c r="C29" s="96">
        <v>17481</v>
      </c>
      <c r="D29" s="96">
        <v>17027</v>
      </c>
      <c r="E29" s="96">
        <v>17055</v>
      </c>
      <c r="F29" s="96">
        <v>17000</v>
      </c>
      <c r="G29" s="96">
        <v>68563</v>
      </c>
      <c r="H29" s="47"/>
      <c r="I29" s="207"/>
    </row>
    <row r="30" spans="2:9">
      <c r="B30" s="42" t="s">
        <v>438</v>
      </c>
      <c r="C30" s="96">
        <v>4678</v>
      </c>
      <c r="D30" s="96">
        <v>4557</v>
      </c>
      <c r="E30" s="96">
        <v>4564</v>
      </c>
      <c r="F30" s="96">
        <v>4549</v>
      </c>
      <c r="G30" s="96">
        <v>18348</v>
      </c>
      <c r="H30" s="47"/>
      <c r="I30" s="207"/>
    </row>
    <row r="31" spans="2:9">
      <c r="B31" s="42" t="s">
        <v>623</v>
      </c>
      <c r="C31" s="96">
        <v>1867</v>
      </c>
      <c r="D31" s="96">
        <v>1819</v>
      </c>
      <c r="E31" s="96">
        <v>1822</v>
      </c>
      <c r="F31" s="96">
        <v>1816</v>
      </c>
      <c r="G31" s="96">
        <v>7324</v>
      </c>
      <c r="H31" s="47"/>
      <c r="I31" s="207"/>
    </row>
    <row r="32" spans="2:9">
      <c r="B32" s="42" t="s">
        <v>365</v>
      </c>
      <c r="C32" s="96">
        <v>59056</v>
      </c>
      <c r="D32" s="96">
        <v>57525</v>
      </c>
      <c r="E32" s="96">
        <v>57618</v>
      </c>
      <c r="F32" s="96">
        <v>57432</v>
      </c>
      <c r="G32" s="96">
        <v>231631</v>
      </c>
      <c r="H32" s="47"/>
      <c r="I32" s="207"/>
    </row>
    <row r="33" spans="2:9">
      <c r="B33" s="42" t="s">
        <v>367</v>
      </c>
      <c r="C33" s="96">
        <v>440</v>
      </c>
      <c r="D33" s="96">
        <v>429</v>
      </c>
      <c r="E33" s="96">
        <v>430</v>
      </c>
      <c r="F33" s="96">
        <v>428</v>
      </c>
      <c r="G33" s="96">
        <v>1727</v>
      </c>
      <c r="H33" s="47"/>
      <c r="I33" s="207"/>
    </row>
    <row r="34" spans="2:9">
      <c r="B34" s="42" t="s">
        <v>369</v>
      </c>
      <c r="C34" s="96">
        <v>19</v>
      </c>
      <c r="D34" s="96">
        <v>19</v>
      </c>
      <c r="E34" s="96">
        <v>19</v>
      </c>
      <c r="F34" s="96">
        <v>18</v>
      </c>
      <c r="G34" s="96">
        <v>75</v>
      </c>
      <c r="H34" s="47"/>
      <c r="I34" s="207"/>
    </row>
    <row r="35" spans="2:9">
      <c r="B35" s="42" t="s">
        <v>391</v>
      </c>
      <c r="C35" s="96">
        <v>4475</v>
      </c>
      <c r="D35" s="96">
        <v>4359</v>
      </c>
      <c r="E35" s="96">
        <v>4366</v>
      </c>
      <c r="F35" s="96">
        <v>4352</v>
      </c>
      <c r="G35" s="96">
        <v>17552</v>
      </c>
      <c r="H35" s="47"/>
      <c r="I35" s="207"/>
    </row>
    <row r="36" spans="2:9">
      <c r="B36" s="42" t="s">
        <v>671</v>
      </c>
      <c r="C36" s="96">
        <v>2165</v>
      </c>
      <c r="D36" s="96">
        <v>2109</v>
      </c>
      <c r="E36" s="96">
        <v>2112</v>
      </c>
      <c r="F36" s="96">
        <v>2106</v>
      </c>
      <c r="G36" s="96">
        <v>8492</v>
      </c>
      <c r="H36" s="47"/>
      <c r="I36" s="207"/>
    </row>
    <row r="37" spans="2:9">
      <c r="B37" s="42" t="s">
        <v>373</v>
      </c>
      <c r="C37" s="96">
        <v>5292</v>
      </c>
      <c r="D37" s="96">
        <v>5155</v>
      </c>
      <c r="E37" s="96">
        <v>5164</v>
      </c>
      <c r="F37" s="96">
        <v>5147</v>
      </c>
      <c r="G37" s="96">
        <v>20758</v>
      </c>
      <c r="H37" s="47"/>
      <c r="I37" s="207"/>
    </row>
    <row r="38" spans="2:9">
      <c r="B38" s="42" t="s">
        <v>374</v>
      </c>
      <c r="C38" s="96">
        <v>969</v>
      </c>
      <c r="D38" s="96">
        <v>944</v>
      </c>
      <c r="E38" s="96">
        <v>946</v>
      </c>
      <c r="F38" s="96">
        <v>943</v>
      </c>
      <c r="G38" s="96">
        <v>3802</v>
      </c>
      <c r="H38" s="47"/>
      <c r="I38" s="207"/>
    </row>
    <row r="39" spans="2:9">
      <c r="B39" s="42" t="s">
        <v>375</v>
      </c>
      <c r="C39" s="96">
        <v>70</v>
      </c>
      <c r="D39" s="96">
        <v>68</v>
      </c>
      <c r="E39" s="96">
        <v>68</v>
      </c>
      <c r="F39" s="96">
        <v>68</v>
      </c>
      <c r="G39" s="96">
        <v>274</v>
      </c>
      <c r="H39" s="47"/>
      <c r="I39" s="207"/>
    </row>
    <row r="40" spans="2:9">
      <c r="B40" s="42" t="s">
        <v>377</v>
      </c>
      <c r="C40" s="96">
        <v>67</v>
      </c>
      <c r="D40" s="96">
        <v>65</v>
      </c>
      <c r="E40" s="96">
        <v>65</v>
      </c>
      <c r="F40" s="96">
        <v>65</v>
      </c>
      <c r="G40" s="96">
        <v>262</v>
      </c>
      <c r="H40" s="47"/>
      <c r="I40" s="207"/>
    </row>
    <row r="41" spans="2:9">
      <c r="B41" s="42" t="s">
        <v>648</v>
      </c>
      <c r="C41" s="96">
        <v>173688</v>
      </c>
      <c r="D41" s="96">
        <v>169185</v>
      </c>
      <c r="E41" s="96">
        <v>169458</v>
      </c>
      <c r="F41" s="96">
        <v>168911</v>
      </c>
      <c r="G41" s="96">
        <v>681242</v>
      </c>
      <c r="H41" s="47"/>
      <c r="I41" s="207"/>
    </row>
    <row r="42" spans="2:9">
      <c r="B42" s="42" t="s">
        <v>380</v>
      </c>
      <c r="C42" s="96">
        <v>26119</v>
      </c>
      <c r="D42" s="96">
        <v>25441</v>
      </c>
      <c r="E42" s="96">
        <v>25483</v>
      </c>
      <c r="F42" s="96">
        <v>25400</v>
      </c>
      <c r="G42" s="96">
        <v>102443</v>
      </c>
      <c r="H42" s="47"/>
      <c r="I42" s="207"/>
    </row>
    <row r="43" spans="2:9">
      <c r="B43" s="42" t="s">
        <v>652</v>
      </c>
      <c r="C43" s="96">
        <v>11324</v>
      </c>
      <c r="D43" s="96">
        <v>11031</v>
      </c>
      <c r="E43" s="96">
        <v>11049</v>
      </c>
      <c r="F43" s="96">
        <v>11013</v>
      </c>
      <c r="G43" s="96">
        <v>44417</v>
      </c>
      <c r="H43" s="47"/>
      <c r="I43" s="207"/>
    </row>
    <row r="44" spans="2:9">
      <c r="B44" s="42" t="s">
        <v>422</v>
      </c>
      <c r="C44" s="96">
        <v>15665</v>
      </c>
      <c r="D44" s="96">
        <v>15258</v>
      </c>
      <c r="E44" s="96">
        <v>15283</v>
      </c>
      <c r="F44" s="96">
        <v>15234</v>
      </c>
      <c r="G44" s="96">
        <v>61440</v>
      </c>
      <c r="H44" s="47"/>
      <c r="I44" s="207"/>
    </row>
    <row r="45" spans="2:9">
      <c r="B45" s="42" t="s">
        <v>382</v>
      </c>
      <c r="C45" s="96">
        <v>13158</v>
      </c>
      <c r="D45" s="96">
        <v>12817</v>
      </c>
      <c r="E45" s="96">
        <v>12837</v>
      </c>
      <c r="F45" s="96">
        <v>12796</v>
      </c>
      <c r="G45" s="96">
        <v>51608</v>
      </c>
      <c r="H45" s="47"/>
      <c r="I45" s="207"/>
    </row>
    <row r="46" spans="2:9">
      <c r="B46" s="42" t="s">
        <v>653</v>
      </c>
      <c r="C46" s="96">
        <v>81197</v>
      </c>
      <c r="D46" s="96">
        <v>79092</v>
      </c>
      <c r="E46" s="96">
        <v>79220</v>
      </c>
      <c r="F46" s="96">
        <v>78964</v>
      </c>
      <c r="G46" s="96">
        <v>318473</v>
      </c>
      <c r="H46" s="47"/>
      <c r="I46" s="207"/>
    </row>
    <row r="47" spans="2:9">
      <c r="B47" s="42" t="s">
        <v>672</v>
      </c>
      <c r="C47" s="96">
        <v>8355</v>
      </c>
      <c r="D47" s="96">
        <v>8138</v>
      </c>
      <c r="E47" s="96">
        <v>8151</v>
      </c>
      <c r="F47" s="96">
        <v>8125</v>
      </c>
      <c r="G47" s="96">
        <v>32769</v>
      </c>
      <c r="H47" s="47"/>
      <c r="I47" s="207"/>
    </row>
    <row r="48" spans="2:9">
      <c r="B48" s="42" t="s">
        <v>390</v>
      </c>
      <c r="C48" s="96">
        <v>160428</v>
      </c>
      <c r="D48" s="96">
        <v>156268</v>
      </c>
      <c r="E48" s="96">
        <v>156521</v>
      </c>
      <c r="F48" s="96">
        <v>156015</v>
      </c>
      <c r="G48" s="96">
        <v>629232</v>
      </c>
      <c r="H48" s="47"/>
      <c r="I48" s="207"/>
    </row>
    <row r="49" spans="2:9">
      <c r="B49" s="42" t="s">
        <v>392</v>
      </c>
      <c r="C49" s="96">
        <v>31637</v>
      </c>
      <c r="D49" s="96">
        <v>30816</v>
      </c>
      <c r="E49" s="96">
        <v>30866</v>
      </c>
      <c r="F49" s="96">
        <v>30767</v>
      </c>
      <c r="G49" s="96">
        <v>124086</v>
      </c>
      <c r="H49" s="47"/>
      <c r="I49" s="207"/>
    </row>
    <row r="50" spans="2:9">
      <c r="B50" s="42" t="s">
        <v>393</v>
      </c>
      <c r="C50" s="96">
        <v>11928</v>
      </c>
      <c r="D50" s="96">
        <v>11618</v>
      </c>
      <c r="E50" s="96">
        <v>11637</v>
      </c>
      <c r="F50" s="96">
        <v>11600</v>
      </c>
      <c r="G50" s="96">
        <v>46783</v>
      </c>
      <c r="H50" s="47"/>
      <c r="I50" s="207"/>
    </row>
    <row r="51" spans="2:9">
      <c r="B51" s="42" t="s">
        <v>394</v>
      </c>
      <c r="C51" s="96">
        <v>1984</v>
      </c>
      <c r="D51" s="96">
        <v>1933</v>
      </c>
      <c r="E51" s="96">
        <v>1936</v>
      </c>
      <c r="F51" s="96">
        <v>1930</v>
      </c>
      <c r="G51" s="96">
        <v>7783</v>
      </c>
      <c r="H51" s="47"/>
      <c r="I51" s="207"/>
    </row>
    <row r="52" spans="2:9">
      <c r="B52" s="42" t="s">
        <v>639</v>
      </c>
      <c r="C52" s="96">
        <v>4815</v>
      </c>
      <c r="D52" s="96">
        <v>4690</v>
      </c>
      <c r="E52" s="96">
        <v>4698</v>
      </c>
      <c r="F52" s="96">
        <v>4683</v>
      </c>
      <c r="G52" s="96">
        <v>18886</v>
      </c>
      <c r="H52" s="47"/>
      <c r="I52" s="207"/>
    </row>
    <row r="53" spans="2:9">
      <c r="B53" s="42" t="s">
        <v>395</v>
      </c>
      <c r="C53" s="96">
        <v>52129</v>
      </c>
      <c r="D53" s="96">
        <v>50777</v>
      </c>
      <c r="E53" s="96">
        <v>50859</v>
      </c>
      <c r="F53" s="96">
        <v>50695</v>
      </c>
      <c r="G53" s="96">
        <v>204460</v>
      </c>
      <c r="H53" s="47"/>
      <c r="I53" s="207"/>
    </row>
    <row r="54" spans="2:9">
      <c r="B54" s="42" t="s">
        <v>398</v>
      </c>
      <c r="C54" s="96">
        <v>2637</v>
      </c>
      <c r="D54" s="96">
        <v>2569</v>
      </c>
      <c r="E54" s="96">
        <v>2573</v>
      </c>
      <c r="F54" s="96">
        <v>2565</v>
      </c>
      <c r="G54" s="96">
        <v>10344</v>
      </c>
      <c r="H54" s="47"/>
      <c r="I54" s="207"/>
    </row>
    <row r="55" spans="2:9">
      <c r="B55" s="42" t="s">
        <v>626</v>
      </c>
      <c r="C55" s="96">
        <v>4968</v>
      </c>
      <c r="D55" s="96">
        <v>4839</v>
      </c>
      <c r="E55" s="96">
        <v>4847</v>
      </c>
      <c r="F55" s="96">
        <v>4831</v>
      </c>
      <c r="G55" s="96">
        <v>19485</v>
      </c>
      <c r="H55" s="47"/>
      <c r="I55" s="207"/>
    </row>
    <row r="56" spans="2:9">
      <c r="B56" s="42" t="s">
        <v>399</v>
      </c>
      <c r="C56" s="96">
        <v>111933</v>
      </c>
      <c r="D56" s="96">
        <v>109031</v>
      </c>
      <c r="E56" s="96">
        <v>109207</v>
      </c>
      <c r="F56" s="96">
        <v>108854</v>
      </c>
      <c r="G56" s="96">
        <v>439025</v>
      </c>
      <c r="H56" s="47"/>
      <c r="I56" s="207"/>
    </row>
    <row r="57" spans="2:9">
      <c r="B57" s="42" t="s">
        <v>654</v>
      </c>
      <c r="C57" s="96">
        <v>117029</v>
      </c>
      <c r="D57" s="96">
        <v>113995</v>
      </c>
      <c r="E57" s="96">
        <v>114179</v>
      </c>
      <c r="F57" s="96">
        <v>113810</v>
      </c>
      <c r="G57" s="96">
        <v>459013</v>
      </c>
      <c r="H57" s="47"/>
      <c r="I57" s="207"/>
    </row>
    <row r="58" spans="2:9">
      <c r="B58" s="42" t="s">
        <v>655</v>
      </c>
      <c r="C58" s="96">
        <v>5</v>
      </c>
      <c r="D58" s="96">
        <v>5</v>
      </c>
      <c r="E58" s="96">
        <v>5</v>
      </c>
      <c r="F58" s="96">
        <v>5</v>
      </c>
      <c r="G58" s="96">
        <v>20</v>
      </c>
      <c r="H58" s="47"/>
      <c r="I58" s="207"/>
    </row>
    <row r="59" spans="2:9">
      <c r="B59" s="42" t="s">
        <v>406</v>
      </c>
      <c r="C59" s="96">
        <v>39</v>
      </c>
      <c r="D59" s="96">
        <v>38</v>
      </c>
      <c r="E59" s="96">
        <v>38</v>
      </c>
      <c r="F59" s="96">
        <v>37</v>
      </c>
      <c r="G59" s="96">
        <v>152</v>
      </c>
      <c r="H59" s="47"/>
      <c r="I59" s="207"/>
    </row>
    <row r="60" spans="2:9">
      <c r="B60" s="42" t="s">
        <v>409</v>
      </c>
      <c r="C60" s="96">
        <v>17383</v>
      </c>
      <c r="D60" s="96">
        <v>16932</v>
      </c>
      <c r="E60" s="96">
        <v>16960</v>
      </c>
      <c r="F60" s="96">
        <v>16905</v>
      </c>
      <c r="G60" s="96">
        <v>68180</v>
      </c>
      <c r="H60" s="47"/>
      <c r="I60" s="207"/>
    </row>
    <row r="61" spans="2:9">
      <c r="B61" s="42" t="s">
        <v>411</v>
      </c>
      <c r="C61" s="96">
        <v>22</v>
      </c>
      <c r="D61" s="96">
        <v>22</v>
      </c>
      <c r="E61" s="96">
        <v>22</v>
      </c>
      <c r="F61" s="96">
        <v>22</v>
      </c>
      <c r="G61" s="96">
        <v>88</v>
      </c>
      <c r="H61" s="47"/>
      <c r="I61" s="207"/>
    </row>
    <row r="62" spans="2:9">
      <c r="B62" s="42" t="s">
        <v>412</v>
      </c>
      <c r="C62" s="96">
        <v>141</v>
      </c>
      <c r="D62" s="96">
        <v>138</v>
      </c>
      <c r="E62" s="96">
        <v>138</v>
      </c>
      <c r="F62" s="96">
        <v>138</v>
      </c>
      <c r="G62" s="96">
        <v>555</v>
      </c>
      <c r="H62" s="47"/>
      <c r="I62" s="207"/>
    </row>
    <row r="63" spans="2:9">
      <c r="B63" s="42" t="s">
        <v>452</v>
      </c>
      <c r="C63" s="96">
        <v>1047</v>
      </c>
      <c r="D63" s="96">
        <v>1020</v>
      </c>
      <c r="E63" s="96">
        <v>1022</v>
      </c>
      <c r="F63" s="96">
        <v>1018</v>
      </c>
      <c r="G63" s="96">
        <v>4107</v>
      </c>
      <c r="H63" s="47"/>
      <c r="I63" s="207"/>
    </row>
    <row r="64" spans="2:9">
      <c r="B64" s="131" t="s">
        <v>95</v>
      </c>
      <c r="C64" s="314">
        <f>SUM(C11:C63)</f>
        <v>2008654</v>
      </c>
      <c r="D64" s="314">
        <f>SUM(D11:D63)</f>
        <v>1956576</v>
      </c>
      <c r="E64" s="314">
        <f>SUM(E11:E63)</f>
        <v>1959742</v>
      </c>
      <c r="F64" s="314">
        <f>SUM(F11:F63)</f>
        <v>1953411</v>
      </c>
      <c r="G64" s="314">
        <f>SUM(G11:G63)</f>
        <v>7878383</v>
      </c>
      <c r="I64" s="207"/>
    </row>
    <row r="65" spans="2:9">
      <c r="I65" s="207"/>
    </row>
    <row r="66" spans="2:9">
      <c r="B66" s="15" t="s">
        <v>74</v>
      </c>
      <c r="I66" s="207"/>
    </row>
    <row r="67" spans="2:9">
      <c r="I67" s="207"/>
    </row>
    <row r="68" spans="2:9">
      <c r="I68" s="207"/>
    </row>
    <row r="69" spans="2:9">
      <c r="I69" s="207"/>
    </row>
    <row r="70" spans="2:9">
      <c r="I70" s="207"/>
    </row>
    <row r="71" spans="2:9">
      <c r="I71" s="207"/>
    </row>
    <row r="72" spans="2:9">
      <c r="I72" s="207"/>
    </row>
    <row r="73" spans="2:9">
      <c r="I73" s="207"/>
    </row>
    <row r="74" spans="2:9">
      <c r="I74" s="207"/>
    </row>
    <row r="75" spans="2:9">
      <c r="I75" s="207"/>
    </row>
    <row r="76" spans="2:9">
      <c r="I76" s="207"/>
    </row>
    <row r="77" spans="2:9">
      <c r="I77" s="207"/>
    </row>
    <row r="78" spans="2:9">
      <c r="I78" s="207"/>
    </row>
    <row r="79" spans="2:9">
      <c r="I79" s="207"/>
    </row>
    <row r="80" spans="2:9">
      <c r="I80" s="207"/>
    </row>
    <row r="81" spans="9:9">
      <c r="I81" s="207"/>
    </row>
    <row r="82" spans="9:9">
      <c r="I82" s="207"/>
    </row>
    <row r="83" spans="9:9">
      <c r="I83" s="207"/>
    </row>
    <row r="84" spans="9:9">
      <c r="I84" s="207"/>
    </row>
    <row r="85" spans="9:9">
      <c r="I85" s="207"/>
    </row>
    <row r="86" spans="9:9">
      <c r="I86" s="207"/>
    </row>
    <row r="87" spans="9:9">
      <c r="I87" s="207"/>
    </row>
    <row r="88" spans="9:9">
      <c r="I88" s="207"/>
    </row>
    <row r="89" spans="9:9" ht="14.5" customHeight="1"/>
  </sheetData>
  <mergeCells count="6">
    <mergeCell ref="G9:G10"/>
    <mergeCell ref="B9:B10"/>
    <mergeCell ref="C9:C10"/>
    <mergeCell ref="D9:D10"/>
    <mergeCell ref="E9:E10"/>
    <mergeCell ref="F9:F10"/>
  </mergeCells>
  <hyperlinks>
    <hyperlink ref="B66" location="Introduction!A1" display="Return to information tab" xr:uid="{827E83D9-5AC4-4900-9137-F90E4B589AFE}"/>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54E4F-2A56-465C-9A13-B902A443BB7B}">
  <sheetPr codeName="Sheet62">
    <tabColor theme="1"/>
    <pageSetUpPr autoPageBreaks="0"/>
  </sheetPr>
  <dimension ref="B5:J118"/>
  <sheetViews>
    <sheetView showGridLines="0" workbookViewId="0"/>
  </sheetViews>
  <sheetFormatPr defaultColWidth="8.81640625" defaultRowHeight="14.5"/>
  <cols>
    <col min="1" max="1" width="2.453125" customWidth="1"/>
    <col min="2" max="2" width="15.81640625" customWidth="1"/>
    <col min="3" max="3" width="21.81640625" customWidth="1"/>
    <col min="4" max="4" width="19.1796875" customWidth="1"/>
    <col min="5" max="5" width="18.453125" customWidth="1"/>
    <col min="6" max="6" width="18" customWidth="1"/>
    <col min="7" max="7" width="18.1796875" customWidth="1"/>
    <col min="8" max="8" width="17.54296875" customWidth="1"/>
    <col min="9" max="9" width="26" customWidth="1"/>
    <col min="10" max="13" width="16" bestFit="1" customWidth="1"/>
    <col min="14" max="14" width="17.81640625" bestFit="1" customWidth="1"/>
  </cols>
  <sheetData>
    <row r="5" spans="2:10" ht="17.5">
      <c r="B5" s="11" t="s">
        <v>541</v>
      </c>
    </row>
    <row r="7" spans="2:10" ht="15">
      <c r="B7" s="4" t="s">
        <v>542</v>
      </c>
    </row>
    <row r="9" spans="2:10" ht="40.5">
      <c r="B9" s="134" t="s">
        <v>296</v>
      </c>
      <c r="C9" s="133" t="s">
        <v>282</v>
      </c>
      <c r="D9" s="133" t="s">
        <v>283</v>
      </c>
      <c r="E9" s="133" t="s">
        <v>284</v>
      </c>
      <c r="F9" s="133" t="s">
        <v>285</v>
      </c>
      <c r="G9" s="133" t="s">
        <v>286</v>
      </c>
      <c r="H9" s="133" t="s">
        <v>287</v>
      </c>
      <c r="I9" s="133" t="s">
        <v>288</v>
      </c>
    </row>
    <row r="10" spans="2:10">
      <c r="B10" s="219" t="s">
        <v>46</v>
      </c>
      <c r="C10" s="209">
        <v>358308373</v>
      </c>
      <c r="D10" s="231">
        <v>24969364</v>
      </c>
      <c r="E10" s="232">
        <v>14.35</v>
      </c>
      <c r="F10" s="232">
        <v>51.34</v>
      </c>
      <c r="G10" s="206">
        <v>1.07</v>
      </c>
      <c r="H10" s="232">
        <v>54.93</v>
      </c>
      <c r="I10" s="223">
        <v>1281927147.76</v>
      </c>
      <c r="J10" s="19"/>
    </row>
    <row r="11" spans="2:10">
      <c r="B11" s="219" t="s">
        <v>48</v>
      </c>
      <c r="C11" s="209">
        <v>123116772</v>
      </c>
      <c r="D11" s="231">
        <v>34404733</v>
      </c>
      <c r="E11" s="232">
        <v>3.58</v>
      </c>
      <c r="F11" s="232">
        <v>42.27</v>
      </c>
      <c r="G11" s="206">
        <v>1.1200000000000001</v>
      </c>
      <c r="H11" s="232">
        <v>47.34</v>
      </c>
      <c r="I11" s="223">
        <v>1454288063.9100001</v>
      </c>
      <c r="J11" s="19"/>
    </row>
    <row r="12" spans="2:10">
      <c r="B12" s="219" t="s">
        <v>50</v>
      </c>
      <c r="C12" s="209">
        <v>164420029</v>
      </c>
      <c r="D12" s="231">
        <v>44773499</v>
      </c>
      <c r="E12" s="232">
        <v>3.67</v>
      </c>
      <c r="F12" s="232">
        <v>44.38</v>
      </c>
      <c r="G12" s="206">
        <v>1.27</v>
      </c>
      <c r="H12" s="232">
        <v>56.36</v>
      </c>
      <c r="I12" s="223">
        <v>1987047885.6200001</v>
      </c>
      <c r="J12" s="19"/>
    </row>
    <row r="13" spans="2:10">
      <c r="B13" s="219" t="s">
        <v>52</v>
      </c>
      <c r="C13" s="209">
        <v>42372844</v>
      </c>
      <c r="D13" s="231">
        <v>60757250</v>
      </c>
      <c r="E13" s="232">
        <v>0.7</v>
      </c>
      <c r="F13" s="232">
        <v>42.72</v>
      </c>
      <c r="G13" s="206">
        <v>1.27</v>
      </c>
      <c r="H13" s="232">
        <v>54.25</v>
      </c>
      <c r="I13" s="223">
        <v>2595549720</v>
      </c>
      <c r="J13" s="19"/>
    </row>
    <row r="14" spans="2:10">
      <c r="B14" s="219" t="s">
        <v>54</v>
      </c>
      <c r="C14" s="209">
        <v>24714120</v>
      </c>
      <c r="D14" s="231">
        <v>71276525</v>
      </c>
      <c r="E14" s="232">
        <v>0.35</v>
      </c>
      <c r="F14" s="232">
        <v>43.65</v>
      </c>
      <c r="G14" s="206">
        <v>1.28</v>
      </c>
      <c r="H14" s="232">
        <v>55.87</v>
      </c>
      <c r="I14" s="223">
        <v>3111220316.25</v>
      </c>
      <c r="J14" s="19"/>
    </row>
    <row r="15" spans="2:10">
      <c r="B15" s="219" t="s">
        <v>56</v>
      </c>
      <c r="C15" s="209">
        <v>0</v>
      </c>
      <c r="D15" s="231">
        <v>84384727</v>
      </c>
      <c r="E15" s="232">
        <v>0</v>
      </c>
      <c r="F15" s="232">
        <v>44.33</v>
      </c>
      <c r="G15" s="206">
        <v>1.31</v>
      </c>
      <c r="H15" s="232">
        <v>58.07</v>
      </c>
      <c r="I15" s="223">
        <v>3740774947.9099998</v>
      </c>
      <c r="J15" s="19"/>
    </row>
    <row r="16" spans="2:10">
      <c r="B16" s="219" t="s">
        <v>58</v>
      </c>
      <c r="C16" s="209">
        <v>459957270</v>
      </c>
      <c r="D16" s="231">
        <v>90214078</v>
      </c>
      <c r="E16" s="232">
        <v>5.0999999999999996</v>
      </c>
      <c r="F16" s="232">
        <v>49.87</v>
      </c>
      <c r="G16" s="206">
        <v>1.32</v>
      </c>
      <c r="H16" s="232">
        <v>65.83</v>
      </c>
      <c r="I16" s="223">
        <v>4498976069.8599997</v>
      </c>
      <c r="J16" s="19"/>
    </row>
    <row r="17" spans="2:10">
      <c r="B17" s="219" t="s">
        <v>60</v>
      </c>
      <c r="C17" s="209">
        <v>604116946</v>
      </c>
      <c r="D17" s="231">
        <v>103220879</v>
      </c>
      <c r="E17" s="232">
        <v>5.85</v>
      </c>
      <c r="F17" s="232">
        <v>51.432662289380424</v>
      </c>
      <c r="G17" s="206">
        <v>1.34</v>
      </c>
      <c r="H17" s="232">
        <v>68.92</v>
      </c>
      <c r="I17" s="223">
        <v>5308924610.8199997</v>
      </c>
      <c r="J17" s="19"/>
    </row>
    <row r="18" spans="2:10">
      <c r="B18" s="219" t="s">
        <v>62</v>
      </c>
      <c r="C18" s="209">
        <v>841941647</v>
      </c>
      <c r="D18" s="143">
        <v>107643960</v>
      </c>
      <c r="E18" s="232">
        <v>7.82</v>
      </c>
      <c r="F18" s="232">
        <v>55.04</v>
      </c>
      <c r="G18" s="149">
        <v>1.34</v>
      </c>
      <c r="H18" s="232">
        <v>73.75</v>
      </c>
      <c r="I18" s="223">
        <v>5924723558.3999996</v>
      </c>
      <c r="J18" s="19"/>
    </row>
    <row r="19" spans="2:10">
      <c r="B19" s="219" t="s">
        <v>64</v>
      </c>
      <c r="C19" s="209">
        <v>654596272</v>
      </c>
      <c r="D19" s="143">
        <v>115942339</v>
      </c>
      <c r="E19" s="232">
        <v>5.65</v>
      </c>
      <c r="F19" s="232">
        <v>54.43</v>
      </c>
      <c r="G19" s="149">
        <v>1.35</v>
      </c>
      <c r="H19" s="232">
        <v>73.48</v>
      </c>
      <c r="I19" s="223">
        <v>6310741511.7699995</v>
      </c>
      <c r="J19" s="19"/>
    </row>
    <row r="20" spans="2:10">
      <c r="B20" s="219" t="s">
        <v>66</v>
      </c>
      <c r="C20" s="211">
        <v>465872811</v>
      </c>
      <c r="D20" s="143">
        <v>105263447</v>
      </c>
      <c r="E20" s="232">
        <v>4.42</v>
      </c>
      <c r="F20" s="232">
        <v>54.47</v>
      </c>
      <c r="G20" s="233">
        <v>1.3591249054158001</v>
      </c>
      <c r="H20" s="232">
        <v>74.03</v>
      </c>
      <c r="I20" s="223">
        <v>5733699958.0900002</v>
      </c>
      <c r="J20" s="19"/>
    </row>
    <row r="21" spans="2:10">
      <c r="B21" s="219" t="s">
        <v>68</v>
      </c>
      <c r="C21" s="209">
        <v>813432379</v>
      </c>
      <c r="D21" s="143">
        <v>109312159</v>
      </c>
      <c r="E21" s="232">
        <v>7.44</v>
      </c>
      <c r="F21" s="232">
        <v>58.24</v>
      </c>
      <c r="G21" s="233">
        <v>1.3475876104600599</v>
      </c>
      <c r="H21" s="232">
        <v>78.48</v>
      </c>
      <c r="I21" s="223">
        <v>6366340140.1599998</v>
      </c>
      <c r="J21" s="19"/>
    </row>
    <row r="22" spans="2:10">
      <c r="B22" s="219" t="s">
        <v>70</v>
      </c>
      <c r="C22" s="209">
        <v>740395147</v>
      </c>
      <c r="D22" s="143">
        <v>107689568</v>
      </c>
      <c r="E22" s="232">
        <v>6.88</v>
      </c>
      <c r="F22" s="232">
        <v>59.76</v>
      </c>
      <c r="G22" s="233">
        <v>1.35</v>
      </c>
      <c r="H22" s="232">
        <v>80.58</v>
      </c>
      <c r="I22" s="39">
        <v>6435528583.6799994</v>
      </c>
      <c r="J22" s="19"/>
    </row>
    <row r="23" spans="2:10">
      <c r="B23" s="219" t="s">
        <v>72</v>
      </c>
      <c r="C23" s="299">
        <v>617257398</v>
      </c>
      <c r="D23" s="300">
        <v>103871737</v>
      </c>
      <c r="E23" s="301">
        <v>5.9424961575447615</v>
      </c>
      <c r="F23" s="301">
        <v>64.959999999999994</v>
      </c>
      <c r="G23" s="216">
        <v>1.37</v>
      </c>
      <c r="H23" s="301">
        <v>89.253168915180268</v>
      </c>
      <c r="I23" s="223">
        <v>6746728598.3699999</v>
      </c>
    </row>
    <row r="25" spans="2:10">
      <c r="B25" s="15" t="s">
        <v>74</v>
      </c>
    </row>
    <row r="35" spans="2:2">
      <c r="B35" s="16"/>
    </row>
    <row r="94" spans="9:9">
      <c r="I94" s="207"/>
    </row>
    <row r="95" spans="9:9">
      <c r="I95" s="207"/>
    </row>
    <row r="97" spans="2:9">
      <c r="I97" s="207"/>
    </row>
    <row r="98" spans="2:9">
      <c r="I98" s="207"/>
    </row>
    <row r="99" spans="2:9">
      <c r="I99" s="207"/>
    </row>
    <row r="100" spans="2:9">
      <c r="I100" s="207"/>
    </row>
    <row r="101" spans="2:9">
      <c r="I101" s="207"/>
    </row>
    <row r="102" spans="2:9">
      <c r="I102" s="207"/>
    </row>
    <row r="103" spans="2:9">
      <c r="I103" s="207"/>
    </row>
    <row r="104" spans="2:9">
      <c r="I104" s="207"/>
    </row>
    <row r="105" spans="2:9">
      <c r="I105" s="207"/>
    </row>
    <row r="106" spans="2:9">
      <c r="I106" s="207"/>
    </row>
    <row r="107" spans="2:9">
      <c r="I107" s="207"/>
    </row>
    <row r="108" spans="2:9">
      <c r="I108" s="207"/>
    </row>
    <row r="109" spans="2:9">
      <c r="I109" s="207"/>
    </row>
    <row r="110" spans="2:9">
      <c r="I110" s="207"/>
    </row>
    <row r="112" spans="2:9">
      <c r="B112" s="152"/>
    </row>
    <row r="114" spans="2:6">
      <c r="B114" s="15"/>
    </row>
    <row r="116" spans="2:6">
      <c r="B116" s="196"/>
      <c r="C116" s="14"/>
      <c r="D116" s="14"/>
      <c r="E116" s="14"/>
      <c r="F116" s="14"/>
    </row>
    <row r="117" spans="2:6">
      <c r="C117" s="14"/>
      <c r="D117" s="14"/>
      <c r="E117" s="14"/>
      <c r="F117" s="14"/>
    </row>
    <row r="118" spans="2:6">
      <c r="B118" s="196"/>
      <c r="C118" s="14"/>
      <c r="D118" s="14"/>
      <c r="E118" s="14"/>
      <c r="F118" s="14"/>
    </row>
  </sheetData>
  <phoneticPr fontId="25" type="noConversion"/>
  <hyperlinks>
    <hyperlink ref="B25" location="Introduction!A1" display="Return to information tab" xr:uid="{02156FA6-8D03-436E-B4EC-66E68F094937}"/>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3E381-CB47-44CB-BDC0-4C33516E9558}">
  <sheetPr codeName="Sheet7">
    <tabColor rgb="FF45286F"/>
    <pageSetUpPr autoPageBreaks="0"/>
  </sheetPr>
  <dimension ref="B5:F13"/>
  <sheetViews>
    <sheetView showGridLines="0" workbookViewId="0"/>
  </sheetViews>
  <sheetFormatPr defaultRowHeight="14.5"/>
  <cols>
    <col min="1" max="1" width="2.453125" customWidth="1"/>
    <col min="2" max="2" width="26.54296875" customWidth="1"/>
    <col min="3" max="3" width="13" customWidth="1"/>
    <col min="4" max="4" width="18.453125" customWidth="1"/>
    <col min="5" max="5" width="11" customWidth="1"/>
    <col min="6" max="6" width="11.54296875" customWidth="1"/>
  </cols>
  <sheetData>
    <row r="5" spans="2:6" ht="17.5">
      <c r="B5" s="11" t="s">
        <v>828</v>
      </c>
    </row>
    <row r="7" spans="2:6">
      <c r="B7" s="118" t="s">
        <v>781</v>
      </c>
    </row>
    <row r="9" spans="2:6">
      <c r="B9" s="22"/>
      <c r="C9" s="133" t="s">
        <v>89</v>
      </c>
      <c r="D9" s="147" t="s">
        <v>86</v>
      </c>
      <c r="E9" s="133" t="s">
        <v>91</v>
      </c>
      <c r="F9" s="133" t="s">
        <v>87</v>
      </c>
    </row>
    <row r="10" spans="2:6">
      <c r="B10" s="134" t="s">
        <v>120</v>
      </c>
      <c r="C10" s="144">
        <v>116.59943999999911</v>
      </c>
      <c r="D10" s="144">
        <v>3.823770000000005</v>
      </c>
      <c r="E10" s="144">
        <v>0.91777000000000042</v>
      </c>
      <c r="F10" s="144">
        <v>0.1643</v>
      </c>
    </row>
    <row r="11" spans="2:6">
      <c r="B11" s="134" t="s">
        <v>115</v>
      </c>
      <c r="C11" s="143">
        <v>22189</v>
      </c>
      <c r="D11" s="143">
        <v>440</v>
      </c>
      <c r="E11" s="143">
        <v>51</v>
      </c>
      <c r="F11" s="143">
        <v>4</v>
      </c>
    </row>
    <row r="12" spans="2:6">
      <c r="B12" s="152"/>
      <c r="C12" s="152"/>
      <c r="D12" s="152"/>
      <c r="E12" s="152"/>
      <c r="F12" s="152"/>
    </row>
    <row r="13" spans="2:6">
      <c r="B13" s="15" t="s">
        <v>74</v>
      </c>
    </row>
  </sheetData>
  <hyperlinks>
    <hyperlink ref="B13" location="Introduction!A1" display="Return to information tab" xr:uid="{36671BFF-15ED-40FA-A946-5DA6761B91E8}"/>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9D88F-3E37-4E9C-B8A4-BCC53BF11352}">
  <sheetPr codeName="Sheet10">
    <tabColor rgb="FFE86E1E"/>
    <pageSetUpPr autoPageBreaks="0"/>
  </sheetPr>
  <dimension ref="B5:G19"/>
  <sheetViews>
    <sheetView showGridLines="0" workbookViewId="0"/>
  </sheetViews>
  <sheetFormatPr defaultRowHeight="14.5"/>
  <cols>
    <col min="1" max="1" width="2.453125" customWidth="1"/>
    <col min="2" max="2" width="42.54296875" customWidth="1"/>
    <col min="3" max="3" width="20" customWidth="1"/>
    <col min="4" max="4" width="24.81640625" customWidth="1"/>
    <col min="5" max="5" width="23" customWidth="1"/>
  </cols>
  <sheetData>
    <row r="5" spans="2:7" ht="17.5">
      <c r="B5" s="11" t="s">
        <v>9</v>
      </c>
    </row>
    <row r="7" spans="2:7" ht="15">
      <c r="B7" s="4" t="s">
        <v>132</v>
      </c>
    </row>
    <row r="9" spans="2:7" ht="41.5" customHeight="1">
      <c r="B9" s="30"/>
      <c r="C9" s="154" t="s">
        <v>748</v>
      </c>
      <c r="D9" s="154" t="s">
        <v>749</v>
      </c>
      <c r="E9" s="154" t="s">
        <v>750</v>
      </c>
    </row>
    <row r="10" spans="2:7" ht="27" customHeight="1">
      <c r="B10" s="153" t="s">
        <v>133</v>
      </c>
      <c r="C10" s="231">
        <v>107449880</v>
      </c>
      <c r="D10" s="156">
        <v>-7.8325635385843966E-3</v>
      </c>
      <c r="E10" s="156">
        <v>2.2838081752183655E-2</v>
      </c>
      <c r="G10" s="7"/>
    </row>
    <row r="11" spans="2:7" ht="27" customHeight="1">
      <c r="B11" s="153" t="s">
        <v>134</v>
      </c>
      <c r="C11" s="231">
        <v>78203881.045762092</v>
      </c>
      <c r="D11" s="156">
        <v>-2.6261185558319643E-2</v>
      </c>
      <c r="E11" s="157">
        <v>3.1971049562410725E-3</v>
      </c>
    </row>
    <row r="12" spans="2:7" ht="27" customHeight="1">
      <c r="B12" s="153" t="s">
        <v>135</v>
      </c>
      <c r="C12" s="231">
        <v>248547223.30119592</v>
      </c>
      <c r="D12" s="156">
        <v>-1.61082977165935E-2</v>
      </c>
      <c r="E12" s="156">
        <v>-5.9858065442501947E-2</v>
      </c>
    </row>
    <row r="13" spans="2:7" ht="34.5" customHeight="1">
      <c r="B13" s="153" t="s">
        <v>136</v>
      </c>
      <c r="C13" s="155">
        <v>0.31464395380105542</v>
      </c>
      <c r="D13" s="158">
        <v>-0.3280699840286283</v>
      </c>
      <c r="E13" s="158">
        <v>1.9776699936474795</v>
      </c>
    </row>
    <row r="14" spans="2:7" ht="27" customHeight="1">
      <c r="B14" s="153" t="s">
        <v>137</v>
      </c>
      <c r="C14" s="231">
        <v>108882085.06476215</v>
      </c>
      <c r="D14" s="159">
        <v>6.4783764212796042E-3</v>
      </c>
      <c r="E14" s="156">
        <v>7.5322149160598328E-3</v>
      </c>
    </row>
    <row r="15" spans="2:7" ht="27" customHeight="1">
      <c r="B15" s="153" t="s">
        <v>138</v>
      </c>
      <c r="C15" s="155">
        <v>0.43807403526216843</v>
      </c>
      <c r="D15" s="158">
        <v>0.98309469080815615</v>
      </c>
      <c r="E15" s="158">
        <v>2.9301228900738998</v>
      </c>
    </row>
    <row r="16" spans="2:7">
      <c r="B16" s="196" t="s">
        <v>139</v>
      </c>
      <c r="C16" s="196"/>
      <c r="D16" s="196"/>
      <c r="E16" s="196"/>
    </row>
    <row r="17" spans="2:5">
      <c r="B17" s="196" t="s">
        <v>140</v>
      </c>
      <c r="C17" s="196"/>
      <c r="D17" s="196"/>
      <c r="E17" s="196"/>
    </row>
    <row r="19" spans="2:5">
      <c r="B19" s="15" t="s">
        <v>74</v>
      </c>
    </row>
  </sheetData>
  <phoneticPr fontId="25" type="noConversion"/>
  <hyperlinks>
    <hyperlink ref="B19" location="Introduction!A1" display="Return to information tab" xr:uid="{6EFB1888-8367-4CB2-9F8F-A26F46BD6031}"/>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64799-8FEA-44E7-ABBE-2B4B9C2BAC0B}">
  <sheetPr codeName="Sheet11">
    <tabColor rgb="FFE86E1E"/>
    <pageSetUpPr autoPageBreaks="0"/>
  </sheetPr>
  <dimension ref="B5:L20"/>
  <sheetViews>
    <sheetView showGridLines="0" workbookViewId="0"/>
  </sheetViews>
  <sheetFormatPr defaultRowHeight="14.5"/>
  <cols>
    <col min="1" max="1" width="2.453125" customWidth="1"/>
    <col min="2" max="2" width="16.1796875" customWidth="1"/>
    <col min="3" max="4" width="17.453125" customWidth="1"/>
    <col min="5" max="5" width="15.453125" customWidth="1"/>
    <col min="6" max="6" width="21.54296875" customWidth="1"/>
    <col min="7" max="7" width="18.81640625" customWidth="1"/>
    <col min="12" max="12" width="10.81640625" bestFit="1" customWidth="1"/>
  </cols>
  <sheetData>
    <row r="5" spans="2:12" ht="17.5">
      <c r="B5" s="11" t="s">
        <v>9</v>
      </c>
    </row>
    <row r="7" spans="2:12" ht="15">
      <c r="B7" s="4" t="s">
        <v>141</v>
      </c>
    </row>
    <row r="9" spans="2:12" ht="18.649999999999999" customHeight="1">
      <c r="B9" s="160" t="s">
        <v>98</v>
      </c>
      <c r="C9" s="147" t="s">
        <v>97</v>
      </c>
      <c r="D9" s="147" t="s">
        <v>107</v>
      </c>
      <c r="E9" s="147" t="s">
        <v>110</v>
      </c>
      <c r="F9" s="147" t="s">
        <v>105</v>
      </c>
      <c r="G9" s="133" t="s">
        <v>95</v>
      </c>
    </row>
    <row r="10" spans="2:12">
      <c r="B10" s="163" t="s">
        <v>88</v>
      </c>
      <c r="C10" s="340">
        <v>37742580</v>
      </c>
      <c r="D10" s="340">
        <v>2611241</v>
      </c>
      <c r="E10" s="340">
        <v>3947507</v>
      </c>
      <c r="F10" s="341" t="s">
        <v>142</v>
      </c>
      <c r="G10" s="342">
        <f>SUM(C10:F10)</f>
        <v>44301328</v>
      </c>
    </row>
    <row r="11" spans="2:12">
      <c r="B11" s="163" t="s">
        <v>86</v>
      </c>
      <c r="C11" s="340">
        <v>5617852</v>
      </c>
      <c r="D11" s="340">
        <v>14771333</v>
      </c>
      <c r="E11" s="340">
        <v>2313119</v>
      </c>
      <c r="F11" s="340">
        <v>3474892</v>
      </c>
      <c r="G11" s="342">
        <f t="shared" ref="G11:G18" si="0">SUM(C11:F11)</f>
        <v>26177196</v>
      </c>
    </row>
    <row r="12" spans="2:12">
      <c r="B12" s="163" t="s">
        <v>87</v>
      </c>
      <c r="C12" s="340">
        <v>17264754</v>
      </c>
      <c r="D12" s="340">
        <v>2617908</v>
      </c>
      <c r="E12" s="340">
        <v>550765</v>
      </c>
      <c r="F12" s="340">
        <v>1676566</v>
      </c>
      <c r="G12" s="342">
        <f t="shared" si="0"/>
        <v>22109993</v>
      </c>
      <c r="L12" s="23"/>
    </row>
    <row r="13" spans="2:12">
      <c r="B13" s="163" t="s">
        <v>89</v>
      </c>
      <c r="C13" s="340">
        <v>8137135</v>
      </c>
      <c r="D13" s="340">
        <v>55193</v>
      </c>
      <c r="E13" s="340">
        <v>734562</v>
      </c>
      <c r="F13" s="340">
        <v>523647</v>
      </c>
      <c r="G13" s="342">
        <f t="shared" si="0"/>
        <v>9450537</v>
      </c>
      <c r="L13" s="23"/>
    </row>
    <row r="14" spans="2:12">
      <c r="B14" s="163" t="s">
        <v>143</v>
      </c>
      <c r="C14" s="340">
        <v>2044581</v>
      </c>
      <c r="D14" s="340">
        <v>244063</v>
      </c>
      <c r="E14" s="340">
        <v>69854</v>
      </c>
      <c r="F14" s="340">
        <v>47808</v>
      </c>
      <c r="G14" s="342">
        <f t="shared" si="0"/>
        <v>2406306</v>
      </c>
      <c r="L14" s="23"/>
    </row>
    <row r="15" spans="2:12">
      <c r="B15" s="163" t="s">
        <v>91</v>
      </c>
      <c r="C15" s="340">
        <v>63367</v>
      </c>
      <c r="D15" s="340">
        <v>2100460</v>
      </c>
      <c r="E15" s="340">
        <v>176750</v>
      </c>
      <c r="F15" s="340">
        <v>49776</v>
      </c>
      <c r="G15" s="342">
        <f t="shared" si="0"/>
        <v>2390353</v>
      </c>
      <c r="L15" s="23"/>
    </row>
    <row r="16" spans="2:12">
      <c r="B16" s="163" t="s">
        <v>92</v>
      </c>
      <c r="C16" s="340">
        <v>495708</v>
      </c>
      <c r="D16" s="340">
        <v>31502</v>
      </c>
      <c r="E16" s="340">
        <v>24945</v>
      </c>
      <c r="F16" s="341" t="s">
        <v>142</v>
      </c>
      <c r="G16" s="342">
        <f t="shared" si="0"/>
        <v>552155</v>
      </c>
    </row>
    <row r="17" spans="2:7">
      <c r="B17" s="163" t="s">
        <v>144</v>
      </c>
      <c r="C17" s="341" t="s">
        <v>142</v>
      </c>
      <c r="D17" s="340">
        <v>62012</v>
      </c>
      <c r="E17" s="341" t="s">
        <v>142</v>
      </c>
      <c r="F17" s="341" t="s">
        <v>142</v>
      </c>
      <c r="G17" s="342">
        <f t="shared" si="0"/>
        <v>62012</v>
      </c>
    </row>
    <row r="18" spans="2:7">
      <c r="B18" s="161" t="s">
        <v>95</v>
      </c>
      <c r="C18" s="343">
        <f>SUM(C10:C17)</f>
        <v>71365977</v>
      </c>
      <c r="D18" s="343">
        <f>SUM(D10:D17)</f>
        <v>22493712</v>
      </c>
      <c r="E18" s="343">
        <f>SUM(E10:E17)</f>
        <v>7817502</v>
      </c>
      <c r="F18" s="343">
        <f>SUM(F11:F15)</f>
        <v>5772689</v>
      </c>
      <c r="G18" s="353">
        <f t="shared" si="0"/>
        <v>107449880</v>
      </c>
    </row>
    <row r="20" spans="2:7">
      <c r="B20" s="15" t="s">
        <v>74</v>
      </c>
    </row>
  </sheetData>
  <hyperlinks>
    <hyperlink ref="B20" location="Introduction!A1" display="Return to information tab" xr:uid="{3CC9DE86-65EF-4E3E-BFEE-8231DADA278E}"/>
  </hyperlinks>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3ffacce4-957f-4f0a-910f-9efe2ecf512c">
      <Terms xmlns="http://schemas.microsoft.com/office/infopath/2007/PartnerControls"/>
    </lcf76f155ced4ddcb4097134ff3c332f>
    <PublicationRequestID xmlns="3ffacce4-957f-4f0a-910f-9efe2ecf512c">888</PublicationRequestID>
    <TaxCatchAll xmlns="d66eba0d-a2b9-4833-9603-ab5d8f45883c" xsi:nil="true"/>
    <DocumentTitle xmlns="3ffacce4-957f-4f0a-910f-9efe2ecf512c">Renewables Obligation (RO) Annual Report - Scheme Year 22 (2023 to 2024) Dataset</DocumentTitle>
    <DocumentRank xmlns="3ffacce4-957f-4f0a-910f-9efe2ecf512c">Subsidiary</DocumentRank>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7C6947C0F765F428416B2828D309B65" ma:contentTypeVersion="12" ma:contentTypeDescription="Create a new document." ma:contentTypeScope="" ma:versionID="4ac967385f4f99fdee8c237598645fcd">
  <xsd:schema xmlns:xsd="http://www.w3.org/2001/XMLSchema" xmlns:xs="http://www.w3.org/2001/XMLSchema" xmlns:p="http://schemas.microsoft.com/office/2006/metadata/properties" xmlns:ns1="http://schemas.microsoft.com/sharepoint/v3" xmlns:ns2="3ffacce4-957f-4f0a-910f-9efe2ecf512c" xmlns:ns3="d66eba0d-a2b9-4833-9603-ab5d8f45883c" targetNamespace="http://schemas.microsoft.com/office/2006/metadata/properties" ma:root="true" ma:fieldsID="d9f9f8044b90b20ad7b8117a39bc7f57" ns1:_="" ns2:_="" ns3:_="">
    <xsd:import namespace="http://schemas.microsoft.com/sharepoint/v3"/>
    <xsd:import namespace="3ffacce4-957f-4f0a-910f-9efe2ecf512c"/>
    <xsd:import namespace="d66eba0d-a2b9-4833-9603-ab5d8f45883c"/>
    <xsd:element name="properties">
      <xsd:complexType>
        <xsd:sequence>
          <xsd:element name="documentManagement">
            <xsd:complexType>
              <xsd:all>
                <xsd:element ref="ns2:PublicationRequestID" minOccurs="0"/>
                <xsd:element ref="ns2:DocumentTitle" minOccurs="0"/>
                <xsd:element ref="ns2:DocumentRank" minOccurs="0"/>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facce4-957f-4f0a-910f-9efe2ecf512c" elementFormDefault="qualified">
    <xsd:import namespace="http://schemas.microsoft.com/office/2006/documentManagement/types"/>
    <xsd:import namespace="http://schemas.microsoft.com/office/infopath/2007/PartnerControls"/>
    <xsd:element name="PublicationRequestID" ma:index="8" nillable="true" ma:displayName="PublicationRequestID" ma:format="Dropdown" ma:internalName="PublicationRequestID" ma:percentage="FALSE">
      <xsd:simpleType>
        <xsd:restriction base="dms:Number"/>
      </xsd:simpleType>
    </xsd:element>
    <xsd:element name="DocumentTitle" ma:index="9" nillable="true" ma:displayName="DocumentTitle" ma:format="Dropdown" ma:internalName="DocumentTitle">
      <xsd:simpleType>
        <xsd:restriction base="dms:Note">
          <xsd:maxLength value="255"/>
        </xsd:restriction>
      </xsd:simpleType>
    </xsd:element>
    <xsd:element name="DocumentRank" ma:index="10" nillable="true" ma:displayName="DocumentImportance" ma:format="Dropdown" ma:internalName="DocumentRank">
      <xsd:simpleType>
        <xsd:restriction base="dms:Text">
          <xsd:maxLength value="255"/>
        </xsd:restrictio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f1db303c-1d0a-4523-bf11-6998614b3713" ma:termSetId="09814cd3-568e-fe90-9814-8d621ff8fb84" ma:anchorId="fba54fb3-c3e1-fe81-a776-ca4b69148c4d" ma:open="true" ma:isKeyword="false">
      <xsd:complexType>
        <xsd:sequence>
          <xsd:element ref="pc:Terms" minOccurs="0" maxOccurs="1"/>
        </xsd:sequence>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6eba0d-a2b9-4833-9603-ab5d8f45883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bdb3995f-4898-4ee6-8000-b65c76445445}" ma:internalName="TaxCatchAll" ma:showField="CatchAllData" ma:web="d66eba0d-a2b9-4833-9603-ab5d8f4588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sisl xmlns:xsd="http://www.w3.org/2001/XMLSchema" xmlns:xsi="http://www.w3.org/2001/XMLSchema-instance" xmlns="http://www.boldonjames.com/2008/01/sie/internal/label" sislVersion="0" policy="973096ae-7329-4b3b-9368-47aeba6959e1" origin="defaultValue">
  <element uid="id_classification_nonbusiness" value=""/>
  <element uid="eaadb568-f939-47e9-ab90-f00bdd47735e" value=""/>
</sisl>
</file>

<file path=customXml/itemProps1.xml><?xml version="1.0" encoding="utf-8"?>
<ds:datastoreItem xmlns:ds="http://schemas.openxmlformats.org/officeDocument/2006/customXml" ds:itemID="{B05D8A97-7CC0-44C3-9151-536EED9A81B2}">
  <ds:schemaRefs>
    <ds:schemaRef ds:uri="http://purl.org/dc/elements/1.1/"/>
    <ds:schemaRef ds:uri="http://schemas.openxmlformats.org/package/2006/metadata/core-properties"/>
    <ds:schemaRef ds:uri="http://purl.org/dc/dcmitype/"/>
    <ds:schemaRef ds:uri="http://schemas.microsoft.com/office/2006/documentManagement/types"/>
    <ds:schemaRef ds:uri="d66eba0d-a2b9-4833-9603-ab5d8f45883c"/>
    <ds:schemaRef ds:uri="http://www.w3.org/XML/1998/namespace"/>
    <ds:schemaRef ds:uri="http://schemas.microsoft.com/office/infopath/2007/PartnerControls"/>
    <ds:schemaRef ds:uri="http://purl.org/dc/terms/"/>
    <ds:schemaRef ds:uri="3ffacce4-957f-4f0a-910f-9efe2ecf512c"/>
    <ds:schemaRef ds:uri="http://schemas.microsoft.com/sharepoint/v3"/>
    <ds:schemaRef ds:uri="http://schemas.microsoft.com/office/2006/metadata/properties"/>
  </ds:schemaRefs>
</ds:datastoreItem>
</file>

<file path=customXml/itemProps2.xml><?xml version="1.0" encoding="utf-8"?>
<ds:datastoreItem xmlns:ds="http://schemas.openxmlformats.org/officeDocument/2006/customXml" ds:itemID="{A4A3B392-05A6-45DA-8859-09572BBE51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ffacce4-957f-4f0a-910f-9efe2ecf512c"/>
    <ds:schemaRef ds:uri="d66eba0d-a2b9-4833-9603-ab5d8f4588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D020C22-6E61-428E-AED2-0DB3DC72D47C}">
  <ds:schemaRefs>
    <ds:schemaRef ds:uri="http://schemas.microsoft.com/sharepoint/v3/contenttype/forms"/>
  </ds:schemaRefs>
</ds:datastoreItem>
</file>

<file path=customXml/itemProps4.xml><?xml version="1.0" encoding="utf-8"?>
<ds:datastoreItem xmlns:ds="http://schemas.openxmlformats.org/officeDocument/2006/customXml" ds:itemID="{2FB6E3F4-1302-41CB-8C3D-B534A3F118F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66</vt:i4>
      </vt:variant>
      <vt:variant>
        <vt:lpstr>Named Ranges</vt:lpstr>
      </vt:variant>
      <vt:variant>
        <vt:i4>1</vt:i4>
      </vt:variant>
    </vt:vector>
  </HeadingPairs>
  <TitlesOfParts>
    <vt:vector size="67" baseType="lpstr">
      <vt:lpstr>Introduction</vt:lpstr>
      <vt:lpstr>Scheme years</vt:lpstr>
      <vt:lpstr>Figure 2.1</vt:lpstr>
      <vt:lpstr>Figure 2.2</vt:lpstr>
      <vt:lpstr>Figure 2.3</vt:lpstr>
      <vt:lpstr>Figure 2.4</vt:lpstr>
      <vt:lpstr>Figure 2.5</vt:lpstr>
      <vt:lpstr>Figure 3.1</vt:lpstr>
      <vt:lpstr>Figure 3.2</vt:lpstr>
      <vt:lpstr>Figure 3.3</vt:lpstr>
      <vt:lpstr>Figure 3.4</vt:lpstr>
      <vt:lpstr>Figure 3.5 (a-d)</vt:lpstr>
      <vt:lpstr>Figure 3.6 (a-i)</vt:lpstr>
      <vt:lpstr>Figure 4.1</vt:lpstr>
      <vt:lpstr>Figure 4.2</vt:lpstr>
      <vt:lpstr>Figure 4.3</vt:lpstr>
      <vt:lpstr>Figure 4.4</vt:lpstr>
      <vt:lpstr>Figure 4.5</vt:lpstr>
      <vt:lpstr>Figure 4.6</vt:lpstr>
      <vt:lpstr>Figure 4.7</vt:lpstr>
      <vt:lpstr>Figure 5.1</vt:lpstr>
      <vt:lpstr>Figure 5.2</vt:lpstr>
      <vt:lpstr>Figure 5.3</vt:lpstr>
      <vt:lpstr>Figure 5.4</vt:lpstr>
      <vt:lpstr>Figure 5.5</vt:lpstr>
      <vt:lpstr>Figure 5.6</vt:lpstr>
      <vt:lpstr>Figure 5.7</vt:lpstr>
      <vt:lpstr>Figure 5.8</vt:lpstr>
      <vt:lpstr>Figure 5.9</vt:lpstr>
      <vt:lpstr>Figure 5.10</vt:lpstr>
      <vt:lpstr>Figure 5.11</vt:lpstr>
      <vt:lpstr>Figure 5.12</vt:lpstr>
      <vt:lpstr>Figure 5.13 (a-g)</vt:lpstr>
      <vt:lpstr>Figure 5.14</vt:lpstr>
      <vt:lpstr>Figure 5.15</vt:lpstr>
      <vt:lpstr>Figure 5.16</vt:lpstr>
      <vt:lpstr>Figure 6.1 (a-e)</vt:lpstr>
      <vt:lpstr>Figure 6.2 (a-c)</vt:lpstr>
      <vt:lpstr>Figure 6.3</vt:lpstr>
      <vt:lpstr>Figure 6.4</vt:lpstr>
      <vt:lpstr>Figure 6.5 (a-e)</vt:lpstr>
      <vt:lpstr>Figure 6.6 (a-e)</vt:lpstr>
      <vt:lpstr>Figure 6.7</vt:lpstr>
      <vt:lpstr>Figure 6.8 (a-b)</vt:lpstr>
      <vt:lpstr>Figure 6.9</vt:lpstr>
      <vt:lpstr>Figure 6.10</vt:lpstr>
      <vt:lpstr>Figure 6.11</vt:lpstr>
      <vt:lpstr>Figure 7.1</vt:lpstr>
      <vt:lpstr>Figure 7.2</vt:lpstr>
      <vt:lpstr>Figure 7.3</vt:lpstr>
      <vt:lpstr>Figure 7.4</vt:lpstr>
      <vt:lpstr>Figure A2.1</vt:lpstr>
      <vt:lpstr>Figure A2.2</vt:lpstr>
      <vt:lpstr>Figure A2.3</vt:lpstr>
      <vt:lpstr>Figure A2.4</vt:lpstr>
      <vt:lpstr>Figure A2.5</vt:lpstr>
      <vt:lpstr>Figure A2.6</vt:lpstr>
      <vt:lpstr>Figure A3.1</vt:lpstr>
      <vt:lpstr>Figure A3.2</vt:lpstr>
      <vt:lpstr>Figure A3.3</vt:lpstr>
      <vt:lpstr>Figure A3.4</vt:lpstr>
      <vt:lpstr>Figure A3.5</vt:lpstr>
      <vt:lpstr>Figure A3.6</vt:lpstr>
      <vt:lpstr>Figure A3.7</vt:lpstr>
      <vt:lpstr>Figure A3.8</vt:lpstr>
      <vt:lpstr>Figure A4.1</vt:lpstr>
      <vt:lpstr>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Renewables Obligation Annual Report SY22 Dataset</dc:title>
  <dc:subject/>
  <dc:creator/>
  <cp:keywords/>
  <dc:description/>
  <cp:lastModifiedBy/>
  <cp:revision>1</cp:revision>
  <dcterms:created xsi:type="dcterms:W3CDTF">2025-03-28T16:26:43Z</dcterms:created>
  <dcterms:modified xsi:type="dcterms:W3CDTF">2025-03-31T08:45:51Z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7f024aef-9f6d-4c02-a7d5-6ff2a64f92aa</vt:lpwstr>
  </property>
  <property fmtid="{D5CDD505-2E9C-101B-9397-08002B2CF9AE}" pid="3" name="bjDocumentLabelXML">
    <vt:lpwstr>&lt;?xml version="1.0" encoding="us-ascii"?&gt;&lt;sisl xmlns:xsd="http://www.w3.org/2001/XMLSchema" xmlns:xsi="http://www.w3.org/2001/XMLSchema-instance" sislVersion="0" policy="973096ae-7329-4b3b-9368-47aeba6959e1" origin="defaultValue" xmlns="http://www.boldonj</vt:lpwstr>
  </property>
  <property fmtid="{D5CDD505-2E9C-101B-9397-08002B2CF9AE}" pid="4" name="bjDocumentLabelXML-0">
    <vt:lpwstr>ames.com/2008/01/sie/internal/label"&gt;&lt;element uid="id_classification_nonbusiness" value="" /&gt;&lt;element uid="eaadb568-f939-47e9-ab90-f00bdd47735e" value="" /&gt;&lt;/sisl&gt;</vt:lpwstr>
  </property>
  <property fmtid="{D5CDD505-2E9C-101B-9397-08002B2CF9AE}" pid="5" name="bjDocumentSecurityLabel">
    <vt:lpwstr>OFFICIAL Internal Only</vt:lpwstr>
  </property>
  <property fmtid="{D5CDD505-2E9C-101B-9397-08002B2CF9AE}" pid="6" name="bjClsUserRVM">
    <vt:lpwstr>[]</vt:lpwstr>
  </property>
  <property fmtid="{D5CDD505-2E9C-101B-9397-08002B2CF9AE}" pid="7" name="bjCentreHeaderLabel-first">
    <vt:lpwstr>&amp;"Verdana,Regular"&amp;10&amp;K000000Internal Only</vt:lpwstr>
  </property>
  <property fmtid="{D5CDD505-2E9C-101B-9397-08002B2CF9AE}" pid="8" name="bjCentreFooterLabel-first">
    <vt:lpwstr>&amp;"Verdana,Regular"&amp;10&amp;K000000Internal Only</vt:lpwstr>
  </property>
  <property fmtid="{D5CDD505-2E9C-101B-9397-08002B2CF9AE}" pid="9" name="bjCentreHeaderLabel-even">
    <vt:lpwstr>&amp;"Verdana,Regular"&amp;10&amp;K000000Internal Only</vt:lpwstr>
  </property>
  <property fmtid="{D5CDD505-2E9C-101B-9397-08002B2CF9AE}" pid="10" name="bjCentreFooterLabel-even">
    <vt:lpwstr>&amp;"Verdana,Regular"&amp;10&amp;K000000Internal Only</vt:lpwstr>
  </property>
  <property fmtid="{D5CDD505-2E9C-101B-9397-08002B2CF9AE}" pid="11" name="bjCentreHeaderLabel">
    <vt:lpwstr>&amp;"Verdana,Regular"&amp;10&amp;K000000Internal Only</vt:lpwstr>
  </property>
  <property fmtid="{D5CDD505-2E9C-101B-9397-08002B2CF9AE}" pid="12" name="bjCentreFooterLabel">
    <vt:lpwstr>&amp;"Verdana,Regular"&amp;10&amp;K000000Internal Only</vt:lpwstr>
  </property>
  <property fmtid="{D5CDD505-2E9C-101B-9397-08002B2CF9AE}" pid="13" name="MSIP_Label_38144ccb-b10a-4c0f-b070-7a3b00ac7463_Enabled">
    <vt:lpwstr>true</vt:lpwstr>
  </property>
  <property fmtid="{D5CDD505-2E9C-101B-9397-08002B2CF9AE}" pid="14" name="ContentTypeId">
    <vt:lpwstr>0x010100D7C6947C0F765F428416B2828D309B65</vt:lpwstr>
  </property>
  <property fmtid="{D5CDD505-2E9C-101B-9397-08002B2CF9AE}" pid="15" name="bjSaver">
    <vt:lpwstr>OmzU/nFPYyOB2oQrHf8Tz/99AjEw8O6G</vt:lpwstr>
  </property>
  <property fmtid="{D5CDD505-2E9C-101B-9397-08002B2CF9AE}" pid="16" name="MSIP_Label_38144ccb-b10a-4c0f-b070-7a3b00ac7463_ContentBits">
    <vt:lpwstr>2</vt:lpwstr>
  </property>
  <property fmtid="{D5CDD505-2E9C-101B-9397-08002B2CF9AE}" pid="17" name="MSIP_Label_38144ccb-b10a-4c0f-b070-7a3b00ac7463_Name">
    <vt:lpwstr>InternalOnly</vt:lpwstr>
  </property>
  <property fmtid="{D5CDD505-2E9C-101B-9397-08002B2CF9AE}" pid="18" name="MSIP_Label_38144ccb-b10a-4c0f-b070-7a3b00ac7463_SetDate">
    <vt:lpwstr>2024-12-03T11:37:56Z</vt:lpwstr>
  </property>
  <property fmtid="{D5CDD505-2E9C-101B-9397-08002B2CF9AE}" pid="19" name="MSIP_Label_38144ccb-b10a-4c0f-b070-7a3b00ac7463_ActionId">
    <vt:lpwstr>9771e4e8-4d4c-4c6a-96b1-93f4978d0130</vt:lpwstr>
  </property>
  <property fmtid="{D5CDD505-2E9C-101B-9397-08002B2CF9AE}" pid="20" name="MSIP_Label_38144ccb-b10a-4c0f-b070-7a3b00ac7463_Method">
    <vt:lpwstr>Standard</vt:lpwstr>
  </property>
  <property fmtid="{D5CDD505-2E9C-101B-9397-08002B2CF9AE}" pid="21" name="MSIP_Label_38144ccb-b10a-4c0f-b070-7a3b00ac7463_SiteId">
    <vt:lpwstr>185562ad-39bc-4840-8e40-be6216340c52</vt:lpwstr>
  </property>
</Properties>
</file>