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https://ofgemcloud-my.sharepoint.com/personal/geraldine_nichols_ofgem_gov_uk/Documents/Documents/Projects/Data Assurance Guidance (DAG)/Docs for publication/"/>
    </mc:Choice>
  </mc:AlternateContent>
  <xr:revisionPtr revIDLastSave="0" documentId="8_{D67B640E-41AA-4E41-90E9-90B5613FAA75}" xr6:coauthVersionLast="47" xr6:coauthVersionMax="47" xr10:uidLastSave="{00000000-0000-0000-0000-000000000000}"/>
  <bookViews>
    <workbookView xWindow="2910" yWindow="870" windowWidth="23190" windowHeight="13890" tabRatio="883" firstSheet="3" activeTab="3" xr2:uid="{00000000-000D-0000-FFFF-FFFF00000000}"/>
  </bookViews>
  <sheets>
    <sheet name="Main" sheetId="1" r:id="rId1"/>
    <sheet name="Version_History" sheetId="2" r:id="rId2"/>
    <sheet name="Changes_Log" sheetId="3" r:id="rId3"/>
    <sheet name="Summary_Table_3.4" sheetId="4" r:id="rId4"/>
    <sheet name="Scoring" sheetId="5" r:id="rId5"/>
    <sheet name="Impact-Probability_Matrix" sheetId="6" r:id="rId6"/>
    <sheet name="GD_Submissions_RIIO2" sheetId="7" r:id="rId7"/>
    <sheet name="ED_Submissions" sheetId="11" r:id="rId8"/>
    <sheet name="GT_Submissions_RIIO2" sheetId="9" r:id="rId9"/>
    <sheet name="ET_Submissions_RIIO2" sheetId="8" r:id="rId10"/>
    <sheet name="NESO_Submissions" sheetId="10" r:id="rId11"/>
  </sheets>
  <definedNames>
    <definedName name="_xlnm._FilterDatabase" localSheetId="4" hidden="1">Scoring!$A$15:$R$267</definedName>
    <definedName name="_xlnm._FilterDatabase" localSheetId="3" hidden="1">Summary_Table_3.4!$A$22:$I$22</definedName>
    <definedName name="_ftn1" localSheetId="4">Scoring!$W$24</definedName>
    <definedName name="_ftn2" localSheetId="4">Scoring!#REF!</definedName>
    <definedName name="_ftnref1" localSheetId="4">Scoring!$W$16</definedName>
    <definedName name="_ftnref2" localSheetId="4">Scoring!#REF!</definedName>
    <definedName name="_Toc72436200" localSheetId="9">ET_Submissions_RIIO2!#REF!</definedName>
    <definedName name="_xlnm.Print_Area" localSheetId="4">Scoring!$A$12:$R$274</definedName>
    <definedName name="_xlnm.Print_Area" localSheetId="3">Summary_Table_3.4!$A:$U</definedName>
    <definedName name="_xlnm.Print_Titles" localSheetId="6">GD_Submissions_RIIO2!$16:$16</definedName>
    <definedName name="_xlnm.Print_Titles" localSheetId="3">Summary_Table_3.4!$17:$23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1" i="10" l="1"/>
  <c r="A72" i="10" s="1"/>
  <c r="A19" i="10"/>
  <c r="A20" i="10" s="1"/>
  <c r="A73" i="10" l="1"/>
  <c r="A21" i="10"/>
  <c r="A22" i="10" s="1"/>
  <c r="A74" i="10" l="1"/>
  <c r="A23" i="10"/>
  <c r="A75" i="10" l="1"/>
  <c r="A76" i="10"/>
  <c r="A24" i="10"/>
  <c r="A25" i="10" s="1"/>
  <c r="A79" i="10" l="1"/>
  <c r="A80" i="10" s="1"/>
  <c r="A77" i="10"/>
  <c r="A78" i="10" s="1"/>
  <c r="A26" i="10"/>
  <c r="A81" i="10" l="1"/>
  <c r="A82" i="10" s="1"/>
  <c r="A83" i="10" s="1"/>
  <c r="A84" i="10" s="1"/>
  <c r="A27" i="10"/>
  <c r="A28" i="10" l="1"/>
  <c r="A29" i="10" l="1"/>
  <c r="A30" i="10" s="1"/>
  <c r="A31" i="10" s="1"/>
  <c r="A32" i="10" s="1"/>
  <c r="A33" i="10" s="1"/>
  <c r="A34" i="10" s="1"/>
  <c r="A35" i="10" s="1"/>
  <c r="A36" i="10" s="1"/>
  <c r="A37" i="10" s="1"/>
  <c r="A38" i="10" s="1"/>
  <c r="A39" i="10" s="1"/>
  <c r="A40" i="10" s="1"/>
  <c r="A41" i="10" s="1"/>
  <c r="A42" i="10" s="1"/>
  <c r="A43" i="10" s="1"/>
  <c r="A44" i="10" s="1"/>
  <c r="A45" i="10" s="1"/>
  <c r="A46" i="10" s="1"/>
  <c r="A47" i="10" s="1"/>
  <c r="A48" i="10" s="1"/>
  <c r="A49" i="10" s="1"/>
  <c r="A50" i="10" s="1"/>
  <c r="A51" i="10" s="1"/>
  <c r="A52" i="10" s="1"/>
  <c r="A53" i="10" s="1"/>
  <c r="A54" i="10" s="1"/>
  <c r="A55" i="10" s="1"/>
  <c r="A56" i="10" s="1"/>
  <c r="A57" i="10" s="1"/>
  <c r="A58" i="10" s="1"/>
  <c r="A59" i="10" s="1"/>
  <c r="A60" i="10" s="1"/>
  <c r="A61" i="10" s="1"/>
  <c r="A62" i="10" s="1"/>
  <c r="A222" i="11" l="1"/>
  <c r="A209" i="11"/>
  <c r="A194" i="11"/>
  <c r="A195" i="11" s="1"/>
  <c r="A171" i="11"/>
  <c r="A223" i="11" l="1"/>
  <c r="A224" i="11" s="1"/>
  <c r="A211" i="11"/>
  <c r="A210" i="11"/>
  <c r="A196" i="11"/>
  <c r="A225" i="11" l="1"/>
  <c r="A212" i="11"/>
  <c r="A213" i="11" s="1"/>
  <c r="A227" i="11" l="1"/>
  <c r="A226" i="11"/>
  <c r="A214" i="11"/>
  <c r="A228" i="11" l="1"/>
  <c r="A229" i="11"/>
  <c r="A230" i="11" s="1"/>
  <c r="A167" i="5" l="1"/>
  <c r="D167" i="5"/>
  <c r="P167" i="5"/>
  <c r="A120" i="11" l="1"/>
  <c r="A121" i="11" s="1"/>
  <c r="A20" i="11"/>
  <c r="A21" i="11" l="1"/>
  <c r="A22" i="11" s="1"/>
  <c r="A23" i="11" l="1"/>
  <c r="A24" i="11" l="1"/>
  <c r="A25" i="11" l="1"/>
  <c r="A26" i="11" l="1"/>
  <c r="A27" i="11" s="1"/>
  <c r="A28" i="11" l="1"/>
  <c r="A29" i="11" s="1"/>
  <c r="A30" i="11" s="1"/>
  <c r="A31" i="11" s="1"/>
  <c r="A32" i="11" s="1"/>
  <c r="A33" i="11" s="1"/>
  <c r="A34" i="11" s="1"/>
  <c r="A35" i="11" s="1"/>
  <c r="A36" i="11" s="1"/>
  <c r="A37" i="11" s="1"/>
  <c r="A38" i="11" l="1"/>
  <c r="A39" i="11" l="1"/>
  <c r="A40" i="11" s="1"/>
  <c r="A41" i="11" s="1"/>
  <c r="A42" i="11" s="1"/>
  <c r="A43" i="11" s="1"/>
  <c r="A44" i="11" s="1"/>
  <c r="A45" i="11" s="1"/>
  <c r="A46" i="11" s="1"/>
  <c r="A47" i="11" s="1"/>
  <c r="A48" i="11" s="1"/>
  <c r="A49" i="11" s="1"/>
  <c r="A50" i="11" s="1"/>
  <c r="A51" i="11" s="1"/>
  <c r="A52" i="11" s="1"/>
  <c r="A53" i="11" s="1"/>
  <c r="A54" i="11" s="1"/>
  <c r="A55" i="11" s="1"/>
  <c r="A56" i="11" s="1"/>
  <c r="A57" i="11" s="1"/>
  <c r="A58" i="11" s="1"/>
  <c r="A59" i="11" s="1"/>
  <c r="A60" i="11" s="1"/>
  <c r="A61" i="11" s="1"/>
  <c r="A62" i="11" s="1"/>
  <c r="A63" i="11" s="1"/>
  <c r="A64" i="11" s="1"/>
  <c r="A65" i="11" s="1"/>
  <c r="A66" i="11" s="1"/>
  <c r="A67" i="11" s="1"/>
  <c r="A68" i="11" s="1"/>
  <c r="A69" i="11" s="1"/>
  <c r="A70" i="11" s="1"/>
  <c r="A71" i="11" s="1"/>
  <c r="A72" i="11" s="1"/>
  <c r="A73" i="11" s="1"/>
  <c r="A74" i="11" s="1"/>
  <c r="A75" i="11" s="1"/>
  <c r="A76" i="11" s="1"/>
  <c r="A77" i="11" s="1"/>
  <c r="A78" i="11" s="1"/>
  <c r="A79" i="11" s="1"/>
  <c r="A80" i="11" s="1"/>
  <c r="A81" i="11" s="1"/>
  <c r="A82" i="11" s="1"/>
  <c r="A83" i="11" s="1"/>
  <c r="A84" i="11" s="1"/>
  <c r="A85" i="11" s="1"/>
  <c r="A86" i="11" s="1"/>
  <c r="A87" i="11" s="1"/>
  <c r="A88" i="11" s="1"/>
  <c r="A89" i="11" s="1"/>
  <c r="A90" i="11" s="1"/>
  <c r="A91" i="11" s="1"/>
  <c r="A92" i="11" s="1"/>
  <c r="A93" i="11" s="1"/>
  <c r="A94" i="11" s="1"/>
  <c r="A95" i="11" s="1"/>
  <c r="A96" i="11" s="1"/>
  <c r="A97" i="11" s="1"/>
  <c r="A98" i="11" s="1"/>
  <c r="A99" i="11" s="1"/>
  <c r="A100" i="11" s="1"/>
  <c r="A101" i="11" s="1"/>
  <c r="A102" i="11" s="1"/>
  <c r="A103" i="11" s="1"/>
  <c r="A104" i="11" s="1"/>
  <c r="A105" i="11" s="1"/>
  <c r="A106" i="11" s="1"/>
  <c r="A107" i="11" s="1"/>
  <c r="A108" i="11" s="1"/>
  <c r="A109" i="11" s="1"/>
  <c r="A110" i="11" s="1"/>
  <c r="A111" i="11" s="1"/>
  <c r="A112" i="11" s="1"/>
  <c r="A113" i="11" s="1"/>
  <c r="A114" i="11" s="1"/>
  <c r="A115" i="11" s="1"/>
  <c r="A116" i="11" s="1"/>
  <c r="A117" i="11" s="1"/>
  <c r="A118" i="11" s="1"/>
  <c r="A119" i="11" s="1"/>
  <c r="A122" i="11" s="1"/>
  <c r="A123" i="11" s="1"/>
  <c r="A124" i="11" s="1"/>
  <c r="A125" i="11" s="1"/>
  <c r="A126" i="11" s="1"/>
  <c r="A127" i="11" s="1"/>
  <c r="A128" i="11" s="1"/>
  <c r="A129" i="11" s="1"/>
  <c r="A130" i="11" s="1"/>
  <c r="A131" i="11" s="1"/>
  <c r="A132" i="11" s="1"/>
  <c r="A133" i="11" s="1"/>
  <c r="A134" i="11" s="1"/>
  <c r="A135" i="11" s="1"/>
  <c r="A136" i="11" s="1"/>
  <c r="A137" i="11" s="1"/>
  <c r="A138" i="11" s="1"/>
  <c r="A139" i="11" s="1"/>
  <c r="A140" i="11" s="1"/>
  <c r="A141" i="11" s="1"/>
  <c r="A142" i="11" s="1"/>
  <c r="A143" i="11" s="1"/>
  <c r="A144" i="11" s="1"/>
  <c r="A145" i="11" s="1"/>
  <c r="A146" i="11" s="1"/>
  <c r="A147" i="11" s="1"/>
  <c r="A148" i="11" s="1"/>
  <c r="A149" i="11" s="1"/>
  <c r="A150" i="11" s="1"/>
  <c r="A151" i="11" s="1"/>
  <c r="A152" i="11" s="1"/>
  <c r="A153" i="11" s="1"/>
  <c r="A154" i="11" s="1"/>
  <c r="A155" i="11" s="1"/>
  <c r="A156" i="11" s="1"/>
  <c r="A157" i="11" s="1"/>
  <c r="A158" i="11" s="1"/>
  <c r="A159" i="11" s="1"/>
  <c r="A160" i="11" s="1"/>
  <c r="A161" i="11" s="1"/>
  <c r="A163" i="11" s="1"/>
  <c r="A164" i="11" s="1"/>
  <c r="A165" i="11" s="1"/>
  <c r="A166" i="11" s="1"/>
  <c r="A167" i="11" s="1"/>
  <c r="A168" i="11" s="1"/>
  <c r="A169" i="11" s="1"/>
  <c r="A170" i="11" s="1"/>
  <c r="A172" i="11" s="1"/>
  <c r="A173" i="11" s="1"/>
  <c r="A174" i="11" s="1"/>
  <c r="A175" i="11" s="1"/>
  <c r="A176" i="11" s="1"/>
  <c r="A177" i="11" s="1"/>
  <c r="A178" i="11" s="1"/>
  <c r="A179" i="11" s="1"/>
  <c r="A180" i="11" s="1"/>
  <c r="A181" i="11" s="1"/>
  <c r="A182" i="11" s="1"/>
  <c r="A183" i="11" s="1"/>
  <c r="A184" i="11" s="1"/>
  <c r="A185" i="11" s="1"/>
  <c r="A186" i="11" s="1"/>
  <c r="A187" i="11" s="1"/>
  <c r="A188" i="11" s="1"/>
  <c r="A189" i="11" s="1"/>
  <c r="A190" i="11" s="1"/>
  <c r="A191" i="11" s="1"/>
  <c r="A192" i="11" s="1"/>
  <c r="A193" i="11" s="1"/>
  <c r="A197" i="11" s="1"/>
  <c r="A198" i="11" s="1"/>
  <c r="A199" i="11" s="1"/>
  <c r="A200" i="11" s="1"/>
  <c r="A201" i="11" s="1"/>
  <c r="A202" i="11" s="1"/>
  <c r="A203" i="11" s="1"/>
  <c r="A204" i="11" s="1"/>
  <c r="A205" i="11" s="1"/>
  <c r="A206" i="11" s="1"/>
  <c r="A207" i="11" s="1"/>
  <c r="A208" i="11" s="1"/>
  <c r="A215" i="11" s="1"/>
  <c r="A216" i="11" s="1"/>
  <c r="A217" i="11" s="1"/>
  <c r="A218" i="11" s="1"/>
  <c r="A219" i="11" s="1"/>
  <c r="A220" i="11" s="1"/>
  <c r="A221" i="11" s="1"/>
  <c r="A231" i="11" s="1"/>
  <c r="A232" i="11" s="1"/>
  <c r="A233" i="11" s="1"/>
  <c r="A234" i="11" s="1"/>
  <c r="A235" i="11" s="1"/>
  <c r="A236" i="11" s="1"/>
  <c r="A237" i="11" s="1"/>
  <c r="A240" i="11" s="1"/>
  <c r="A241" i="11" s="1"/>
  <c r="A242" i="11" s="1"/>
  <c r="A243" i="11" s="1"/>
  <c r="A244" i="11" s="1"/>
  <c r="A245" i="11" s="1"/>
  <c r="A246" i="11" s="1"/>
  <c r="A247" i="11" s="1"/>
  <c r="A248" i="11" s="1"/>
  <c r="A249" i="11" s="1"/>
  <c r="A250" i="11" s="1"/>
  <c r="A251" i="11" s="1"/>
  <c r="A252" i="11" s="1"/>
  <c r="A253" i="11" s="1"/>
  <c r="A254" i="11" s="1"/>
  <c r="A255" i="11" s="1"/>
  <c r="A256" i="11" s="1"/>
  <c r="A257" i="11" s="1"/>
  <c r="A258" i="11" s="1"/>
  <c r="A259" i="11" s="1"/>
  <c r="A260" i="11" s="1"/>
  <c r="A261" i="11" s="1"/>
  <c r="A262" i="11" s="1"/>
  <c r="A263" i="11" s="1"/>
  <c r="A264" i="11" s="1"/>
  <c r="A265" i="11" s="1"/>
  <c r="A266" i="11" s="1"/>
  <c r="A267" i="11" s="1"/>
  <c r="A268" i="11" s="1"/>
  <c r="A269" i="11" s="1"/>
  <c r="A270" i="11" s="1"/>
  <c r="A271" i="11" s="1"/>
  <c r="A272" i="11" s="1"/>
  <c r="A273" i="11" s="1"/>
  <c r="A274" i="11" s="1"/>
  <c r="A275" i="11" s="1"/>
  <c r="A277" i="11" s="1"/>
  <c r="A278" i="11" s="1"/>
  <c r="A279" i="11" s="1"/>
  <c r="A280" i="11" s="1"/>
  <c r="A281" i="11" s="1"/>
  <c r="A282" i="11" s="1"/>
  <c r="A283" i="11" s="1"/>
  <c r="A284" i="11" s="1"/>
  <c r="A285" i="11" s="1"/>
  <c r="A286" i="11" s="1"/>
  <c r="A287" i="11" s="1"/>
  <c r="A288" i="11" s="1"/>
  <c r="A289" i="11" s="1"/>
  <c r="A290" i="11" s="1"/>
  <c r="A291" i="11" s="1"/>
  <c r="A292" i="11" s="1"/>
  <c r="A19" i="7" l="1"/>
  <c r="A19" i="9"/>
  <c r="A19" i="8"/>
  <c r="A20" i="7" l="1"/>
  <c r="A20" i="9"/>
  <c r="A20" i="8"/>
  <c r="A21" i="8"/>
  <c r="A21" i="7" l="1"/>
  <c r="A21" i="9"/>
  <c r="A22" i="9"/>
  <c r="A22" i="8"/>
  <c r="A22" i="7" l="1"/>
  <c r="A23" i="9"/>
  <c r="A24" i="9"/>
  <c r="A23" i="8"/>
  <c r="A23" i="7" l="1"/>
  <c r="A25" i="9"/>
  <c r="A24" i="8"/>
  <c r="A24" i="7" l="1"/>
  <c r="A25" i="7" s="1"/>
  <c r="A26" i="7" s="1"/>
  <c r="A26" i="9"/>
  <c r="A27" i="9"/>
  <c r="A25" i="8"/>
  <c r="A26" i="8"/>
  <c r="A27" i="7" l="1"/>
  <c r="A28" i="9"/>
  <c r="A29" i="9" s="1"/>
  <c r="A27" i="8"/>
  <c r="A29" i="8" s="1"/>
  <c r="A28" i="8"/>
  <c r="A28" i="7" l="1"/>
  <c r="A30" i="9"/>
  <c r="A30" i="8"/>
  <c r="A29" i="7" l="1"/>
  <c r="A31" i="9"/>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100" i="9" s="1"/>
  <c r="A101" i="9" s="1"/>
  <c r="A103" i="9" s="1"/>
  <c r="A104" i="9" s="1"/>
  <c r="A106" i="9" s="1"/>
  <c r="A108" i="9" s="1"/>
  <c r="A109" i="9" s="1"/>
  <c r="A110" i="9" s="1"/>
  <c r="A111" i="9" s="1"/>
  <c r="A112" i="9" s="1"/>
  <c r="A113" i="9" s="1"/>
  <c r="A114" i="9" s="1"/>
  <c r="A115" i="9" s="1"/>
  <c r="A116" i="9" s="1"/>
  <c r="A117" i="9" s="1"/>
  <c r="A118" i="9" s="1"/>
  <c r="A119" i="9" s="1"/>
  <c r="A120" i="9" s="1"/>
  <c r="A121" i="9" s="1"/>
  <c r="A122" i="9" s="1"/>
  <c r="A123" i="9" s="1"/>
  <c r="A124" i="9" s="1"/>
  <c r="A125" i="9" s="1"/>
  <c r="A126" i="9" s="1"/>
  <c r="A127" i="9" s="1"/>
  <c r="A128" i="9" s="1"/>
  <c r="A129" i="9" s="1"/>
  <c r="A130" i="9" s="1"/>
  <c r="A131" i="9" s="1"/>
  <c r="A132" i="9" s="1"/>
  <c r="A133" i="9" s="1"/>
  <c r="A134" i="9" s="1"/>
  <c r="A135" i="9" s="1"/>
  <c r="A136" i="9" s="1"/>
  <c r="A137" i="9" s="1"/>
  <c r="A138" i="9" s="1"/>
  <c r="A139" i="9" s="1"/>
  <c r="A140" i="9" s="1"/>
  <c r="A141" i="9" s="1"/>
  <c r="A142" i="9" s="1"/>
  <c r="A144" i="9" s="1"/>
  <c r="A145" i="9" s="1"/>
  <c r="A146" i="9" s="1"/>
  <c r="A147" i="9" s="1"/>
  <c r="A148" i="9" s="1"/>
  <c r="A149" i="9" s="1"/>
  <c r="A150" i="9" s="1"/>
  <c r="A151" i="9" s="1"/>
  <c r="A152" i="9" s="1"/>
  <c r="A153" i="9" s="1"/>
  <c r="A154" i="9" s="1"/>
  <c r="A155" i="9" s="1"/>
  <c r="A156" i="9" s="1"/>
  <c r="A157" i="9" s="1"/>
  <c r="A158" i="9" s="1"/>
  <c r="A159" i="9" s="1"/>
  <c r="A160" i="9" s="1"/>
  <c r="A161" i="9" s="1"/>
  <c r="A162" i="9" s="1"/>
  <c r="A163" i="9" s="1"/>
  <c r="A164" i="9" s="1"/>
  <c r="A165" i="9" s="1"/>
  <c r="A166" i="9" s="1"/>
  <c r="A167" i="9" s="1"/>
  <c r="A168" i="9" s="1"/>
  <c r="A169" i="9" s="1"/>
  <c r="A170" i="9" s="1"/>
  <c r="A172" i="9" s="1"/>
  <c r="A173" i="9" s="1"/>
  <c r="A174" i="9" s="1"/>
  <c r="A175" i="9" s="1"/>
  <c r="A176" i="9" s="1"/>
  <c r="A177" i="9" s="1"/>
  <c r="A178" i="9" s="1"/>
  <c r="A179" i="9" s="1"/>
  <c r="A180" i="9" s="1"/>
  <c r="A181" i="9" s="1"/>
  <c r="A182" i="9" s="1"/>
  <c r="A183" i="9" s="1"/>
  <c r="A184" i="9" s="1"/>
  <c r="A187" i="9" s="1"/>
  <c r="A188" i="9" s="1"/>
  <c r="A189" i="9" s="1"/>
  <c r="A190" i="9" s="1"/>
  <c r="A191" i="9" s="1"/>
  <c r="A192" i="9" s="1"/>
  <c r="A193" i="9" s="1"/>
  <c r="A194" i="9" s="1"/>
  <c r="A195" i="9" s="1"/>
  <c r="A196" i="9" s="1"/>
  <c r="A197" i="9" s="1"/>
  <c r="A198" i="9" s="1"/>
  <c r="A199" i="9" s="1"/>
  <c r="A31" i="8"/>
  <c r="A30" i="7" l="1"/>
  <c r="A31" i="7" s="1"/>
  <c r="A32" i="7" s="1"/>
  <c r="A32" i="8"/>
  <c r="A33" i="8" s="1"/>
  <c r="A34" i="8" s="1"/>
  <c r="A35" i="8" s="1"/>
  <c r="A36" i="8" s="1"/>
  <c r="A37" i="8" s="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7" i="8" s="1"/>
  <c r="A68" i="8" s="1"/>
  <c r="A69" i="8" s="1"/>
  <c r="A70" i="8" s="1"/>
  <c r="A71" i="8" s="1"/>
  <c r="A72" i="8" s="1"/>
  <c r="A73" i="8" s="1"/>
  <c r="A74" i="8" s="1"/>
  <c r="A75" i="8" s="1"/>
  <c r="A76" i="8" s="1"/>
  <c r="A77" i="8" s="1"/>
  <c r="A78" i="8" s="1"/>
  <c r="A79" i="8" s="1"/>
  <c r="A80" i="8" s="1"/>
  <c r="A81" i="8" s="1"/>
  <c r="A82" i="8" s="1"/>
  <c r="A83" i="8" s="1"/>
  <c r="A84" i="8" s="1"/>
  <c r="A85" i="8" s="1"/>
  <c r="A86" i="8" s="1"/>
  <c r="A87" i="8" s="1"/>
  <c r="A88" i="8" s="1"/>
  <c r="A89" i="8" s="1"/>
  <c r="A90" i="8" s="1"/>
  <c r="A91" i="8" s="1"/>
  <c r="A92" i="8" s="1"/>
  <c r="A93" i="8" s="1"/>
  <c r="A94" i="8" s="1"/>
  <c r="A95" i="8" s="1"/>
  <c r="A96" i="8" s="1"/>
  <c r="A97" i="8" s="1"/>
  <c r="A98" i="8" s="1"/>
  <c r="A99" i="8" s="1"/>
  <c r="A100" i="8" s="1"/>
  <c r="A101" i="8" s="1"/>
  <c r="A102" i="8" s="1"/>
  <c r="A104" i="8" s="1"/>
  <c r="A105" i="8" s="1"/>
  <c r="A106" i="8" s="1"/>
  <c r="A107" i="8" s="1"/>
  <c r="A108" i="8" s="1"/>
  <c r="A109" i="8" s="1"/>
  <c r="A110" i="8" s="1"/>
  <c r="A111" i="8" s="1"/>
  <c r="A112" i="8" s="1"/>
  <c r="A113" i="8" s="1"/>
  <c r="A114" i="8" s="1"/>
  <c r="A115" i="8" s="1"/>
  <c r="A116" i="8" s="1"/>
  <c r="A117" i="8" s="1"/>
  <c r="A118" i="8" s="1"/>
  <c r="A119" i="8" s="1"/>
  <c r="A120" i="8" s="1"/>
  <c r="A121" i="8" s="1"/>
  <c r="A122" i="8" s="1"/>
  <c r="A123" i="8" s="1"/>
  <c r="A124" i="8" s="1"/>
  <c r="A125" i="8" s="1"/>
  <c r="A126" i="8" s="1"/>
  <c r="A127" i="8" s="1"/>
  <c r="A128" i="8" s="1"/>
  <c r="A129" i="8" s="1"/>
  <c r="A130" i="8" s="1"/>
  <c r="A131" i="8" s="1"/>
  <c r="A132" i="8" s="1"/>
  <c r="A133" i="8" s="1"/>
  <c r="A134" i="8" s="1"/>
  <c r="A135" i="8" s="1"/>
  <c r="A136" i="8" s="1"/>
  <c r="A137" i="8" s="1"/>
  <c r="A138" i="8" s="1"/>
  <c r="A139" i="8" s="1"/>
  <c r="A140" i="8" s="1"/>
  <c r="A141" i="8" s="1"/>
  <c r="A142" i="8" s="1"/>
  <c r="A143" i="8" s="1"/>
  <c r="A144" i="8" s="1"/>
  <c r="A145" i="8" s="1"/>
  <c r="A146" i="8" s="1"/>
  <c r="A147" i="8" s="1"/>
  <c r="A149" i="8" s="1"/>
  <c r="A150" i="8" s="1"/>
  <c r="A151" i="8" s="1"/>
  <c r="A152" i="8" s="1"/>
  <c r="A153" i="8" s="1"/>
  <c r="A154" i="8" s="1"/>
  <c r="A155" i="8" s="1"/>
  <c r="A156" i="8" s="1"/>
  <c r="A157" i="8" s="1"/>
  <c r="A158" i="8" s="1"/>
  <c r="A159" i="8" s="1"/>
  <c r="A160" i="8" s="1"/>
  <c r="A161" i="8" s="1"/>
  <c r="A162" i="8" s="1"/>
  <c r="A163" i="8" s="1"/>
  <c r="A164" i="8" s="1"/>
  <c r="A165" i="8" s="1"/>
  <c r="A166" i="8" s="1"/>
  <c r="A167" i="8" s="1"/>
  <c r="A168" i="8" s="1"/>
  <c r="A169" i="8" s="1"/>
  <c r="A170" i="8" s="1"/>
  <c r="A171" i="8" s="1"/>
  <c r="A172" i="8" s="1"/>
  <c r="A173" i="8" s="1"/>
  <c r="A174" i="8" s="1"/>
  <c r="A175" i="8" s="1"/>
  <c r="A178" i="8" s="1"/>
  <c r="A179" i="8" s="1"/>
  <c r="A180" i="8" s="1"/>
  <c r="A181" i="8" s="1"/>
  <c r="A182" i="8" s="1"/>
  <c r="A183" i="8" s="1"/>
  <c r="A184" i="8" s="1"/>
  <c r="A185" i="8" s="1"/>
  <c r="A186" i="8" s="1"/>
  <c r="A187" i="8" s="1"/>
  <c r="A188" i="8" s="1"/>
  <c r="A189" i="8" s="1"/>
  <c r="A190" i="8" s="1"/>
  <c r="A191" i="8" s="1"/>
  <c r="A192" i="8" s="1"/>
  <c r="A193" i="8" s="1"/>
  <c r="A194" i="8" s="1"/>
  <c r="A195" i="8" s="1"/>
  <c r="A196" i="8" s="1"/>
  <c r="A197" i="8" s="1"/>
  <c r="A198" i="8" s="1"/>
  <c r="A199" i="8" s="1"/>
  <c r="A200" i="8" s="1"/>
  <c r="A201" i="8" s="1"/>
  <c r="A202" i="8" s="1"/>
  <c r="A203" i="8" s="1"/>
  <c r="A204" i="8" s="1"/>
  <c r="A205" i="8" s="1"/>
  <c r="A206" i="8" s="1"/>
  <c r="A207" i="8" s="1"/>
  <c r="A209" i="8" s="1"/>
  <c r="A210" i="8" s="1"/>
  <c r="A211" i="8" s="1"/>
  <c r="A212" i="8" s="1"/>
  <c r="A33" i="7" l="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20" i="7" s="1"/>
  <c r="A121" i="7" s="1"/>
  <c r="A122"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7" i="7" s="1"/>
  <c r="P265" i="5"/>
  <c r="D265" i="5"/>
  <c r="A265" i="5"/>
  <c r="P264" i="5"/>
  <c r="D264" i="5"/>
  <c r="A264" i="5"/>
  <c r="P263" i="5"/>
  <c r="D263" i="5"/>
  <c r="A263" i="5"/>
  <c r="P262" i="5"/>
  <c r="D262" i="5"/>
  <c r="A262" i="5"/>
  <c r="P261" i="5"/>
  <c r="D261" i="5"/>
  <c r="A261" i="5"/>
  <c r="P260" i="5"/>
  <c r="D260" i="5"/>
  <c r="A260" i="5"/>
  <c r="P259" i="5"/>
  <c r="D259" i="5"/>
  <c r="A259" i="5"/>
  <c r="P258" i="5"/>
  <c r="D258" i="5"/>
  <c r="A258" i="5"/>
  <c r="P257" i="5"/>
  <c r="D257" i="5"/>
  <c r="A257" i="5"/>
  <c r="P256" i="5"/>
  <c r="D256" i="5"/>
  <c r="A256" i="5"/>
  <c r="P255" i="5"/>
  <c r="D255" i="5"/>
  <c r="A255" i="5"/>
  <c r="P254" i="5"/>
  <c r="D254" i="5"/>
  <c r="A254" i="5"/>
  <c r="P253" i="5"/>
  <c r="D253" i="5"/>
  <c r="A253" i="5"/>
  <c r="P252" i="5"/>
  <c r="D252" i="5"/>
  <c r="A252" i="5"/>
  <c r="P251" i="5"/>
  <c r="D251" i="5"/>
  <c r="A251" i="5"/>
  <c r="P250" i="5"/>
  <c r="D250" i="5"/>
  <c r="A250" i="5"/>
  <c r="P249" i="5"/>
  <c r="D249" i="5"/>
  <c r="A249" i="5"/>
  <c r="P248" i="5"/>
  <c r="D248" i="5"/>
  <c r="A248" i="5"/>
  <c r="P247" i="5"/>
  <c r="D247" i="5"/>
  <c r="A247" i="5"/>
  <c r="P246" i="5"/>
  <c r="D246" i="5"/>
  <c r="A246" i="5"/>
  <c r="P245" i="5"/>
  <c r="D245" i="5"/>
  <c r="A245" i="5"/>
  <c r="P244" i="5"/>
  <c r="D244" i="5"/>
  <c r="A244" i="5"/>
  <c r="P243" i="5"/>
  <c r="D243" i="5"/>
  <c r="A243" i="5"/>
  <c r="P242" i="5"/>
  <c r="D242" i="5"/>
  <c r="A242" i="5"/>
  <c r="P241" i="5"/>
  <c r="D241" i="5"/>
  <c r="A241" i="5"/>
  <c r="P240" i="5"/>
  <c r="D240" i="5"/>
  <c r="A240" i="5"/>
  <c r="P239" i="5"/>
  <c r="D239" i="5"/>
  <c r="A239" i="5"/>
  <c r="P238" i="5"/>
  <c r="D238" i="5"/>
  <c r="A238" i="5"/>
  <c r="P237" i="5"/>
  <c r="D237" i="5"/>
  <c r="A237" i="5"/>
  <c r="P236" i="5"/>
  <c r="D236" i="5"/>
  <c r="A236" i="5"/>
  <c r="P235" i="5"/>
  <c r="D235" i="5"/>
  <c r="A235" i="5"/>
  <c r="P234" i="5"/>
  <c r="D234" i="5"/>
  <c r="A234" i="5"/>
  <c r="P233" i="5"/>
  <c r="D233" i="5"/>
  <c r="A233" i="5"/>
  <c r="P232" i="5"/>
  <c r="D232" i="5"/>
  <c r="A232" i="5"/>
  <c r="P231" i="5"/>
  <c r="D231" i="5"/>
  <c r="A231" i="5"/>
  <c r="P230" i="5"/>
  <c r="D230" i="5"/>
  <c r="A230" i="5"/>
  <c r="P229" i="5"/>
  <c r="D229" i="5"/>
  <c r="A229" i="5"/>
  <c r="P228" i="5"/>
  <c r="D228" i="5"/>
  <c r="A228" i="5"/>
  <c r="P227" i="5"/>
  <c r="D227" i="5"/>
  <c r="A227" i="5"/>
  <c r="P226" i="5"/>
  <c r="D226" i="5"/>
  <c r="A226" i="5"/>
  <c r="P225" i="5"/>
  <c r="D225" i="5"/>
  <c r="A225" i="5"/>
  <c r="P224" i="5"/>
  <c r="D224" i="5"/>
  <c r="A224" i="5"/>
  <c r="P223" i="5"/>
  <c r="D223" i="5"/>
  <c r="A223" i="5"/>
  <c r="P222" i="5"/>
  <c r="D222" i="5"/>
  <c r="A222" i="5"/>
  <c r="P221" i="5"/>
  <c r="D221" i="5"/>
  <c r="A221" i="5"/>
  <c r="P220" i="5"/>
  <c r="D220" i="5"/>
  <c r="A220" i="5"/>
  <c r="P219" i="5"/>
  <c r="D219" i="5"/>
  <c r="A219" i="5"/>
  <c r="P218" i="5"/>
  <c r="D218" i="5"/>
  <c r="A218" i="5"/>
  <c r="P217" i="5"/>
  <c r="D217" i="5"/>
  <c r="A217" i="5"/>
  <c r="P216" i="5"/>
  <c r="D216" i="5"/>
  <c r="A216" i="5"/>
  <c r="P215" i="5"/>
  <c r="D215" i="5"/>
  <c r="A215" i="5"/>
  <c r="P214" i="5"/>
  <c r="D214" i="5"/>
  <c r="A214" i="5"/>
  <c r="P213" i="5"/>
  <c r="D213" i="5"/>
  <c r="A213" i="5"/>
  <c r="P212" i="5"/>
  <c r="D212" i="5"/>
  <c r="A212" i="5"/>
  <c r="P211" i="5"/>
  <c r="D211" i="5"/>
  <c r="A211" i="5"/>
  <c r="P210" i="5"/>
  <c r="D210" i="5"/>
  <c r="A210" i="5"/>
  <c r="P209" i="5"/>
  <c r="D209" i="5"/>
  <c r="A209" i="5"/>
  <c r="P208" i="5"/>
  <c r="D208" i="5"/>
  <c r="A208" i="5"/>
  <c r="P207" i="5"/>
  <c r="D207" i="5"/>
  <c r="A207" i="5"/>
  <c r="P206" i="5"/>
  <c r="D206" i="5"/>
  <c r="A206" i="5"/>
  <c r="P205" i="5"/>
  <c r="D205" i="5"/>
  <c r="A205" i="5"/>
  <c r="P204" i="5"/>
  <c r="D204" i="5"/>
  <c r="A204" i="5"/>
  <c r="P203" i="5"/>
  <c r="D203" i="5"/>
  <c r="A203" i="5"/>
  <c r="P202" i="5"/>
  <c r="D202" i="5"/>
  <c r="A202" i="5"/>
  <c r="P201" i="5"/>
  <c r="D201" i="5"/>
  <c r="A201" i="5"/>
  <c r="P200" i="5"/>
  <c r="D200" i="5"/>
  <c r="A200" i="5"/>
  <c r="P199" i="5"/>
  <c r="D199" i="5"/>
  <c r="A199" i="5"/>
  <c r="P198" i="5"/>
  <c r="D198" i="5"/>
  <c r="A198" i="5"/>
  <c r="P197" i="5"/>
  <c r="D197" i="5"/>
  <c r="A197" i="5"/>
  <c r="P196" i="5"/>
  <c r="D196" i="5"/>
  <c r="A196" i="5"/>
  <c r="P195" i="5"/>
  <c r="D195" i="5"/>
  <c r="A195" i="5"/>
  <c r="P194" i="5"/>
  <c r="D194" i="5"/>
  <c r="A194" i="5"/>
  <c r="P193" i="5"/>
  <c r="D193" i="5"/>
  <c r="A193" i="5"/>
  <c r="P192" i="5"/>
  <c r="D192" i="5"/>
  <c r="A192" i="5"/>
  <c r="P191" i="5"/>
  <c r="D191" i="5"/>
  <c r="A191" i="5"/>
  <c r="P190" i="5"/>
  <c r="D190" i="5"/>
  <c r="A190" i="5"/>
  <c r="P189" i="5"/>
  <c r="D189" i="5"/>
  <c r="A189" i="5"/>
  <c r="P188" i="5"/>
  <c r="D188" i="5"/>
  <c r="A188" i="5"/>
  <c r="P187" i="5"/>
  <c r="D187" i="5"/>
  <c r="A187" i="5"/>
  <c r="P186" i="5"/>
  <c r="D186" i="5"/>
  <c r="A186" i="5"/>
  <c r="P185" i="5"/>
  <c r="D185" i="5"/>
  <c r="A185" i="5"/>
  <c r="P184" i="5"/>
  <c r="D184" i="5"/>
  <c r="A184" i="5"/>
  <c r="P183" i="5"/>
  <c r="D183" i="5"/>
  <c r="A183" i="5"/>
  <c r="P182" i="5"/>
  <c r="D182" i="5"/>
  <c r="A182" i="5"/>
  <c r="P181" i="5"/>
  <c r="D181" i="5"/>
  <c r="A181" i="5"/>
  <c r="P180" i="5"/>
  <c r="D180" i="5"/>
  <c r="A180" i="5"/>
  <c r="P179" i="5"/>
  <c r="D179" i="5"/>
  <c r="A179" i="5"/>
  <c r="P178" i="5"/>
  <c r="D178" i="5"/>
  <c r="A178" i="5"/>
  <c r="P177" i="5"/>
  <c r="D177" i="5"/>
  <c r="A177" i="5"/>
  <c r="P176" i="5"/>
  <c r="D176" i="5"/>
  <c r="A176" i="5"/>
  <c r="P175" i="5"/>
  <c r="D175" i="5"/>
  <c r="A175" i="5"/>
  <c r="P174" i="5"/>
  <c r="D174" i="5"/>
  <c r="A174" i="5"/>
  <c r="P173" i="5"/>
  <c r="D173" i="5"/>
  <c r="A173" i="5"/>
  <c r="P172" i="5"/>
  <c r="D172" i="5"/>
  <c r="A172" i="5"/>
  <c r="P171" i="5"/>
  <c r="D171" i="5"/>
  <c r="A171" i="5"/>
  <c r="P170" i="5"/>
  <c r="D170" i="5"/>
  <c r="A170" i="5"/>
  <c r="P169" i="5"/>
  <c r="D169" i="5"/>
  <c r="A169" i="5"/>
  <c r="P168" i="5"/>
  <c r="D168" i="5"/>
  <c r="A168" i="5"/>
  <c r="P166" i="5"/>
  <c r="D166" i="5"/>
  <c r="A166" i="5"/>
  <c r="P165" i="5"/>
  <c r="D165" i="5"/>
  <c r="A165" i="5"/>
  <c r="P164" i="5"/>
  <c r="D164" i="5"/>
  <c r="A164" i="5"/>
  <c r="P163" i="5"/>
  <c r="D163" i="5"/>
  <c r="A163" i="5"/>
  <c r="P162" i="5"/>
  <c r="D162" i="5"/>
  <c r="A162" i="5"/>
  <c r="P161" i="5"/>
  <c r="D161" i="5"/>
  <c r="A161" i="5"/>
  <c r="P160" i="5"/>
  <c r="D160" i="5"/>
  <c r="A160" i="5"/>
  <c r="P159" i="5"/>
  <c r="D159" i="5"/>
  <c r="A159" i="5"/>
  <c r="P158" i="5"/>
  <c r="D158" i="5"/>
  <c r="A158" i="5"/>
  <c r="P157" i="5"/>
  <c r="D157" i="5"/>
  <c r="A157" i="5"/>
  <c r="P156" i="5"/>
  <c r="D156" i="5"/>
  <c r="A156" i="5"/>
  <c r="P155" i="5"/>
  <c r="D155" i="5"/>
  <c r="A155" i="5"/>
  <c r="P154" i="5"/>
  <c r="D154" i="5"/>
  <c r="A154" i="5"/>
  <c r="P153" i="5"/>
  <c r="D153" i="5"/>
  <c r="A153" i="5"/>
  <c r="P152" i="5"/>
  <c r="D152" i="5"/>
  <c r="A152" i="5"/>
  <c r="P151" i="5"/>
  <c r="D151" i="5"/>
  <c r="A151" i="5"/>
  <c r="P150" i="5"/>
  <c r="D150" i="5"/>
  <c r="A150" i="5"/>
  <c r="P149" i="5"/>
  <c r="D149" i="5"/>
  <c r="A149" i="5"/>
  <c r="P148" i="5"/>
  <c r="D148" i="5"/>
  <c r="A148" i="5"/>
  <c r="P147" i="5"/>
  <c r="D147" i="5"/>
  <c r="A147" i="5"/>
  <c r="P146" i="5"/>
  <c r="D146" i="5"/>
  <c r="A146" i="5"/>
  <c r="P145" i="5"/>
  <c r="D145" i="5"/>
  <c r="A145" i="5"/>
  <c r="P144" i="5"/>
  <c r="D144" i="5"/>
  <c r="A144" i="5"/>
  <c r="P143" i="5"/>
  <c r="D143" i="5"/>
  <c r="A143" i="5"/>
  <c r="P142" i="5"/>
  <c r="D142" i="5"/>
  <c r="A142" i="5"/>
  <c r="P141" i="5"/>
  <c r="D141" i="5"/>
  <c r="A141" i="5"/>
  <c r="P140" i="5"/>
  <c r="D140" i="5"/>
  <c r="A140" i="5"/>
  <c r="P139" i="5"/>
  <c r="D139" i="5"/>
  <c r="A139" i="5"/>
  <c r="P138" i="5"/>
  <c r="D138" i="5"/>
  <c r="A138" i="5"/>
  <c r="P137" i="5"/>
  <c r="D137" i="5"/>
  <c r="A137" i="5"/>
  <c r="P136" i="5"/>
  <c r="D136" i="5"/>
  <c r="A136" i="5"/>
  <c r="P135" i="5"/>
  <c r="D135" i="5"/>
  <c r="A135" i="5"/>
  <c r="P134" i="5"/>
  <c r="D134" i="5"/>
  <c r="A134" i="5"/>
  <c r="P133" i="5"/>
  <c r="D133" i="5"/>
  <c r="A133" i="5"/>
  <c r="P132" i="5"/>
  <c r="D132" i="5"/>
  <c r="A132" i="5"/>
  <c r="P131" i="5"/>
  <c r="D131" i="5"/>
  <c r="A131" i="5"/>
  <c r="P130" i="5"/>
  <c r="D130" i="5"/>
  <c r="A130" i="5"/>
  <c r="P129" i="5"/>
  <c r="D129" i="5"/>
  <c r="A129" i="5"/>
  <c r="P128" i="5"/>
  <c r="D128" i="5"/>
  <c r="A128" i="5"/>
  <c r="P127" i="5"/>
  <c r="D127" i="5"/>
  <c r="A127" i="5"/>
  <c r="P126" i="5"/>
  <c r="D126" i="5"/>
  <c r="A126" i="5"/>
  <c r="P125" i="5"/>
  <c r="D125" i="5"/>
  <c r="A125" i="5"/>
  <c r="P124" i="5"/>
  <c r="D124" i="5"/>
  <c r="A124" i="5"/>
  <c r="P123" i="5"/>
  <c r="D123" i="5"/>
  <c r="A123" i="5"/>
  <c r="P122" i="5"/>
  <c r="D122" i="5"/>
  <c r="A122" i="5"/>
  <c r="P121" i="5"/>
  <c r="D121" i="5"/>
  <c r="A121" i="5"/>
  <c r="P120" i="5"/>
  <c r="D120" i="5"/>
  <c r="A120" i="5"/>
  <c r="P119" i="5"/>
  <c r="D119" i="5"/>
  <c r="A119" i="5"/>
  <c r="P118" i="5"/>
  <c r="D118" i="5"/>
  <c r="A118" i="5"/>
  <c r="P117" i="5"/>
  <c r="D117" i="5"/>
  <c r="A117" i="5"/>
  <c r="P116" i="5"/>
  <c r="D116" i="5"/>
  <c r="A116" i="5"/>
  <c r="P115" i="5"/>
  <c r="D115" i="5"/>
  <c r="A115" i="5"/>
  <c r="P114" i="5"/>
  <c r="D114" i="5"/>
  <c r="A114" i="5"/>
  <c r="P113" i="5"/>
  <c r="D113" i="5"/>
  <c r="A113" i="5"/>
  <c r="P112" i="5"/>
  <c r="D112" i="5"/>
  <c r="A112" i="5"/>
  <c r="P111" i="5"/>
  <c r="D111" i="5"/>
  <c r="A111" i="5"/>
  <c r="P110" i="5"/>
  <c r="D110" i="5"/>
  <c r="A110" i="5"/>
  <c r="P109" i="5"/>
  <c r="D109" i="5"/>
  <c r="A109" i="5"/>
  <c r="P108" i="5"/>
  <c r="D108" i="5"/>
  <c r="A108" i="5"/>
  <c r="P107" i="5"/>
  <c r="D107" i="5"/>
  <c r="A107" i="5"/>
  <c r="P106" i="5"/>
  <c r="D106" i="5"/>
  <c r="A106" i="5"/>
  <c r="P105" i="5"/>
  <c r="D105" i="5"/>
  <c r="A105" i="5"/>
  <c r="P104" i="5"/>
  <c r="D104" i="5"/>
  <c r="A104" i="5"/>
  <c r="P103" i="5"/>
  <c r="D103" i="5"/>
  <c r="A103" i="5"/>
  <c r="P102" i="5"/>
  <c r="D102" i="5"/>
  <c r="A102" i="5"/>
  <c r="P101" i="5"/>
  <c r="D101" i="5"/>
  <c r="A101" i="5"/>
  <c r="P100" i="5"/>
  <c r="D100" i="5"/>
  <c r="A100" i="5"/>
  <c r="P99" i="5"/>
  <c r="D99" i="5"/>
  <c r="A99" i="5"/>
  <c r="P98" i="5"/>
  <c r="D98" i="5"/>
  <c r="A98" i="5"/>
  <c r="P97" i="5"/>
  <c r="D97" i="5"/>
  <c r="A97" i="5"/>
  <c r="P96" i="5"/>
  <c r="D96" i="5"/>
  <c r="A96" i="5"/>
  <c r="P95" i="5"/>
  <c r="D95" i="5"/>
  <c r="A95" i="5"/>
  <c r="P94" i="5"/>
  <c r="D94" i="5"/>
  <c r="A94" i="5"/>
  <c r="P93" i="5"/>
  <c r="D93" i="5"/>
  <c r="A93" i="5"/>
  <c r="P92" i="5"/>
  <c r="D92" i="5"/>
  <c r="A92" i="5"/>
  <c r="P91" i="5"/>
  <c r="D91" i="5"/>
  <c r="A91" i="5"/>
  <c r="P90" i="5"/>
  <c r="D90" i="5"/>
  <c r="A90" i="5"/>
  <c r="P89" i="5"/>
  <c r="D89" i="5"/>
  <c r="A89" i="5"/>
  <c r="P88" i="5"/>
  <c r="D88" i="5"/>
  <c r="A88" i="5"/>
  <c r="P87" i="5"/>
  <c r="D87" i="5"/>
  <c r="A87" i="5"/>
  <c r="P86" i="5"/>
  <c r="D86" i="5"/>
  <c r="A86" i="5"/>
  <c r="P85" i="5"/>
  <c r="D85" i="5"/>
  <c r="A85" i="5"/>
  <c r="P84" i="5"/>
  <c r="D84" i="5"/>
  <c r="A84" i="5"/>
  <c r="P83" i="5"/>
  <c r="D83" i="5"/>
  <c r="A83" i="5"/>
  <c r="P82" i="5"/>
  <c r="D82" i="5"/>
  <c r="A82" i="5"/>
  <c r="P81" i="5"/>
  <c r="D81" i="5"/>
  <c r="A81" i="5"/>
  <c r="P80" i="5"/>
  <c r="D80" i="5"/>
  <c r="A80" i="5"/>
  <c r="P79" i="5"/>
  <c r="D79" i="5"/>
  <c r="A79" i="5"/>
  <c r="P78" i="5"/>
  <c r="D78" i="5"/>
  <c r="A78" i="5"/>
  <c r="P77" i="5"/>
  <c r="D77" i="5"/>
  <c r="A77" i="5"/>
  <c r="P76" i="5"/>
  <c r="D76" i="5"/>
  <c r="A76" i="5"/>
  <c r="P75" i="5"/>
  <c r="D75" i="5"/>
  <c r="A75" i="5"/>
  <c r="P74" i="5"/>
  <c r="D74" i="5"/>
  <c r="A74" i="5"/>
  <c r="P73" i="5"/>
  <c r="D73" i="5"/>
  <c r="A73" i="5"/>
  <c r="P72" i="5"/>
  <c r="D72" i="5"/>
  <c r="A72" i="5"/>
  <c r="P71" i="5"/>
  <c r="D71" i="5"/>
  <c r="A71" i="5"/>
  <c r="P70" i="5"/>
  <c r="D70" i="5"/>
  <c r="A70" i="5"/>
  <c r="P69" i="5"/>
  <c r="D69" i="5"/>
  <c r="A69" i="5"/>
  <c r="P68" i="5"/>
  <c r="D68" i="5"/>
  <c r="A68" i="5"/>
  <c r="P67" i="5"/>
  <c r="D67" i="5"/>
  <c r="A67" i="5"/>
  <c r="P66" i="5"/>
  <c r="D66" i="5"/>
  <c r="A66" i="5"/>
  <c r="P65" i="5"/>
  <c r="D65" i="5"/>
  <c r="A65" i="5"/>
  <c r="P64" i="5"/>
  <c r="D64" i="5"/>
  <c r="A64" i="5"/>
  <c r="P63" i="5"/>
  <c r="D63" i="5"/>
  <c r="A63" i="5"/>
  <c r="P62" i="5"/>
  <c r="D62" i="5"/>
  <c r="A62" i="5"/>
  <c r="P61" i="5"/>
  <c r="D61" i="5"/>
  <c r="A61" i="5"/>
  <c r="P60" i="5"/>
  <c r="D60" i="5"/>
  <c r="A60" i="5"/>
  <c r="P59" i="5"/>
  <c r="D59" i="5"/>
  <c r="A59" i="5"/>
  <c r="P58" i="5"/>
  <c r="D58" i="5"/>
  <c r="A58" i="5"/>
  <c r="P57" i="5"/>
  <c r="D57" i="5"/>
  <c r="A57" i="5"/>
  <c r="P56" i="5"/>
  <c r="D56" i="5"/>
  <c r="A56" i="5"/>
  <c r="P55" i="5"/>
  <c r="D55" i="5"/>
  <c r="A55" i="5"/>
  <c r="P54" i="5"/>
  <c r="D54" i="5"/>
  <c r="A54" i="5"/>
  <c r="P53" i="5"/>
  <c r="D53" i="5"/>
  <c r="A53" i="5"/>
  <c r="P52" i="5"/>
  <c r="D52" i="5"/>
  <c r="A52" i="5"/>
  <c r="P51" i="5"/>
  <c r="D51" i="5"/>
  <c r="A51" i="5"/>
  <c r="P50" i="5"/>
  <c r="D50" i="5"/>
  <c r="A50" i="5"/>
  <c r="P49" i="5"/>
  <c r="D49" i="5"/>
  <c r="A49" i="5"/>
  <c r="P48" i="5"/>
  <c r="D48" i="5"/>
  <c r="A48" i="5"/>
  <c r="P47" i="5"/>
  <c r="D47" i="5"/>
  <c r="A47" i="5"/>
  <c r="P46" i="5"/>
  <c r="D46" i="5"/>
  <c r="A46" i="5"/>
  <c r="P45" i="5"/>
  <c r="D45" i="5"/>
  <c r="A45" i="5"/>
  <c r="P44" i="5"/>
  <c r="D44" i="5"/>
  <c r="A44" i="5"/>
  <c r="P43" i="5"/>
  <c r="D43" i="5"/>
  <c r="A43" i="5"/>
  <c r="P42" i="5"/>
  <c r="D42" i="5"/>
  <c r="A42" i="5"/>
  <c r="P41" i="5"/>
  <c r="D41" i="5"/>
  <c r="A41" i="5"/>
  <c r="P40" i="5"/>
  <c r="D40" i="5"/>
  <c r="A40" i="5"/>
  <c r="P39" i="5"/>
  <c r="D39" i="5"/>
  <c r="A39" i="5"/>
  <c r="P38" i="5"/>
  <c r="D38" i="5"/>
  <c r="A38" i="5"/>
  <c r="P37" i="5"/>
  <c r="D37" i="5"/>
  <c r="A37" i="5"/>
  <c r="P36" i="5"/>
  <c r="D36" i="5"/>
  <c r="A36" i="5"/>
  <c r="P35" i="5"/>
  <c r="D35" i="5"/>
  <c r="A35" i="5"/>
  <c r="W34" i="5"/>
  <c r="P34" i="5"/>
  <c r="D34" i="5"/>
  <c r="A34" i="5"/>
  <c r="P33" i="5"/>
  <c r="D33" i="5"/>
  <c r="A33" i="5"/>
  <c r="P32" i="5"/>
  <c r="D32" i="5"/>
  <c r="A32" i="5"/>
  <c r="AB31" i="5"/>
  <c r="AA31" i="5"/>
  <c r="Z31" i="5"/>
  <c r="Y31" i="5"/>
  <c r="X31" i="5"/>
  <c r="W31" i="5"/>
  <c r="P31" i="5"/>
  <c r="D31" i="5"/>
  <c r="A31" i="5"/>
  <c r="AB30" i="5"/>
  <c r="AA30" i="5"/>
  <c r="Z30" i="5"/>
  <c r="Y30" i="5"/>
  <c r="X30" i="5"/>
  <c r="W30" i="5"/>
  <c r="P30" i="5"/>
  <c r="D30" i="5"/>
  <c r="A30" i="5"/>
  <c r="AB29" i="5"/>
  <c r="AA29" i="5"/>
  <c r="Z29" i="5"/>
  <c r="Y29" i="5"/>
  <c r="X29" i="5"/>
  <c r="W29" i="5"/>
  <c r="P29" i="5"/>
  <c r="D29" i="5"/>
  <c r="A29" i="5"/>
  <c r="AB28" i="5"/>
  <c r="AA28" i="5"/>
  <c r="Z28" i="5"/>
  <c r="Y28" i="5"/>
  <c r="X28" i="5"/>
  <c r="W28" i="5"/>
  <c r="P28" i="5"/>
  <c r="D28" i="5"/>
  <c r="A28" i="5"/>
  <c r="AB27" i="5"/>
  <c r="AA27" i="5"/>
  <c r="Z27" i="5"/>
  <c r="Y27" i="5"/>
  <c r="X27" i="5"/>
  <c r="W27" i="5"/>
  <c r="P27" i="5"/>
  <c r="D27" i="5"/>
  <c r="A27" i="5"/>
  <c r="P26" i="5"/>
  <c r="D26" i="5"/>
  <c r="A26" i="5"/>
  <c r="P25" i="5"/>
  <c r="D25" i="5"/>
  <c r="A25" i="5"/>
  <c r="P24" i="5"/>
  <c r="D24" i="5"/>
  <c r="A24" i="5"/>
  <c r="P23" i="5"/>
  <c r="D23" i="5"/>
  <c r="A23" i="5"/>
  <c r="P22" i="5"/>
  <c r="D22" i="5"/>
  <c r="A22" i="5"/>
  <c r="AC21" i="5"/>
  <c r="P21" i="5"/>
  <c r="D21" i="5"/>
  <c r="A21" i="5"/>
  <c r="P20" i="5"/>
  <c r="D20" i="5"/>
  <c r="A20" i="5"/>
  <c r="AC19" i="5"/>
  <c r="P19" i="5"/>
  <c r="D19" i="5"/>
  <c r="E26" i="4" s="1"/>
  <c r="A19" i="5"/>
  <c r="AC18" i="5"/>
  <c r="P18" i="5"/>
  <c r="D18" i="5"/>
  <c r="A18" i="5"/>
  <c r="AC17" i="5"/>
  <c r="P17" i="5"/>
  <c r="D17" i="5"/>
  <c r="A17" i="5"/>
  <c r="E261" i="4" s="1"/>
  <c r="P16" i="5"/>
  <c r="G23" i="4" s="1"/>
  <c r="D16" i="5"/>
  <c r="E23" i="4" s="1"/>
  <c r="A16" i="5"/>
  <c r="B8" i="5"/>
  <c r="B7" i="5"/>
  <c r="AK274" i="4" a="1"/>
  <c r="AT274" i="4" s="1"/>
  <c r="R272" i="4"/>
  <c r="Q272" i="4"/>
  <c r="P272" i="4"/>
  <c r="L272" i="4"/>
  <c r="K272" i="4"/>
  <c r="J272" i="4"/>
  <c r="E272" i="4"/>
  <c r="R271" i="4"/>
  <c r="Q271" i="4"/>
  <c r="P271" i="4"/>
  <c r="L271" i="4"/>
  <c r="K271" i="4"/>
  <c r="J271" i="4"/>
  <c r="E271" i="4"/>
  <c r="R270" i="4"/>
  <c r="Q270" i="4"/>
  <c r="P270" i="4"/>
  <c r="L270" i="4"/>
  <c r="K270" i="4"/>
  <c r="J270" i="4"/>
  <c r="G270" i="4"/>
  <c r="R269" i="4"/>
  <c r="Q269" i="4"/>
  <c r="P269" i="4"/>
  <c r="L269" i="4"/>
  <c r="K269" i="4"/>
  <c r="J269" i="4"/>
  <c r="G269" i="4"/>
  <c r="E269" i="4"/>
  <c r="R268" i="4"/>
  <c r="Q268" i="4"/>
  <c r="P268" i="4"/>
  <c r="L268" i="4"/>
  <c r="K268" i="4"/>
  <c r="J268" i="4"/>
  <c r="G268" i="4"/>
  <c r="R267" i="4"/>
  <c r="Q267" i="4"/>
  <c r="P267" i="4"/>
  <c r="L267" i="4"/>
  <c r="K267" i="4"/>
  <c r="J267" i="4"/>
  <c r="E267" i="4"/>
  <c r="R266" i="4"/>
  <c r="Q266" i="4"/>
  <c r="P266" i="4"/>
  <c r="L266" i="4"/>
  <c r="K266" i="4"/>
  <c r="J266" i="4"/>
  <c r="G266" i="4"/>
  <c r="E266" i="4"/>
  <c r="R265" i="4"/>
  <c r="Q265" i="4"/>
  <c r="P265" i="4"/>
  <c r="L265" i="4"/>
  <c r="K265" i="4"/>
  <c r="J265" i="4"/>
  <c r="G265" i="4"/>
  <c r="E265" i="4"/>
  <c r="R264" i="4"/>
  <c r="Q264" i="4"/>
  <c r="P264" i="4"/>
  <c r="L264" i="4"/>
  <c r="K264" i="4"/>
  <c r="J264" i="4"/>
  <c r="G264" i="4"/>
  <c r="R263" i="4"/>
  <c r="Q263" i="4"/>
  <c r="P263" i="4"/>
  <c r="L263" i="4"/>
  <c r="K263" i="4"/>
  <c r="J263" i="4"/>
  <c r="G263" i="4"/>
  <c r="E263" i="4"/>
  <c r="R262" i="4"/>
  <c r="Q262" i="4"/>
  <c r="P262" i="4"/>
  <c r="L262" i="4"/>
  <c r="K262" i="4"/>
  <c r="J262" i="4"/>
  <c r="G262" i="4"/>
  <c r="R261" i="4"/>
  <c r="Q261" i="4"/>
  <c r="P261" i="4"/>
  <c r="L261" i="4"/>
  <c r="K261" i="4"/>
  <c r="J261" i="4"/>
  <c r="G261" i="4"/>
  <c r="R260" i="4"/>
  <c r="Q260" i="4"/>
  <c r="P260" i="4"/>
  <c r="L260" i="4"/>
  <c r="K260" i="4"/>
  <c r="J260" i="4"/>
  <c r="G260" i="4"/>
  <c r="E260" i="4"/>
  <c r="R259" i="4"/>
  <c r="Q259" i="4"/>
  <c r="P259" i="4"/>
  <c r="L259" i="4"/>
  <c r="K259" i="4"/>
  <c r="J259" i="4"/>
  <c r="E259" i="4"/>
  <c r="R258" i="4"/>
  <c r="Q258" i="4"/>
  <c r="P258" i="4"/>
  <c r="L258" i="4"/>
  <c r="K258" i="4"/>
  <c r="J258" i="4"/>
  <c r="G258" i="4"/>
  <c r="E258" i="4"/>
  <c r="R257" i="4"/>
  <c r="Q257" i="4"/>
  <c r="P257" i="4"/>
  <c r="L257" i="4"/>
  <c r="K257" i="4"/>
  <c r="J257" i="4"/>
  <c r="G257" i="4"/>
  <c r="E257" i="4"/>
  <c r="R256" i="4"/>
  <c r="Q256" i="4"/>
  <c r="P256" i="4"/>
  <c r="L256" i="4"/>
  <c r="K256" i="4"/>
  <c r="J256" i="4"/>
  <c r="G256" i="4"/>
  <c r="E256" i="4"/>
  <c r="R255" i="4"/>
  <c r="Q255" i="4"/>
  <c r="P255" i="4"/>
  <c r="L255" i="4"/>
  <c r="K255" i="4"/>
  <c r="J255" i="4"/>
  <c r="G255" i="4"/>
  <c r="E255" i="4"/>
  <c r="R254" i="4"/>
  <c r="Q254" i="4"/>
  <c r="P254" i="4"/>
  <c r="L254" i="4"/>
  <c r="K254" i="4"/>
  <c r="J254" i="4"/>
  <c r="G254" i="4"/>
  <c r="R253" i="4"/>
  <c r="Q253" i="4"/>
  <c r="P253" i="4"/>
  <c r="L253" i="4"/>
  <c r="K253" i="4"/>
  <c r="J253" i="4"/>
  <c r="G253" i="4"/>
  <c r="E253" i="4"/>
  <c r="R252" i="4"/>
  <c r="Q252" i="4"/>
  <c r="P252" i="4"/>
  <c r="L252" i="4"/>
  <c r="K252" i="4"/>
  <c r="J252" i="4"/>
  <c r="G252" i="4"/>
  <c r="E252" i="4"/>
  <c r="R251" i="4"/>
  <c r="Q251" i="4"/>
  <c r="P251" i="4"/>
  <c r="L251" i="4"/>
  <c r="K251" i="4"/>
  <c r="J251" i="4"/>
  <c r="E251" i="4"/>
  <c r="R250" i="4"/>
  <c r="Q250" i="4"/>
  <c r="P250" i="4"/>
  <c r="L250" i="4"/>
  <c r="K250" i="4"/>
  <c r="J250" i="4"/>
  <c r="G250" i="4"/>
  <c r="E250" i="4"/>
  <c r="R249" i="4"/>
  <c r="Q249" i="4"/>
  <c r="P249" i="4"/>
  <c r="L249" i="4"/>
  <c r="K249" i="4"/>
  <c r="J249" i="4"/>
  <c r="G249" i="4"/>
  <c r="E249" i="4"/>
  <c r="R248" i="4"/>
  <c r="Q248" i="4"/>
  <c r="P248" i="4"/>
  <c r="L248" i="4"/>
  <c r="K248" i="4"/>
  <c r="J248" i="4"/>
  <c r="G248" i="4"/>
  <c r="E248" i="4"/>
  <c r="R247" i="4"/>
  <c r="Q247" i="4"/>
  <c r="P247" i="4"/>
  <c r="L247" i="4"/>
  <c r="K247" i="4"/>
  <c r="J247" i="4"/>
  <c r="G247" i="4"/>
  <c r="E247" i="4"/>
  <c r="R246" i="4"/>
  <c r="Q246" i="4"/>
  <c r="P246" i="4"/>
  <c r="L246" i="4"/>
  <c r="K246" i="4"/>
  <c r="J246" i="4"/>
  <c r="G246" i="4"/>
  <c r="R245" i="4"/>
  <c r="Q245" i="4"/>
  <c r="P245" i="4"/>
  <c r="L245" i="4"/>
  <c r="K245" i="4"/>
  <c r="J245" i="4"/>
  <c r="G245" i="4"/>
  <c r="E245" i="4"/>
  <c r="R244" i="4"/>
  <c r="Q244" i="4"/>
  <c r="P244" i="4"/>
  <c r="L244" i="4"/>
  <c r="K244" i="4"/>
  <c r="J244" i="4"/>
  <c r="G244" i="4"/>
  <c r="E244" i="4"/>
  <c r="R243" i="4"/>
  <c r="Q243" i="4"/>
  <c r="P243" i="4"/>
  <c r="L243" i="4"/>
  <c r="K243" i="4"/>
  <c r="J243" i="4"/>
  <c r="E243" i="4"/>
  <c r="R242" i="4"/>
  <c r="Q242" i="4"/>
  <c r="P242" i="4"/>
  <c r="L242" i="4"/>
  <c r="K242" i="4"/>
  <c r="J242" i="4"/>
  <c r="G242" i="4"/>
  <c r="E242" i="4"/>
  <c r="R241" i="4"/>
  <c r="Q241" i="4"/>
  <c r="P241" i="4"/>
  <c r="L241" i="4"/>
  <c r="K241" i="4"/>
  <c r="J241" i="4"/>
  <c r="G241" i="4"/>
  <c r="E241" i="4"/>
  <c r="R240" i="4"/>
  <c r="Q240" i="4"/>
  <c r="P240" i="4"/>
  <c r="L240" i="4"/>
  <c r="K240" i="4"/>
  <c r="J240" i="4"/>
  <c r="G240" i="4"/>
  <c r="E240" i="4"/>
  <c r="R239" i="4"/>
  <c r="Q239" i="4"/>
  <c r="P239" i="4"/>
  <c r="L239" i="4"/>
  <c r="K239" i="4"/>
  <c r="J239" i="4"/>
  <c r="G239" i="4"/>
  <c r="E239" i="4"/>
  <c r="R238" i="4"/>
  <c r="Q238" i="4"/>
  <c r="P238" i="4"/>
  <c r="L238" i="4"/>
  <c r="K238" i="4"/>
  <c r="J238" i="4"/>
  <c r="G238" i="4"/>
  <c r="R237" i="4"/>
  <c r="Q237" i="4"/>
  <c r="P237" i="4"/>
  <c r="L237" i="4"/>
  <c r="K237" i="4"/>
  <c r="J237" i="4"/>
  <c r="G237" i="4"/>
  <c r="E237" i="4"/>
  <c r="R236" i="4"/>
  <c r="Q236" i="4"/>
  <c r="P236" i="4"/>
  <c r="L236" i="4"/>
  <c r="K236" i="4"/>
  <c r="J236" i="4"/>
  <c r="G236" i="4"/>
  <c r="E236" i="4"/>
  <c r="R235" i="4"/>
  <c r="Q235" i="4"/>
  <c r="P235" i="4"/>
  <c r="L235" i="4"/>
  <c r="K235" i="4"/>
  <c r="J235" i="4"/>
  <c r="E235" i="4"/>
  <c r="R234" i="4"/>
  <c r="Q234" i="4"/>
  <c r="P234" i="4"/>
  <c r="L234" i="4"/>
  <c r="K234" i="4"/>
  <c r="J234" i="4"/>
  <c r="G234" i="4"/>
  <c r="E234" i="4"/>
  <c r="R233" i="4"/>
  <c r="Q233" i="4"/>
  <c r="P233" i="4"/>
  <c r="L233" i="4"/>
  <c r="K233" i="4"/>
  <c r="J233" i="4"/>
  <c r="G233" i="4"/>
  <c r="E233" i="4"/>
  <c r="R232" i="4"/>
  <c r="Q232" i="4"/>
  <c r="P232" i="4"/>
  <c r="L232" i="4"/>
  <c r="K232" i="4"/>
  <c r="J232" i="4"/>
  <c r="G232" i="4"/>
  <c r="E232" i="4"/>
  <c r="R231" i="4"/>
  <c r="Q231" i="4"/>
  <c r="P231" i="4"/>
  <c r="L231" i="4"/>
  <c r="K231" i="4"/>
  <c r="J231" i="4"/>
  <c r="G231" i="4"/>
  <c r="E231" i="4"/>
  <c r="R230" i="4"/>
  <c r="Q230" i="4"/>
  <c r="P230" i="4"/>
  <c r="L230" i="4"/>
  <c r="K230" i="4"/>
  <c r="J230" i="4"/>
  <c r="G230" i="4"/>
  <c r="R229" i="4"/>
  <c r="Q229" i="4"/>
  <c r="P229" i="4"/>
  <c r="L229" i="4"/>
  <c r="K229" i="4"/>
  <c r="J229" i="4"/>
  <c r="G229" i="4"/>
  <c r="E229" i="4"/>
  <c r="R228" i="4"/>
  <c r="Q228" i="4"/>
  <c r="P228" i="4"/>
  <c r="L228" i="4"/>
  <c r="K228" i="4"/>
  <c r="J228" i="4"/>
  <c r="G228" i="4"/>
  <c r="E228" i="4"/>
  <c r="R227" i="4"/>
  <c r="Q227" i="4"/>
  <c r="P227" i="4"/>
  <c r="L227" i="4"/>
  <c r="K227" i="4"/>
  <c r="J227" i="4"/>
  <c r="E227" i="4"/>
  <c r="R226" i="4"/>
  <c r="Q226" i="4"/>
  <c r="P226" i="4"/>
  <c r="L226" i="4"/>
  <c r="K226" i="4"/>
  <c r="J226" i="4"/>
  <c r="G226" i="4"/>
  <c r="E226" i="4"/>
  <c r="R225" i="4"/>
  <c r="Q225" i="4"/>
  <c r="P225" i="4"/>
  <c r="L225" i="4"/>
  <c r="K225" i="4"/>
  <c r="J225" i="4"/>
  <c r="G225" i="4"/>
  <c r="E225" i="4"/>
  <c r="R224" i="4"/>
  <c r="Q224" i="4"/>
  <c r="P224" i="4"/>
  <c r="L224" i="4"/>
  <c r="K224" i="4"/>
  <c r="J224" i="4"/>
  <c r="G224" i="4"/>
  <c r="E224" i="4"/>
  <c r="R223" i="4"/>
  <c r="Q223" i="4"/>
  <c r="P223" i="4"/>
  <c r="L223" i="4"/>
  <c r="K223" i="4"/>
  <c r="J223" i="4"/>
  <c r="G223" i="4"/>
  <c r="E223" i="4"/>
  <c r="R222" i="4"/>
  <c r="Q222" i="4"/>
  <c r="P222" i="4"/>
  <c r="L222" i="4"/>
  <c r="K222" i="4"/>
  <c r="J222" i="4"/>
  <c r="G222" i="4"/>
  <c r="E222" i="4"/>
  <c r="R221" i="4"/>
  <c r="Q221" i="4"/>
  <c r="P221" i="4"/>
  <c r="L221" i="4"/>
  <c r="K221" i="4"/>
  <c r="J221" i="4"/>
  <c r="G221" i="4"/>
  <c r="E221" i="4"/>
  <c r="R220" i="4"/>
  <c r="Q220" i="4"/>
  <c r="P220" i="4"/>
  <c r="L220" i="4"/>
  <c r="K220" i="4"/>
  <c r="J220" i="4"/>
  <c r="G220" i="4"/>
  <c r="E220" i="4"/>
  <c r="R219" i="4"/>
  <c r="Q219" i="4"/>
  <c r="P219" i="4"/>
  <c r="L219" i="4"/>
  <c r="K219" i="4"/>
  <c r="J219" i="4"/>
  <c r="G219" i="4"/>
  <c r="E219" i="4"/>
  <c r="R218" i="4"/>
  <c r="Q218" i="4"/>
  <c r="P218" i="4"/>
  <c r="L218" i="4"/>
  <c r="K218" i="4"/>
  <c r="J218" i="4"/>
  <c r="G218" i="4"/>
  <c r="E218" i="4"/>
  <c r="R217" i="4"/>
  <c r="Q217" i="4"/>
  <c r="P217" i="4"/>
  <c r="L217" i="4"/>
  <c r="K217" i="4"/>
  <c r="J217" i="4"/>
  <c r="G217" i="4"/>
  <c r="E217" i="4"/>
  <c r="R216" i="4"/>
  <c r="Q216" i="4"/>
  <c r="P216" i="4"/>
  <c r="L216" i="4"/>
  <c r="K216" i="4"/>
  <c r="J216" i="4"/>
  <c r="G216" i="4"/>
  <c r="E216" i="4"/>
  <c r="R215" i="4"/>
  <c r="Q215" i="4"/>
  <c r="P215" i="4"/>
  <c r="L215" i="4"/>
  <c r="K215" i="4"/>
  <c r="J215" i="4"/>
  <c r="G215" i="4"/>
  <c r="E215" i="4"/>
  <c r="R214" i="4"/>
  <c r="Q214" i="4"/>
  <c r="P214" i="4"/>
  <c r="L214" i="4"/>
  <c r="K214" i="4"/>
  <c r="J214" i="4"/>
  <c r="G214" i="4"/>
  <c r="E214" i="4"/>
  <c r="R213" i="4"/>
  <c r="Q213" i="4"/>
  <c r="P213" i="4"/>
  <c r="L213" i="4"/>
  <c r="K213" i="4"/>
  <c r="J213" i="4"/>
  <c r="G213" i="4"/>
  <c r="E213" i="4"/>
  <c r="R212" i="4"/>
  <c r="Q212" i="4"/>
  <c r="P212" i="4"/>
  <c r="L212" i="4"/>
  <c r="K212" i="4"/>
  <c r="J212" i="4"/>
  <c r="G212" i="4"/>
  <c r="E212" i="4"/>
  <c r="R211" i="4"/>
  <c r="Q211" i="4"/>
  <c r="P211" i="4"/>
  <c r="L211" i="4"/>
  <c r="K211" i="4"/>
  <c r="J211" i="4"/>
  <c r="G211" i="4"/>
  <c r="E211" i="4"/>
  <c r="R210" i="4"/>
  <c r="Q210" i="4"/>
  <c r="P210" i="4"/>
  <c r="L210" i="4"/>
  <c r="K210" i="4"/>
  <c r="J210" i="4"/>
  <c r="G210" i="4"/>
  <c r="E210" i="4"/>
  <c r="R209" i="4"/>
  <c r="Q209" i="4"/>
  <c r="P209" i="4"/>
  <c r="L209" i="4"/>
  <c r="K209" i="4"/>
  <c r="J209" i="4"/>
  <c r="G209" i="4"/>
  <c r="E209" i="4"/>
  <c r="R208" i="4"/>
  <c r="Q208" i="4"/>
  <c r="P208" i="4"/>
  <c r="L208" i="4"/>
  <c r="K208" i="4"/>
  <c r="J208" i="4"/>
  <c r="G208" i="4"/>
  <c r="E208" i="4"/>
  <c r="R207" i="4"/>
  <c r="Q207" i="4"/>
  <c r="P207" i="4"/>
  <c r="L207" i="4"/>
  <c r="K207" i="4"/>
  <c r="J207" i="4"/>
  <c r="G207" i="4"/>
  <c r="E207" i="4"/>
  <c r="R206" i="4"/>
  <c r="Q206" i="4"/>
  <c r="P206" i="4"/>
  <c r="L206" i="4"/>
  <c r="K206" i="4"/>
  <c r="J206" i="4"/>
  <c r="G206" i="4"/>
  <c r="E206" i="4"/>
  <c r="R205" i="4"/>
  <c r="Q205" i="4"/>
  <c r="P205" i="4"/>
  <c r="L205" i="4"/>
  <c r="K205" i="4"/>
  <c r="J205" i="4"/>
  <c r="G205" i="4"/>
  <c r="E205" i="4"/>
  <c r="R204" i="4"/>
  <c r="Q204" i="4"/>
  <c r="P204" i="4"/>
  <c r="L204" i="4"/>
  <c r="K204" i="4"/>
  <c r="J204" i="4"/>
  <c r="G204" i="4"/>
  <c r="E204" i="4"/>
  <c r="R203" i="4"/>
  <c r="Q203" i="4"/>
  <c r="P203" i="4"/>
  <c r="L203" i="4"/>
  <c r="K203" i="4"/>
  <c r="J203" i="4"/>
  <c r="G203" i="4"/>
  <c r="E203" i="4"/>
  <c r="R202" i="4"/>
  <c r="Q202" i="4"/>
  <c r="P202" i="4"/>
  <c r="L202" i="4"/>
  <c r="K202" i="4"/>
  <c r="J202" i="4"/>
  <c r="G202" i="4"/>
  <c r="E202" i="4"/>
  <c r="R201" i="4"/>
  <c r="Q201" i="4"/>
  <c r="P201" i="4"/>
  <c r="L201" i="4"/>
  <c r="K201" i="4"/>
  <c r="J201" i="4"/>
  <c r="G201" i="4"/>
  <c r="E201" i="4"/>
  <c r="R200" i="4"/>
  <c r="Q200" i="4"/>
  <c r="P200" i="4"/>
  <c r="L200" i="4"/>
  <c r="K200" i="4"/>
  <c r="J200" i="4"/>
  <c r="G200" i="4"/>
  <c r="E200" i="4"/>
  <c r="R199" i="4"/>
  <c r="Q199" i="4"/>
  <c r="P199" i="4"/>
  <c r="L199" i="4"/>
  <c r="K199" i="4"/>
  <c r="J199" i="4"/>
  <c r="G199" i="4"/>
  <c r="E199" i="4"/>
  <c r="R198" i="4"/>
  <c r="Q198" i="4"/>
  <c r="P198" i="4"/>
  <c r="L198" i="4"/>
  <c r="K198" i="4"/>
  <c r="J198" i="4"/>
  <c r="G198" i="4"/>
  <c r="E198" i="4"/>
  <c r="R197" i="4"/>
  <c r="Q197" i="4"/>
  <c r="P197" i="4"/>
  <c r="L197" i="4"/>
  <c r="K197" i="4"/>
  <c r="J197" i="4"/>
  <c r="G197" i="4"/>
  <c r="E197" i="4"/>
  <c r="R196" i="4"/>
  <c r="Q196" i="4"/>
  <c r="P196" i="4"/>
  <c r="L196" i="4"/>
  <c r="K196" i="4"/>
  <c r="J196" i="4"/>
  <c r="G196" i="4"/>
  <c r="E196" i="4"/>
  <c r="R195" i="4"/>
  <c r="Q195" i="4"/>
  <c r="P195" i="4"/>
  <c r="L195" i="4"/>
  <c r="K195" i="4"/>
  <c r="J195" i="4"/>
  <c r="G195" i="4"/>
  <c r="E195" i="4"/>
  <c r="R194" i="4"/>
  <c r="Q194" i="4"/>
  <c r="P194" i="4"/>
  <c r="L194" i="4"/>
  <c r="K194" i="4"/>
  <c r="J194" i="4"/>
  <c r="G194" i="4"/>
  <c r="E194" i="4"/>
  <c r="R193" i="4"/>
  <c r="Q193" i="4"/>
  <c r="P193" i="4"/>
  <c r="L193" i="4"/>
  <c r="K193" i="4"/>
  <c r="J193" i="4"/>
  <c r="G193" i="4"/>
  <c r="E193" i="4"/>
  <c r="R192" i="4"/>
  <c r="Q192" i="4"/>
  <c r="P192" i="4"/>
  <c r="L192" i="4"/>
  <c r="K192" i="4"/>
  <c r="J192" i="4"/>
  <c r="G192" i="4"/>
  <c r="E192" i="4"/>
  <c r="R191" i="4"/>
  <c r="Q191" i="4"/>
  <c r="P191" i="4"/>
  <c r="L191" i="4"/>
  <c r="K191" i="4"/>
  <c r="J191" i="4"/>
  <c r="G191" i="4"/>
  <c r="E191" i="4"/>
  <c r="R190" i="4"/>
  <c r="Q190" i="4"/>
  <c r="P190" i="4"/>
  <c r="L190" i="4"/>
  <c r="K190" i="4"/>
  <c r="J190" i="4"/>
  <c r="G190" i="4"/>
  <c r="E190" i="4"/>
  <c r="R189" i="4"/>
  <c r="Q189" i="4"/>
  <c r="P189" i="4"/>
  <c r="L189" i="4"/>
  <c r="K189" i="4"/>
  <c r="J189" i="4"/>
  <c r="G189" i="4"/>
  <c r="E189" i="4"/>
  <c r="R188" i="4"/>
  <c r="Q188" i="4"/>
  <c r="P188" i="4"/>
  <c r="L188" i="4"/>
  <c r="K188" i="4"/>
  <c r="J188" i="4"/>
  <c r="G188" i="4"/>
  <c r="E188" i="4"/>
  <c r="R187" i="4"/>
  <c r="Q187" i="4"/>
  <c r="P187" i="4"/>
  <c r="L187" i="4"/>
  <c r="K187" i="4"/>
  <c r="J187" i="4"/>
  <c r="G187" i="4"/>
  <c r="E187" i="4"/>
  <c r="R186" i="4"/>
  <c r="Q186" i="4"/>
  <c r="P186" i="4"/>
  <c r="L186" i="4"/>
  <c r="K186" i="4"/>
  <c r="J186" i="4"/>
  <c r="G186" i="4"/>
  <c r="E186" i="4"/>
  <c r="R185" i="4"/>
  <c r="Q185" i="4"/>
  <c r="P185" i="4"/>
  <c r="L185" i="4"/>
  <c r="K185" i="4"/>
  <c r="J185" i="4"/>
  <c r="G185" i="4"/>
  <c r="E185" i="4"/>
  <c r="R184" i="4"/>
  <c r="Q184" i="4"/>
  <c r="P184" i="4"/>
  <c r="L184" i="4"/>
  <c r="K184" i="4"/>
  <c r="J184" i="4"/>
  <c r="G184" i="4"/>
  <c r="E184" i="4"/>
  <c r="R183" i="4"/>
  <c r="Q183" i="4"/>
  <c r="P183" i="4"/>
  <c r="L183" i="4"/>
  <c r="K183" i="4"/>
  <c r="J183" i="4"/>
  <c r="G183" i="4"/>
  <c r="E183" i="4"/>
  <c r="R182" i="4"/>
  <c r="Q182" i="4"/>
  <c r="P182" i="4"/>
  <c r="L182" i="4"/>
  <c r="K182" i="4"/>
  <c r="J182" i="4"/>
  <c r="G182" i="4"/>
  <c r="E182" i="4"/>
  <c r="R181" i="4"/>
  <c r="Q181" i="4"/>
  <c r="P181" i="4"/>
  <c r="L181" i="4"/>
  <c r="K181" i="4"/>
  <c r="J181" i="4"/>
  <c r="G181" i="4"/>
  <c r="E181" i="4"/>
  <c r="R180" i="4"/>
  <c r="Q180" i="4"/>
  <c r="P180" i="4"/>
  <c r="L180" i="4"/>
  <c r="K180" i="4"/>
  <c r="J180" i="4"/>
  <c r="G180" i="4"/>
  <c r="E180" i="4"/>
  <c r="R179" i="4"/>
  <c r="Q179" i="4"/>
  <c r="P179" i="4"/>
  <c r="L179" i="4"/>
  <c r="K179" i="4"/>
  <c r="J179" i="4"/>
  <c r="G179" i="4"/>
  <c r="E179" i="4"/>
  <c r="R178" i="4"/>
  <c r="Q178" i="4"/>
  <c r="P178" i="4"/>
  <c r="L178" i="4"/>
  <c r="K178" i="4"/>
  <c r="J178" i="4"/>
  <c r="G178" i="4"/>
  <c r="E178" i="4"/>
  <c r="R177" i="4"/>
  <c r="Q177" i="4"/>
  <c r="P177" i="4"/>
  <c r="L177" i="4"/>
  <c r="K177" i="4"/>
  <c r="J177" i="4"/>
  <c r="G177" i="4"/>
  <c r="E177" i="4"/>
  <c r="R176" i="4"/>
  <c r="Q176" i="4"/>
  <c r="P176" i="4"/>
  <c r="L176" i="4"/>
  <c r="K176" i="4"/>
  <c r="J176" i="4"/>
  <c r="G176" i="4"/>
  <c r="E176" i="4"/>
  <c r="R175" i="4"/>
  <c r="Q175" i="4"/>
  <c r="P175" i="4"/>
  <c r="L175" i="4"/>
  <c r="K175" i="4"/>
  <c r="J175" i="4"/>
  <c r="G175" i="4"/>
  <c r="E175" i="4"/>
  <c r="R174" i="4"/>
  <c r="Q174" i="4"/>
  <c r="P174" i="4"/>
  <c r="L174" i="4"/>
  <c r="K174" i="4"/>
  <c r="J174" i="4"/>
  <c r="G174" i="4"/>
  <c r="E174" i="4"/>
  <c r="R173" i="4"/>
  <c r="Q173" i="4"/>
  <c r="P173" i="4"/>
  <c r="L173" i="4"/>
  <c r="K173" i="4"/>
  <c r="J173" i="4"/>
  <c r="G173" i="4"/>
  <c r="E173" i="4"/>
  <c r="R172" i="4"/>
  <c r="Q172" i="4"/>
  <c r="P172" i="4"/>
  <c r="L172" i="4"/>
  <c r="K172" i="4"/>
  <c r="J172" i="4"/>
  <c r="G172" i="4"/>
  <c r="E172" i="4"/>
  <c r="R171" i="4"/>
  <c r="Q171" i="4"/>
  <c r="P171" i="4"/>
  <c r="L171" i="4"/>
  <c r="K171" i="4"/>
  <c r="J171" i="4"/>
  <c r="G171" i="4"/>
  <c r="E171" i="4"/>
  <c r="R170" i="4"/>
  <c r="Q170" i="4"/>
  <c r="P170" i="4"/>
  <c r="L170" i="4"/>
  <c r="K170" i="4"/>
  <c r="J170" i="4"/>
  <c r="G170" i="4"/>
  <c r="E170" i="4"/>
  <c r="R169" i="4"/>
  <c r="Q169" i="4"/>
  <c r="P169" i="4"/>
  <c r="L169" i="4"/>
  <c r="K169" i="4"/>
  <c r="J169" i="4"/>
  <c r="G169" i="4"/>
  <c r="E169" i="4"/>
  <c r="R168" i="4"/>
  <c r="Q168" i="4"/>
  <c r="P168" i="4"/>
  <c r="L168" i="4"/>
  <c r="K168" i="4"/>
  <c r="J168" i="4"/>
  <c r="G168" i="4"/>
  <c r="E168" i="4"/>
  <c r="R167" i="4"/>
  <c r="Q167" i="4"/>
  <c r="P167" i="4"/>
  <c r="L167" i="4"/>
  <c r="K167" i="4"/>
  <c r="J167" i="4"/>
  <c r="G167" i="4"/>
  <c r="E167" i="4"/>
  <c r="R166" i="4"/>
  <c r="Q166" i="4"/>
  <c r="P166" i="4"/>
  <c r="L166" i="4"/>
  <c r="K166" i="4"/>
  <c r="J166" i="4"/>
  <c r="G166" i="4"/>
  <c r="E166" i="4"/>
  <c r="R165" i="4"/>
  <c r="Q165" i="4"/>
  <c r="P165" i="4"/>
  <c r="L165" i="4"/>
  <c r="K165" i="4"/>
  <c r="J165" i="4"/>
  <c r="G165" i="4"/>
  <c r="E165" i="4"/>
  <c r="R164" i="4"/>
  <c r="Q164" i="4"/>
  <c r="P164" i="4"/>
  <c r="L164" i="4"/>
  <c r="K164" i="4"/>
  <c r="J164" i="4"/>
  <c r="G164" i="4"/>
  <c r="E164" i="4"/>
  <c r="R163" i="4"/>
  <c r="Q163" i="4"/>
  <c r="P163" i="4"/>
  <c r="L163" i="4"/>
  <c r="K163" i="4"/>
  <c r="J163" i="4"/>
  <c r="G163" i="4"/>
  <c r="E163" i="4"/>
  <c r="R162" i="4"/>
  <c r="Q162" i="4"/>
  <c r="P162" i="4"/>
  <c r="L162" i="4"/>
  <c r="K162" i="4"/>
  <c r="J162" i="4"/>
  <c r="G162" i="4"/>
  <c r="E162" i="4"/>
  <c r="R161" i="4"/>
  <c r="Q161" i="4"/>
  <c r="P161" i="4"/>
  <c r="L161" i="4"/>
  <c r="K161" i="4"/>
  <c r="J161" i="4"/>
  <c r="G161" i="4"/>
  <c r="E161" i="4"/>
  <c r="R160" i="4"/>
  <c r="Q160" i="4"/>
  <c r="P160" i="4"/>
  <c r="L160" i="4"/>
  <c r="K160" i="4"/>
  <c r="J160" i="4"/>
  <c r="G160" i="4"/>
  <c r="E160" i="4"/>
  <c r="R159" i="4"/>
  <c r="Q159" i="4"/>
  <c r="P159" i="4"/>
  <c r="L159" i="4"/>
  <c r="K159" i="4"/>
  <c r="J159" i="4"/>
  <c r="G159" i="4"/>
  <c r="E159" i="4"/>
  <c r="R158" i="4"/>
  <c r="Q158" i="4"/>
  <c r="P158" i="4"/>
  <c r="L158" i="4"/>
  <c r="K158" i="4"/>
  <c r="J158" i="4"/>
  <c r="G158" i="4"/>
  <c r="E158" i="4"/>
  <c r="R157" i="4"/>
  <c r="Q157" i="4"/>
  <c r="P157" i="4"/>
  <c r="L157" i="4"/>
  <c r="K157" i="4"/>
  <c r="J157" i="4"/>
  <c r="G157" i="4"/>
  <c r="E157" i="4"/>
  <c r="R156" i="4"/>
  <c r="Q156" i="4"/>
  <c r="P156" i="4"/>
  <c r="L156" i="4"/>
  <c r="K156" i="4"/>
  <c r="J156" i="4"/>
  <c r="G156" i="4"/>
  <c r="E156" i="4"/>
  <c r="R155" i="4"/>
  <c r="Q155" i="4"/>
  <c r="P155" i="4"/>
  <c r="L155" i="4"/>
  <c r="K155" i="4"/>
  <c r="J155" i="4"/>
  <c r="G155" i="4"/>
  <c r="E155" i="4"/>
  <c r="R154" i="4"/>
  <c r="Q154" i="4"/>
  <c r="P154" i="4"/>
  <c r="L154" i="4"/>
  <c r="K154" i="4"/>
  <c r="J154" i="4"/>
  <c r="G154" i="4"/>
  <c r="E154" i="4"/>
  <c r="R153" i="4"/>
  <c r="Q153" i="4"/>
  <c r="P153" i="4"/>
  <c r="L153" i="4"/>
  <c r="K153" i="4"/>
  <c r="J153" i="4"/>
  <c r="G153" i="4"/>
  <c r="E153" i="4"/>
  <c r="R152" i="4"/>
  <c r="Q152" i="4"/>
  <c r="P152" i="4"/>
  <c r="L152" i="4"/>
  <c r="K152" i="4"/>
  <c r="J152" i="4"/>
  <c r="G152" i="4"/>
  <c r="E152" i="4"/>
  <c r="R151" i="4"/>
  <c r="Q151" i="4"/>
  <c r="P151" i="4"/>
  <c r="L151" i="4"/>
  <c r="K151" i="4"/>
  <c r="J151" i="4"/>
  <c r="G151" i="4"/>
  <c r="E151" i="4"/>
  <c r="R150" i="4"/>
  <c r="Q150" i="4"/>
  <c r="P150" i="4"/>
  <c r="L150" i="4"/>
  <c r="K150" i="4"/>
  <c r="J150" i="4"/>
  <c r="G150" i="4"/>
  <c r="E150" i="4"/>
  <c r="R149" i="4"/>
  <c r="Q149" i="4"/>
  <c r="P149" i="4"/>
  <c r="L149" i="4"/>
  <c r="K149" i="4"/>
  <c r="J149" i="4"/>
  <c r="G149" i="4"/>
  <c r="E149" i="4"/>
  <c r="R148" i="4"/>
  <c r="Q148" i="4"/>
  <c r="P148" i="4"/>
  <c r="L148" i="4"/>
  <c r="K148" i="4"/>
  <c r="J148" i="4"/>
  <c r="G148" i="4"/>
  <c r="E148" i="4"/>
  <c r="R147" i="4"/>
  <c r="Q147" i="4"/>
  <c r="P147" i="4"/>
  <c r="L147" i="4"/>
  <c r="K147" i="4"/>
  <c r="J147" i="4"/>
  <c r="G147" i="4"/>
  <c r="E147" i="4"/>
  <c r="R146" i="4"/>
  <c r="Q146" i="4"/>
  <c r="P146" i="4"/>
  <c r="L146" i="4"/>
  <c r="K146" i="4"/>
  <c r="J146" i="4"/>
  <c r="G146" i="4"/>
  <c r="E146" i="4"/>
  <c r="R145" i="4"/>
  <c r="Q145" i="4"/>
  <c r="P145" i="4"/>
  <c r="L145" i="4"/>
  <c r="K145" i="4"/>
  <c r="J145" i="4"/>
  <c r="G145" i="4"/>
  <c r="E145" i="4"/>
  <c r="R144" i="4"/>
  <c r="Q144" i="4"/>
  <c r="P144" i="4"/>
  <c r="L144" i="4"/>
  <c r="K144" i="4"/>
  <c r="J144" i="4"/>
  <c r="G144" i="4"/>
  <c r="E144" i="4"/>
  <c r="R143" i="4"/>
  <c r="Q143" i="4"/>
  <c r="P143" i="4"/>
  <c r="L143" i="4"/>
  <c r="K143" i="4"/>
  <c r="J143" i="4"/>
  <c r="G143" i="4"/>
  <c r="E143" i="4"/>
  <c r="R142" i="4"/>
  <c r="Q142" i="4"/>
  <c r="P142" i="4"/>
  <c r="L142" i="4"/>
  <c r="K142" i="4"/>
  <c r="J142" i="4"/>
  <c r="G142" i="4"/>
  <c r="E142" i="4"/>
  <c r="R141" i="4"/>
  <c r="Q141" i="4"/>
  <c r="P141" i="4"/>
  <c r="L141" i="4"/>
  <c r="K141" i="4"/>
  <c r="J141" i="4"/>
  <c r="G141" i="4"/>
  <c r="E141" i="4"/>
  <c r="R140" i="4"/>
  <c r="Q140" i="4"/>
  <c r="P140" i="4"/>
  <c r="L140" i="4"/>
  <c r="K140" i="4"/>
  <c r="J140" i="4"/>
  <c r="G140" i="4"/>
  <c r="E140" i="4"/>
  <c r="R139" i="4"/>
  <c r="Q139" i="4"/>
  <c r="P139" i="4"/>
  <c r="L139" i="4"/>
  <c r="K139" i="4"/>
  <c r="J139" i="4"/>
  <c r="G139" i="4"/>
  <c r="E139" i="4"/>
  <c r="R138" i="4"/>
  <c r="Q138" i="4"/>
  <c r="P138" i="4"/>
  <c r="L138" i="4"/>
  <c r="K138" i="4"/>
  <c r="J138" i="4"/>
  <c r="G138" i="4"/>
  <c r="E138" i="4"/>
  <c r="R137" i="4"/>
  <c r="Q137" i="4"/>
  <c r="P137" i="4"/>
  <c r="L137" i="4"/>
  <c r="K137" i="4"/>
  <c r="J137" i="4"/>
  <c r="G137" i="4"/>
  <c r="E137" i="4"/>
  <c r="R136" i="4"/>
  <c r="Q136" i="4"/>
  <c r="P136" i="4"/>
  <c r="L136" i="4"/>
  <c r="K136" i="4"/>
  <c r="J136" i="4"/>
  <c r="G136" i="4"/>
  <c r="E136" i="4"/>
  <c r="R135" i="4"/>
  <c r="Q135" i="4"/>
  <c r="P135" i="4"/>
  <c r="L135" i="4"/>
  <c r="K135" i="4"/>
  <c r="J135" i="4"/>
  <c r="G135" i="4"/>
  <c r="E135" i="4"/>
  <c r="R134" i="4"/>
  <c r="Q134" i="4"/>
  <c r="P134" i="4"/>
  <c r="L134" i="4"/>
  <c r="K134" i="4"/>
  <c r="J134" i="4"/>
  <c r="G134" i="4"/>
  <c r="E134" i="4"/>
  <c r="R133" i="4"/>
  <c r="Q133" i="4"/>
  <c r="P133" i="4"/>
  <c r="L133" i="4"/>
  <c r="K133" i="4"/>
  <c r="J133" i="4"/>
  <c r="G133" i="4"/>
  <c r="E133" i="4"/>
  <c r="R132" i="4"/>
  <c r="Q132" i="4"/>
  <c r="P132" i="4"/>
  <c r="L132" i="4"/>
  <c r="K132" i="4"/>
  <c r="J132" i="4"/>
  <c r="G132" i="4"/>
  <c r="E132" i="4"/>
  <c r="R131" i="4"/>
  <c r="Q131" i="4"/>
  <c r="P131" i="4"/>
  <c r="L131" i="4"/>
  <c r="K131" i="4"/>
  <c r="J131" i="4"/>
  <c r="G131" i="4"/>
  <c r="E131" i="4"/>
  <c r="R130" i="4"/>
  <c r="Q130" i="4"/>
  <c r="P130" i="4"/>
  <c r="L130" i="4"/>
  <c r="K130" i="4"/>
  <c r="J130" i="4"/>
  <c r="G130" i="4"/>
  <c r="E130" i="4"/>
  <c r="R129" i="4"/>
  <c r="Q129" i="4"/>
  <c r="P129" i="4"/>
  <c r="L129" i="4"/>
  <c r="K129" i="4"/>
  <c r="J129" i="4"/>
  <c r="G129" i="4"/>
  <c r="E129" i="4"/>
  <c r="R128" i="4"/>
  <c r="Q128" i="4"/>
  <c r="P128" i="4"/>
  <c r="L128" i="4"/>
  <c r="K128" i="4"/>
  <c r="J128" i="4"/>
  <c r="G128" i="4"/>
  <c r="E128" i="4"/>
  <c r="R127" i="4"/>
  <c r="Q127" i="4"/>
  <c r="P127" i="4"/>
  <c r="L127" i="4"/>
  <c r="K127" i="4"/>
  <c r="J127" i="4"/>
  <c r="G127" i="4"/>
  <c r="E127" i="4"/>
  <c r="R126" i="4"/>
  <c r="Q126" i="4"/>
  <c r="P126" i="4"/>
  <c r="L126" i="4"/>
  <c r="K126" i="4"/>
  <c r="J126" i="4"/>
  <c r="G126" i="4"/>
  <c r="E126" i="4"/>
  <c r="R125" i="4"/>
  <c r="Q125" i="4"/>
  <c r="P125" i="4"/>
  <c r="L125" i="4"/>
  <c r="K125" i="4"/>
  <c r="J125" i="4"/>
  <c r="G125" i="4"/>
  <c r="E125" i="4"/>
  <c r="R124" i="4"/>
  <c r="Q124" i="4"/>
  <c r="P124" i="4"/>
  <c r="L124" i="4"/>
  <c r="K124" i="4"/>
  <c r="J124" i="4"/>
  <c r="G124" i="4"/>
  <c r="E124" i="4"/>
  <c r="R123" i="4"/>
  <c r="Q123" i="4"/>
  <c r="P123" i="4"/>
  <c r="L123" i="4"/>
  <c r="K123" i="4"/>
  <c r="J123" i="4"/>
  <c r="G123" i="4"/>
  <c r="E123" i="4"/>
  <c r="R122" i="4"/>
  <c r="Q122" i="4"/>
  <c r="P122" i="4"/>
  <c r="L122" i="4"/>
  <c r="K122" i="4"/>
  <c r="J122" i="4"/>
  <c r="G122" i="4"/>
  <c r="E122" i="4"/>
  <c r="R121" i="4"/>
  <c r="Q121" i="4"/>
  <c r="P121" i="4"/>
  <c r="L121" i="4"/>
  <c r="K121" i="4"/>
  <c r="J121" i="4"/>
  <c r="G121" i="4"/>
  <c r="E121" i="4"/>
  <c r="R120" i="4"/>
  <c r="Q120" i="4"/>
  <c r="P120" i="4"/>
  <c r="L120" i="4"/>
  <c r="K120" i="4"/>
  <c r="J120" i="4"/>
  <c r="G120" i="4"/>
  <c r="E120" i="4"/>
  <c r="R119" i="4"/>
  <c r="Q119" i="4"/>
  <c r="P119" i="4"/>
  <c r="L119" i="4"/>
  <c r="K119" i="4"/>
  <c r="J119" i="4"/>
  <c r="G119" i="4"/>
  <c r="E119" i="4"/>
  <c r="R118" i="4"/>
  <c r="Q118" i="4"/>
  <c r="P118" i="4"/>
  <c r="L118" i="4"/>
  <c r="K118" i="4"/>
  <c r="J118" i="4"/>
  <c r="G118" i="4"/>
  <c r="E118" i="4"/>
  <c r="R117" i="4"/>
  <c r="Q117" i="4"/>
  <c r="P117" i="4"/>
  <c r="L117" i="4"/>
  <c r="K117" i="4"/>
  <c r="J117" i="4"/>
  <c r="G117" i="4"/>
  <c r="E117" i="4"/>
  <c r="R116" i="4"/>
  <c r="Q116" i="4"/>
  <c r="P116" i="4"/>
  <c r="L116" i="4"/>
  <c r="K116" i="4"/>
  <c r="J116" i="4"/>
  <c r="G116" i="4"/>
  <c r="E116" i="4"/>
  <c r="R115" i="4"/>
  <c r="Q115" i="4"/>
  <c r="P115" i="4"/>
  <c r="L115" i="4"/>
  <c r="K115" i="4"/>
  <c r="J115" i="4"/>
  <c r="G115" i="4"/>
  <c r="E115" i="4"/>
  <c r="R114" i="4"/>
  <c r="Q114" i="4"/>
  <c r="P114" i="4"/>
  <c r="L114" i="4"/>
  <c r="K114" i="4"/>
  <c r="J114" i="4"/>
  <c r="G114" i="4"/>
  <c r="E114" i="4"/>
  <c r="R113" i="4"/>
  <c r="Q113" i="4"/>
  <c r="P113" i="4"/>
  <c r="L113" i="4"/>
  <c r="K113" i="4"/>
  <c r="J113" i="4"/>
  <c r="G113" i="4"/>
  <c r="E113" i="4"/>
  <c r="R112" i="4"/>
  <c r="Q112" i="4"/>
  <c r="P112" i="4"/>
  <c r="L112" i="4"/>
  <c r="K112" i="4"/>
  <c r="J112" i="4"/>
  <c r="G112" i="4"/>
  <c r="E112" i="4"/>
  <c r="R111" i="4"/>
  <c r="Q111" i="4"/>
  <c r="P111" i="4"/>
  <c r="L111" i="4"/>
  <c r="K111" i="4"/>
  <c r="J111" i="4"/>
  <c r="G111" i="4"/>
  <c r="E111" i="4"/>
  <c r="R110" i="4"/>
  <c r="Q110" i="4"/>
  <c r="P110" i="4"/>
  <c r="L110" i="4"/>
  <c r="K110" i="4"/>
  <c r="J110" i="4"/>
  <c r="G110" i="4"/>
  <c r="E110" i="4"/>
  <c r="R109" i="4"/>
  <c r="Q109" i="4"/>
  <c r="P109" i="4"/>
  <c r="L109" i="4"/>
  <c r="K109" i="4"/>
  <c r="J109" i="4"/>
  <c r="G109" i="4"/>
  <c r="E109" i="4"/>
  <c r="R108" i="4"/>
  <c r="Q108" i="4"/>
  <c r="P108" i="4"/>
  <c r="L108" i="4"/>
  <c r="K108" i="4"/>
  <c r="J108" i="4"/>
  <c r="G108" i="4"/>
  <c r="E108" i="4"/>
  <c r="R107" i="4"/>
  <c r="Q107" i="4"/>
  <c r="P107" i="4"/>
  <c r="L107" i="4"/>
  <c r="K107" i="4"/>
  <c r="J107" i="4"/>
  <c r="G107" i="4"/>
  <c r="E107" i="4"/>
  <c r="R106" i="4"/>
  <c r="Q106" i="4"/>
  <c r="P106" i="4"/>
  <c r="L106" i="4"/>
  <c r="K106" i="4"/>
  <c r="J106" i="4"/>
  <c r="G106" i="4"/>
  <c r="E106" i="4"/>
  <c r="R105" i="4"/>
  <c r="Q105" i="4"/>
  <c r="P105" i="4"/>
  <c r="L105" i="4"/>
  <c r="K105" i="4"/>
  <c r="J105" i="4"/>
  <c r="G105" i="4"/>
  <c r="E105" i="4"/>
  <c r="R104" i="4"/>
  <c r="Q104" i="4"/>
  <c r="P104" i="4"/>
  <c r="L104" i="4"/>
  <c r="K104" i="4"/>
  <c r="J104" i="4"/>
  <c r="G104" i="4"/>
  <c r="E104" i="4"/>
  <c r="R103" i="4"/>
  <c r="Q103" i="4"/>
  <c r="P103" i="4"/>
  <c r="L103" i="4"/>
  <c r="K103" i="4"/>
  <c r="J103" i="4"/>
  <c r="G103" i="4"/>
  <c r="E103" i="4"/>
  <c r="R102" i="4"/>
  <c r="Q102" i="4"/>
  <c r="P102" i="4"/>
  <c r="L102" i="4"/>
  <c r="K102" i="4"/>
  <c r="J102" i="4"/>
  <c r="G102" i="4"/>
  <c r="E102" i="4"/>
  <c r="R101" i="4"/>
  <c r="Q101" i="4"/>
  <c r="P101" i="4"/>
  <c r="L101" i="4"/>
  <c r="K101" i="4"/>
  <c r="J101" i="4"/>
  <c r="G101" i="4"/>
  <c r="E101" i="4"/>
  <c r="R100" i="4"/>
  <c r="Q100" i="4"/>
  <c r="P100" i="4"/>
  <c r="L100" i="4"/>
  <c r="K100" i="4"/>
  <c r="J100" i="4"/>
  <c r="G100" i="4"/>
  <c r="E100" i="4"/>
  <c r="R99" i="4"/>
  <c r="Q99" i="4"/>
  <c r="P99" i="4"/>
  <c r="L99" i="4"/>
  <c r="K99" i="4"/>
  <c r="J99" i="4"/>
  <c r="G99" i="4"/>
  <c r="E99" i="4"/>
  <c r="R98" i="4"/>
  <c r="Q98" i="4"/>
  <c r="P98" i="4"/>
  <c r="L98" i="4"/>
  <c r="K98" i="4"/>
  <c r="J98" i="4"/>
  <c r="G98" i="4"/>
  <c r="E98" i="4"/>
  <c r="R97" i="4"/>
  <c r="Q97" i="4"/>
  <c r="P97" i="4"/>
  <c r="L97" i="4"/>
  <c r="K97" i="4"/>
  <c r="J97" i="4"/>
  <c r="G97" i="4"/>
  <c r="E97" i="4"/>
  <c r="R96" i="4"/>
  <c r="Q96" i="4"/>
  <c r="P96" i="4"/>
  <c r="L96" i="4"/>
  <c r="K96" i="4"/>
  <c r="J96" i="4"/>
  <c r="G96" i="4"/>
  <c r="E96" i="4"/>
  <c r="R95" i="4"/>
  <c r="Q95" i="4"/>
  <c r="P95" i="4"/>
  <c r="L95" i="4"/>
  <c r="K95" i="4"/>
  <c r="J95" i="4"/>
  <c r="G95" i="4"/>
  <c r="E95" i="4"/>
  <c r="R94" i="4"/>
  <c r="Q94" i="4"/>
  <c r="P94" i="4"/>
  <c r="L94" i="4"/>
  <c r="K94" i="4"/>
  <c r="J94" i="4"/>
  <c r="G94" i="4"/>
  <c r="E94" i="4"/>
  <c r="R93" i="4"/>
  <c r="Q93" i="4"/>
  <c r="P93" i="4"/>
  <c r="L93" i="4"/>
  <c r="K93" i="4"/>
  <c r="J93" i="4"/>
  <c r="G93" i="4"/>
  <c r="E93" i="4"/>
  <c r="R92" i="4"/>
  <c r="Q92" i="4"/>
  <c r="P92" i="4"/>
  <c r="L92" i="4"/>
  <c r="K92" i="4"/>
  <c r="J92" i="4"/>
  <c r="G92" i="4"/>
  <c r="E92" i="4"/>
  <c r="R91" i="4"/>
  <c r="Q91" i="4"/>
  <c r="P91" i="4"/>
  <c r="L91" i="4"/>
  <c r="K91" i="4"/>
  <c r="J91" i="4"/>
  <c r="G91" i="4"/>
  <c r="E91" i="4"/>
  <c r="R90" i="4"/>
  <c r="Q90" i="4"/>
  <c r="P90" i="4"/>
  <c r="L90" i="4"/>
  <c r="K90" i="4"/>
  <c r="J90" i="4"/>
  <c r="G90" i="4"/>
  <c r="E90" i="4"/>
  <c r="R89" i="4"/>
  <c r="Q89" i="4"/>
  <c r="P89" i="4"/>
  <c r="L89" i="4"/>
  <c r="K89" i="4"/>
  <c r="J89" i="4"/>
  <c r="G89" i="4"/>
  <c r="E89" i="4"/>
  <c r="R88" i="4"/>
  <c r="Q88" i="4"/>
  <c r="P88" i="4"/>
  <c r="L88" i="4"/>
  <c r="K88" i="4"/>
  <c r="J88" i="4"/>
  <c r="G88" i="4"/>
  <c r="E88" i="4"/>
  <c r="R87" i="4"/>
  <c r="Q87" i="4"/>
  <c r="P87" i="4"/>
  <c r="L87" i="4"/>
  <c r="K87" i="4"/>
  <c r="J87" i="4"/>
  <c r="G87" i="4"/>
  <c r="E87" i="4"/>
  <c r="R86" i="4"/>
  <c r="Q86" i="4"/>
  <c r="P86" i="4"/>
  <c r="L86" i="4"/>
  <c r="K86" i="4"/>
  <c r="J86" i="4"/>
  <c r="G86" i="4"/>
  <c r="E86" i="4"/>
  <c r="R85" i="4"/>
  <c r="Q85" i="4"/>
  <c r="P85" i="4"/>
  <c r="L85" i="4"/>
  <c r="K85" i="4"/>
  <c r="J85" i="4"/>
  <c r="G85" i="4"/>
  <c r="E85" i="4"/>
  <c r="R84" i="4"/>
  <c r="Q84" i="4"/>
  <c r="P84" i="4"/>
  <c r="L84" i="4"/>
  <c r="K84" i="4"/>
  <c r="J84" i="4"/>
  <c r="G84" i="4"/>
  <c r="E84" i="4"/>
  <c r="R83" i="4"/>
  <c r="Q83" i="4"/>
  <c r="P83" i="4"/>
  <c r="L83" i="4"/>
  <c r="K83" i="4"/>
  <c r="J83" i="4"/>
  <c r="G83" i="4"/>
  <c r="E83" i="4"/>
  <c r="R82" i="4"/>
  <c r="Q82" i="4"/>
  <c r="P82" i="4"/>
  <c r="L82" i="4"/>
  <c r="K82" i="4"/>
  <c r="J82" i="4"/>
  <c r="G82" i="4"/>
  <c r="E82" i="4"/>
  <c r="R81" i="4"/>
  <c r="Q81" i="4"/>
  <c r="P81" i="4"/>
  <c r="L81" i="4"/>
  <c r="K81" i="4"/>
  <c r="J81" i="4"/>
  <c r="G81" i="4"/>
  <c r="E81" i="4"/>
  <c r="R80" i="4"/>
  <c r="Q80" i="4"/>
  <c r="P80" i="4"/>
  <c r="L80" i="4"/>
  <c r="K80" i="4"/>
  <c r="J80" i="4"/>
  <c r="G80" i="4"/>
  <c r="E80" i="4"/>
  <c r="R79" i="4"/>
  <c r="Q79" i="4"/>
  <c r="P79" i="4"/>
  <c r="L79" i="4"/>
  <c r="K79" i="4"/>
  <c r="J79" i="4"/>
  <c r="G79" i="4"/>
  <c r="E79" i="4"/>
  <c r="R78" i="4"/>
  <c r="Q78" i="4"/>
  <c r="P78" i="4"/>
  <c r="L78" i="4"/>
  <c r="K78" i="4"/>
  <c r="J78" i="4"/>
  <c r="G78" i="4"/>
  <c r="E78" i="4"/>
  <c r="R77" i="4"/>
  <c r="Q77" i="4"/>
  <c r="P77" i="4"/>
  <c r="L77" i="4"/>
  <c r="K77" i="4"/>
  <c r="J77" i="4"/>
  <c r="G77" i="4"/>
  <c r="E77" i="4"/>
  <c r="R76" i="4"/>
  <c r="Q76" i="4"/>
  <c r="P76" i="4"/>
  <c r="L76" i="4"/>
  <c r="K76" i="4"/>
  <c r="J76" i="4"/>
  <c r="G76" i="4"/>
  <c r="E76" i="4"/>
  <c r="R75" i="4"/>
  <c r="Q75" i="4"/>
  <c r="P75" i="4"/>
  <c r="L75" i="4"/>
  <c r="K75" i="4"/>
  <c r="J75" i="4"/>
  <c r="G75" i="4"/>
  <c r="E75" i="4"/>
  <c r="R74" i="4"/>
  <c r="Q74" i="4"/>
  <c r="P74" i="4"/>
  <c r="L74" i="4"/>
  <c r="K74" i="4"/>
  <c r="J74" i="4"/>
  <c r="G74" i="4"/>
  <c r="E74" i="4"/>
  <c r="R73" i="4"/>
  <c r="Q73" i="4"/>
  <c r="P73" i="4"/>
  <c r="L73" i="4"/>
  <c r="K73" i="4"/>
  <c r="J73" i="4"/>
  <c r="G73" i="4"/>
  <c r="E73" i="4"/>
  <c r="R72" i="4"/>
  <c r="Q72" i="4"/>
  <c r="P72" i="4"/>
  <c r="L72" i="4"/>
  <c r="K72" i="4"/>
  <c r="J72" i="4"/>
  <c r="G72" i="4"/>
  <c r="E72" i="4"/>
  <c r="R71" i="4"/>
  <c r="Q71" i="4"/>
  <c r="P71" i="4"/>
  <c r="L71" i="4"/>
  <c r="K71" i="4"/>
  <c r="J71" i="4"/>
  <c r="G71" i="4"/>
  <c r="E71" i="4"/>
  <c r="R70" i="4"/>
  <c r="Q70" i="4"/>
  <c r="P70" i="4"/>
  <c r="L70" i="4"/>
  <c r="K70" i="4"/>
  <c r="J70" i="4"/>
  <c r="G70" i="4"/>
  <c r="E70" i="4"/>
  <c r="R69" i="4"/>
  <c r="Q69" i="4"/>
  <c r="P69" i="4"/>
  <c r="L69" i="4"/>
  <c r="K69" i="4"/>
  <c r="J69" i="4"/>
  <c r="G69" i="4"/>
  <c r="E69" i="4"/>
  <c r="R68" i="4"/>
  <c r="Q68" i="4"/>
  <c r="P68" i="4"/>
  <c r="L68" i="4"/>
  <c r="K68" i="4"/>
  <c r="J68" i="4"/>
  <c r="G68" i="4"/>
  <c r="E68" i="4"/>
  <c r="R67" i="4"/>
  <c r="Q67" i="4"/>
  <c r="P67" i="4"/>
  <c r="L67" i="4"/>
  <c r="K67" i="4"/>
  <c r="J67" i="4"/>
  <c r="G67" i="4"/>
  <c r="E67" i="4"/>
  <c r="R66" i="4"/>
  <c r="Q66" i="4"/>
  <c r="P66" i="4"/>
  <c r="L66" i="4"/>
  <c r="K66" i="4"/>
  <c r="J66" i="4"/>
  <c r="G66" i="4"/>
  <c r="E66" i="4"/>
  <c r="R65" i="4"/>
  <c r="Q65" i="4"/>
  <c r="P65" i="4"/>
  <c r="L65" i="4"/>
  <c r="K65" i="4"/>
  <c r="J65" i="4"/>
  <c r="G65" i="4"/>
  <c r="E65" i="4"/>
  <c r="R64" i="4"/>
  <c r="Q64" i="4"/>
  <c r="P64" i="4"/>
  <c r="L64" i="4"/>
  <c r="K64" i="4"/>
  <c r="J64" i="4"/>
  <c r="G64" i="4"/>
  <c r="E64" i="4"/>
  <c r="R63" i="4"/>
  <c r="Q63" i="4"/>
  <c r="P63" i="4"/>
  <c r="L63" i="4"/>
  <c r="K63" i="4"/>
  <c r="J63" i="4"/>
  <c r="G63" i="4"/>
  <c r="E63" i="4"/>
  <c r="R62" i="4"/>
  <c r="Q62" i="4"/>
  <c r="P62" i="4"/>
  <c r="L62" i="4"/>
  <c r="K62" i="4"/>
  <c r="J62" i="4"/>
  <c r="G62" i="4"/>
  <c r="E62" i="4"/>
  <c r="R61" i="4"/>
  <c r="Q61" i="4"/>
  <c r="P61" i="4"/>
  <c r="L61" i="4"/>
  <c r="K61" i="4"/>
  <c r="J61" i="4"/>
  <c r="G61" i="4"/>
  <c r="E61" i="4"/>
  <c r="R60" i="4"/>
  <c r="Q60" i="4"/>
  <c r="P60" i="4"/>
  <c r="L60" i="4"/>
  <c r="K60" i="4"/>
  <c r="J60" i="4"/>
  <c r="G60" i="4"/>
  <c r="E60" i="4"/>
  <c r="R59" i="4"/>
  <c r="Q59" i="4"/>
  <c r="P59" i="4"/>
  <c r="L59" i="4"/>
  <c r="K59" i="4"/>
  <c r="J59" i="4"/>
  <c r="G59" i="4"/>
  <c r="E59" i="4"/>
  <c r="R58" i="4"/>
  <c r="Q58" i="4"/>
  <c r="P58" i="4"/>
  <c r="L58" i="4"/>
  <c r="K58" i="4"/>
  <c r="J58" i="4"/>
  <c r="G58" i="4"/>
  <c r="E58" i="4"/>
  <c r="R57" i="4"/>
  <c r="Q57" i="4"/>
  <c r="P57" i="4"/>
  <c r="L57" i="4"/>
  <c r="K57" i="4"/>
  <c r="J57" i="4"/>
  <c r="G57" i="4"/>
  <c r="E57" i="4"/>
  <c r="R56" i="4"/>
  <c r="Q56" i="4"/>
  <c r="P56" i="4"/>
  <c r="L56" i="4"/>
  <c r="K56" i="4"/>
  <c r="J56" i="4"/>
  <c r="G56" i="4"/>
  <c r="E56" i="4"/>
  <c r="R55" i="4"/>
  <c r="Q55" i="4"/>
  <c r="P55" i="4"/>
  <c r="L55" i="4"/>
  <c r="K55" i="4"/>
  <c r="J55" i="4"/>
  <c r="G55" i="4"/>
  <c r="E55" i="4"/>
  <c r="R54" i="4"/>
  <c r="Q54" i="4"/>
  <c r="P54" i="4"/>
  <c r="L54" i="4"/>
  <c r="K54" i="4"/>
  <c r="J54" i="4"/>
  <c r="G54" i="4"/>
  <c r="E54" i="4"/>
  <c r="R53" i="4"/>
  <c r="Q53" i="4"/>
  <c r="P53" i="4"/>
  <c r="L53" i="4"/>
  <c r="K53" i="4"/>
  <c r="J53" i="4"/>
  <c r="G53" i="4"/>
  <c r="E53" i="4"/>
  <c r="R52" i="4"/>
  <c r="Q52" i="4"/>
  <c r="P52" i="4"/>
  <c r="L52" i="4"/>
  <c r="K52" i="4"/>
  <c r="J52" i="4"/>
  <c r="G52" i="4"/>
  <c r="E52" i="4"/>
  <c r="R51" i="4"/>
  <c r="Q51" i="4"/>
  <c r="P51" i="4"/>
  <c r="L51" i="4"/>
  <c r="K51" i="4"/>
  <c r="J51" i="4"/>
  <c r="G51" i="4"/>
  <c r="E51" i="4"/>
  <c r="R50" i="4"/>
  <c r="Q50" i="4"/>
  <c r="P50" i="4"/>
  <c r="L50" i="4"/>
  <c r="K50" i="4"/>
  <c r="J50" i="4"/>
  <c r="G50" i="4"/>
  <c r="E50" i="4"/>
  <c r="R49" i="4"/>
  <c r="Q49" i="4"/>
  <c r="P49" i="4"/>
  <c r="L49" i="4"/>
  <c r="K49" i="4"/>
  <c r="J49" i="4"/>
  <c r="G49" i="4"/>
  <c r="E49" i="4"/>
  <c r="R48" i="4"/>
  <c r="Q48" i="4"/>
  <c r="P48" i="4"/>
  <c r="L48" i="4"/>
  <c r="K48" i="4"/>
  <c r="J48" i="4"/>
  <c r="G48" i="4"/>
  <c r="E48" i="4"/>
  <c r="R47" i="4"/>
  <c r="Q47" i="4"/>
  <c r="P47" i="4"/>
  <c r="L47" i="4"/>
  <c r="K47" i="4"/>
  <c r="J47" i="4"/>
  <c r="G47" i="4"/>
  <c r="E47" i="4"/>
  <c r="R46" i="4"/>
  <c r="Q46" i="4"/>
  <c r="P46" i="4"/>
  <c r="L46" i="4"/>
  <c r="K46" i="4"/>
  <c r="J46" i="4"/>
  <c r="G46" i="4"/>
  <c r="E46" i="4"/>
  <c r="R45" i="4"/>
  <c r="Q45" i="4"/>
  <c r="P45" i="4"/>
  <c r="L45" i="4"/>
  <c r="K45" i="4"/>
  <c r="J45" i="4"/>
  <c r="G45" i="4"/>
  <c r="E45" i="4"/>
  <c r="R44" i="4"/>
  <c r="Q44" i="4"/>
  <c r="P44" i="4"/>
  <c r="L44" i="4"/>
  <c r="K44" i="4"/>
  <c r="J44" i="4"/>
  <c r="G44" i="4"/>
  <c r="E44" i="4"/>
  <c r="R43" i="4"/>
  <c r="Q43" i="4"/>
  <c r="P43" i="4"/>
  <c r="L43" i="4"/>
  <c r="K43" i="4"/>
  <c r="J43" i="4"/>
  <c r="G43" i="4"/>
  <c r="E43" i="4"/>
  <c r="R42" i="4"/>
  <c r="Q42" i="4"/>
  <c r="P42" i="4"/>
  <c r="L42" i="4"/>
  <c r="K42" i="4"/>
  <c r="J42" i="4"/>
  <c r="G42" i="4"/>
  <c r="E42" i="4"/>
  <c r="R41" i="4"/>
  <c r="Q41" i="4"/>
  <c r="P41" i="4"/>
  <c r="L41" i="4"/>
  <c r="K41" i="4"/>
  <c r="J41" i="4"/>
  <c r="G41" i="4"/>
  <c r="E41" i="4"/>
  <c r="R40" i="4"/>
  <c r="Q40" i="4"/>
  <c r="P40" i="4"/>
  <c r="L40" i="4"/>
  <c r="K40" i="4"/>
  <c r="J40" i="4"/>
  <c r="G40" i="4"/>
  <c r="E40" i="4"/>
  <c r="R39" i="4"/>
  <c r="Q39" i="4"/>
  <c r="P39" i="4"/>
  <c r="L39" i="4"/>
  <c r="K39" i="4"/>
  <c r="J39" i="4"/>
  <c r="G39" i="4"/>
  <c r="E39" i="4"/>
  <c r="R38" i="4"/>
  <c r="Q38" i="4"/>
  <c r="P38" i="4"/>
  <c r="L38" i="4"/>
  <c r="K38" i="4"/>
  <c r="J38" i="4"/>
  <c r="G38" i="4"/>
  <c r="E38" i="4"/>
  <c r="R37" i="4"/>
  <c r="Q37" i="4"/>
  <c r="P37" i="4"/>
  <c r="L37" i="4"/>
  <c r="K37" i="4"/>
  <c r="J37" i="4"/>
  <c r="G37" i="4"/>
  <c r="E37" i="4"/>
  <c r="R36" i="4"/>
  <c r="Q36" i="4"/>
  <c r="P36" i="4"/>
  <c r="L36" i="4"/>
  <c r="K36" i="4"/>
  <c r="J36" i="4"/>
  <c r="G36" i="4"/>
  <c r="E36" i="4"/>
  <c r="R35" i="4"/>
  <c r="Q35" i="4"/>
  <c r="P35" i="4"/>
  <c r="L35" i="4"/>
  <c r="K35" i="4"/>
  <c r="J35" i="4"/>
  <c r="G35" i="4"/>
  <c r="E35" i="4"/>
  <c r="R34" i="4"/>
  <c r="Q34" i="4"/>
  <c r="P34" i="4"/>
  <c r="L34" i="4"/>
  <c r="K34" i="4"/>
  <c r="J34" i="4"/>
  <c r="G34" i="4"/>
  <c r="E34" i="4"/>
  <c r="R33" i="4"/>
  <c r="Q33" i="4"/>
  <c r="P33" i="4"/>
  <c r="L33" i="4"/>
  <c r="K33" i="4"/>
  <c r="J33" i="4"/>
  <c r="G33" i="4"/>
  <c r="E33" i="4"/>
  <c r="R32" i="4"/>
  <c r="Q32" i="4"/>
  <c r="P32" i="4"/>
  <c r="L32" i="4"/>
  <c r="K32" i="4"/>
  <c r="J32" i="4"/>
  <c r="G32" i="4"/>
  <c r="E32" i="4"/>
  <c r="R31" i="4"/>
  <c r="Q31" i="4"/>
  <c r="P31" i="4"/>
  <c r="L31" i="4"/>
  <c r="K31" i="4"/>
  <c r="J31" i="4"/>
  <c r="G31" i="4"/>
  <c r="E31" i="4"/>
  <c r="R30" i="4"/>
  <c r="Q30" i="4"/>
  <c r="P30" i="4"/>
  <c r="L30" i="4"/>
  <c r="K30" i="4"/>
  <c r="J30" i="4"/>
  <c r="G30" i="4"/>
  <c r="E30" i="4"/>
  <c r="R29" i="4"/>
  <c r="Q29" i="4"/>
  <c r="P29" i="4"/>
  <c r="L29" i="4"/>
  <c r="K29" i="4"/>
  <c r="J29" i="4"/>
  <c r="G29" i="4"/>
  <c r="E29" i="4"/>
  <c r="R28" i="4"/>
  <c r="Q28" i="4"/>
  <c r="P28" i="4"/>
  <c r="L28" i="4"/>
  <c r="K28" i="4"/>
  <c r="J28" i="4"/>
  <c r="G28" i="4"/>
  <c r="E28" i="4"/>
  <c r="R27" i="4"/>
  <c r="Q27" i="4"/>
  <c r="P27" i="4"/>
  <c r="L27" i="4"/>
  <c r="K27" i="4"/>
  <c r="J27" i="4"/>
  <c r="G27" i="4"/>
  <c r="E27" i="4"/>
  <c r="R26" i="4"/>
  <c r="Q26" i="4"/>
  <c r="P26" i="4"/>
  <c r="L26" i="4"/>
  <c r="K26" i="4"/>
  <c r="J26" i="4"/>
  <c r="G26" i="4"/>
  <c r="R25" i="4"/>
  <c r="Q25" i="4"/>
  <c r="P25" i="4"/>
  <c r="L25" i="4"/>
  <c r="K25" i="4"/>
  <c r="J25" i="4"/>
  <c r="G25" i="4"/>
  <c r="E25" i="4"/>
  <c r="R24" i="4"/>
  <c r="Q24" i="4"/>
  <c r="P24" i="4"/>
  <c r="L24" i="4"/>
  <c r="K24" i="4"/>
  <c r="J24" i="4"/>
  <c r="G24" i="4"/>
  <c r="E24" i="4"/>
  <c r="R23" i="4"/>
  <c r="Q23" i="4"/>
  <c r="P23" i="4"/>
  <c r="L23" i="4"/>
  <c r="K23" i="4"/>
  <c r="J23" i="4"/>
  <c r="D20" i="4"/>
  <c r="H19" i="4"/>
  <c r="D19" i="4"/>
  <c r="D18" i="4"/>
  <c r="AC2" i="4" a="1"/>
  <c r="AC9" i="4" s="1"/>
  <c r="H22" i="4" l="1"/>
  <c r="Q21" i="4"/>
  <c r="R21" i="4"/>
  <c r="P21" i="4"/>
  <c r="K21" i="4"/>
  <c r="L21" i="4"/>
  <c r="J21" i="4"/>
  <c r="AQ274" i="4"/>
  <c r="J17" i="4"/>
  <c r="A148" i="7"/>
  <c r="A149" i="7" s="1"/>
  <c r="A150" i="7" s="1"/>
  <c r="A151" i="7" s="1"/>
  <c r="AB32" i="5"/>
  <c r="AA32" i="5"/>
  <c r="A1" i="4"/>
  <c r="AC4" i="4"/>
  <c r="AC12" i="4"/>
  <c r="Z32" i="5"/>
  <c r="Y32" i="5"/>
  <c r="AN274" i="4"/>
  <c r="AC2" i="4"/>
  <c r="AC10" i="4"/>
  <c r="I22" i="4"/>
  <c r="AC3" i="4"/>
  <c r="AC11" i="4"/>
  <c r="AP274" i="4"/>
  <c r="E270" i="4"/>
  <c r="G267" i="4"/>
  <c r="E262" i="4"/>
  <c r="G259" i="4"/>
  <c r="E254" i="4"/>
  <c r="G251" i="4"/>
  <c r="E246" i="4"/>
  <c r="G243" i="4"/>
  <c r="E238" i="4"/>
  <c r="G235" i="4"/>
  <c r="E230" i="4"/>
  <c r="G227" i="4"/>
  <c r="G271" i="4"/>
  <c r="AC13" i="4"/>
  <c r="AR274" i="4"/>
  <c r="AC14" i="4"/>
  <c r="AC5" i="4"/>
  <c r="D22" i="4"/>
  <c r="AC6" i="4"/>
  <c r="P17" i="4"/>
  <c r="E22" i="4"/>
  <c r="F22" i="4"/>
  <c r="AS274" i="4"/>
  <c r="AK274" i="4"/>
  <c r="AW274" i="4"/>
  <c r="AO274" i="4"/>
  <c r="AU274" i="4"/>
  <c r="AC7" i="4"/>
  <c r="AC8" i="4"/>
  <c r="G22" i="4"/>
  <c r="E264" i="4"/>
  <c r="E268" i="4"/>
  <c r="G272" i="4"/>
  <c r="AL274" i="4"/>
  <c r="AV274" i="4"/>
  <c r="AM274" i="4"/>
  <c r="X32" i="5"/>
  <c r="X34" i="5" s="1"/>
  <c r="A152" i="7" l="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5" i="7" s="1"/>
  <c r="A290" i="7" s="1"/>
  <c r="A291" i="7" s="1"/>
  <c r="A292" i="7" s="1"/>
  <c r="A293" i="7" s="1"/>
  <c r="A294" i="7" s="1"/>
  <c r="A295" i="7" s="1"/>
  <c r="A296" i="7" s="1"/>
  <c r="A297" i="7" s="1"/>
  <c r="A298" i="7" s="1"/>
  <c r="A299" i="7" s="1"/>
  <c r="A300" i="7" s="1"/>
  <c r="A301" i="7" s="1"/>
  <c r="A302" i="7" s="1"/>
  <c r="A303" i="7" s="1"/>
  <c r="A304" i="7" s="1"/>
  <c r="A305" i="7" s="1"/>
  <c r="A306" i="7" s="1"/>
  <c r="A307" i="7" s="1"/>
  <c r="A308" i="7" s="1"/>
  <c r="A309" i="7" s="1"/>
  <c r="A310" i="7" s="1"/>
  <c r="A311" i="7" s="1"/>
  <c r="A312" i="7" s="1"/>
  <c r="A313" i="7" s="1"/>
  <c r="A314" i="7" s="1"/>
  <c r="A315" i="7" s="1"/>
  <c r="A316" i="7" s="1"/>
  <c r="A317" i="7" s="1"/>
  <c r="A318" i="7" s="1"/>
  <c r="Z34" i="5"/>
  <c r="Y34" i="5"/>
  <c r="AA34" i="5"/>
  <c r="AQ2" i="4" a="1"/>
  <c r="AQ11" i="4" l="1"/>
  <c r="AQ3" i="4"/>
  <c r="AQ10" i="4"/>
  <c r="AQ2" i="4"/>
  <c r="AQ7" i="4"/>
  <c r="AQ6" i="4"/>
  <c r="AQ9" i="4"/>
  <c r="AQ8" i="4"/>
  <c r="AQ14" i="4"/>
  <c r="AQ13" i="4"/>
  <c r="AQ5" i="4"/>
  <c r="AQ12" i="4"/>
  <c r="AQ4" i="4"/>
  <c r="AF19" i="5"/>
  <c r="AF17" i="5"/>
  <c r="AH22" i="5"/>
  <c r="AF16" i="5"/>
  <c r="AI17" i="5"/>
  <c r="AH19" i="5"/>
  <c r="AI19" i="5"/>
  <c r="AH16" i="5"/>
  <c r="AI16" i="5"/>
  <c r="AG18" i="5"/>
  <c r="AH20" i="5"/>
  <c r="AG20" i="5"/>
  <c r="AG19" i="5"/>
  <c r="AI21" i="5"/>
  <c r="AI18" i="5"/>
  <c r="AG22" i="5"/>
  <c r="AH17" i="5"/>
  <c r="AG16" i="5"/>
  <c r="AG21" i="5"/>
  <c r="AH21" i="5"/>
  <c r="AG17" i="5"/>
  <c r="AF20" i="5"/>
  <c r="AH18" i="5"/>
  <c r="AF21" i="5"/>
  <c r="AF22" i="5"/>
  <c r="AI22" i="5"/>
  <c r="AI20" i="5"/>
  <c r="AF18" i="5"/>
  <c r="C17" i="5" l="1"/>
  <c r="C24" i="4" s="1"/>
  <c r="C18" i="5"/>
  <c r="C25" i="4" s="1"/>
  <c r="B16" i="5"/>
  <c r="C16" i="5"/>
  <c r="C23" i="4" s="1"/>
  <c r="B19" i="5"/>
  <c r="C19" i="5"/>
  <c r="C26" i="4" s="1"/>
  <c r="B22" i="5"/>
  <c r="C22" i="5"/>
  <c r="C29" i="4" s="1"/>
  <c r="C21" i="5"/>
  <c r="C28" i="4" s="1"/>
  <c r="B21" i="5"/>
  <c r="B17" i="5"/>
  <c r="C20" i="5"/>
  <c r="C27" i="4" s="1"/>
  <c r="B20" i="5"/>
  <c r="B18" i="5"/>
  <c r="AI23" i="5"/>
  <c r="AF23" i="5"/>
  <c r="AG23" i="5"/>
  <c r="AH23" i="5"/>
  <c r="B23" i="5" l="1"/>
  <c r="C23" i="5"/>
  <c r="C30" i="4" s="1"/>
  <c r="B25" i="4"/>
  <c r="R18" i="5"/>
  <c r="I25" i="4" s="1"/>
  <c r="R21" i="5"/>
  <c r="I28" i="4" s="1"/>
  <c r="B28" i="4"/>
  <c r="R22" i="5"/>
  <c r="I29" i="4" s="1"/>
  <c r="B29" i="4"/>
  <c r="R20" i="5"/>
  <c r="I27" i="4" s="1"/>
  <c r="B27" i="4"/>
  <c r="R19" i="5"/>
  <c r="I26" i="4" s="1"/>
  <c r="B26" i="4"/>
  <c r="R17" i="5"/>
  <c r="I24" i="4" s="1"/>
  <c r="B24" i="4"/>
  <c r="R16" i="5"/>
  <c r="I23" i="4" s="1"/>
  <c r="B23" i="4"/>
  <c r="AH25" i="5"/>
  <c r="AG24" i="5"/>
  <c r="AF25" i="5"/>
  <c r="AI25" i="5"/>
  <c r="AF24" i="5"/>
  <c r="AG25" i="5"/>
  <c r="AI24" i="5"/>
  <c r="AH24" i="5"/>
  <c r="C24" i="5" l="1"/>
  <c r="C31" i="4" s="1"/>
  <c r="B24" i="5"/>
  <c r="C25" i="5"/>
  <c r="C32" i="4" s="1"/>
  <c r="B25" i="5"/>
  <c r="R23" i="5"/>
  <c r="I30" i="4" s="1"/>
  <c r="B30" i="4"/>
  <c r="AH26" i="5"/>
  <c r="AF26" i="5"/>
  <c r="AG26" i="5"/>
  <c r="AI26" i="5"/>
  <c r="B26" i="5" l="1"/>
  <c r="C26" i="5"/>
  <c r="C33" i="4" s="1"/>
  <c r="R25" i="5"/>
  <c r="I32" i="4" s="1"/>
  <c r="B32" i="4"/>
  <c r="R24" i="5"/>
  <c r="I31" i="4" s="1"/>
  <c r="B31" i="4"/>
  <c r="AG27" i="5"/>
  <c r="AI27" i="5"/>
  <c r="AF27" i="5"/>
  <c r="AH27" i="5"/>
  <c r="B27" i="5" l="1"/>
  <c r="C27" i="5"/>
  <c r="C34" i="4" s="1"/>
  <c r="A213" i="8"/>
  <c r="A214" i="8" s="1"/>
  <c r="A215" i="8" s="1"/>
  <c r="A216" i="8" s="1"/>
  <c r="A217" i="8" s="1"/>
  <c r="A218" i="8" s="1"/>
  <c r="A219" i="8" s="1"/>
  <c r="A220" i="8" s="1"/>
  <c r="A221" i="8" s="1"/>
  <c r="A222" i="8" s="1"/>
  <c r="A223" i="8" s="1"/>
  <c r="A224" i="8" s="1"/>
  <c r="A225" i="8" s="1"/>
  <c r="R26" i="5"/>
  <c r="I33" i="4" s="1"/>
  <c r="B33" i="4"/>
  <c r="AH28" i="5"/>
  <c r="AI28" i="5"/>
  <c r="AF28" i="5"/>
  <c r="AG28" i="5"/>
  <c r="B28" i="5" l="1"/>
  <c r="C28" i="5"/>
  <c r="C35" i="4" s="1"/>
  <c r="A319" i="7"/>
  <c r="A320" i="7" s="1"/>
  <c r="A321" i="7" s="1"/>
  <c r="A322" i="7" s="1"/>
  <c r="A200" i="9"/>
  <c r="A201" i="9" s="1"/>
  <c r="A202" i="9" s="1"/>
  <c r="A203" i="9" s="1"/>
  <c r="A204" i="9" s="1"/>
  <c r="A205" i="9" s="1"/>
  <c r="A207" i="9" s="1"/>
  <c r="A208" i="9" s="1"/>
  <c r="A209" i="9" s="1"/>
  <c r="A210" i="9" s="1"/>
  <c r="A211" i="9" s="1"/>
  <c r="A212" i="9" s="1"/>
  <c r="A213" i="9" s="1"/>
  <c r="A214" i="9" s="1"/>
  <c r="A215" i="9" s="1"/>
  <c r="A216" i="9" s="1"/>
  <c r="A217" i="9" s="1"/>
  <c r="A218" i="9" s="1"/>
  <c r="A219" i="9" s="1"/>
  <c r="A220" i="9" s="1"/>
  <c r="A221" i="9" s="1"/>
  <c r="A222" i="9" s="1"/>
  <c r="A223" i="9" s="1"/>
  <c r="A224" i="9" s="1"/>
  <c r="A225" i="9" s="1"/>
  <c r="A226" i="9" s="1"/>
  <c r="A227" i="9" s="1"/>
  <c r="A228" i="9" s="1"/>
  <c r="A229" i="9" s="1"/>
  <c r="A230" i="9" s="1"/>
  <c r="A231" i="9" s="1"/>
  <c r="A232" i="9" s="1"/>
  <c r="A233" i="9" s="1"/>
  <c r="A234" i="9" s="1"/>
  <c r="A235" i="9" s="1"/>
  <c r="A236" i="9" s="1"/>
  <c r="A237" i="9" s="1"/>
  <c r="A238" i="9" s="1"/>
  <c r="A239" i="9" s="1"/>
  <c r="A240" i="9" s="1"/>
  <c r="A241" i="9" s="1"/>
  <c r="A242" i="9" s="1"/>
  <c r="R27" i="5"/>
  <c r="I34" i="4" s="1"/>
  <c r="B34" i="4"/>
  <c r="AH29" i="5"/>
  <c r="AF29" i="5"/>
  <c r="AI29" i="5"/>
  <c r="AG29" i="5"/>
  <c r="B29" i="5" l="1"/>
  <c r="C29" i="5"/>
  <c r="C36" i="4" s="1"/>
  <c r="R28" i="5"/>
  <c r="I35" i="4" s="1"/>
  <c r="B35" i="4"/>
  <c r="AG30" i="5"/>
  <c r="AI30" i="5"/>
  <c r="AH30" i="5"/>
  <c r="AF30" i="5"/>
  <c r="A64" i="10" l="1"/>
  <c r="B30" i="5"/>
  <c r="C30" i="5"/>
  <c r="C37" i="4" s="1"/>
  <c r="R29" i="5"/>
  <c r="I36" i="4" s="1"/>
  <c r="B36" i="4"/>
  <c r="AI31" i="5"/>
  <c r="AF31" i="5"/>
  <c r="AG31" i="5"/>
  <c r="AH31" i="5"/>
  <c r="A65" i="10" l="1"/>
  <c r="B31" i="5"/>
  <c r="C31" i="5"/>
  <c r="C38" i="4" s="1"/>
  <c r="R30" i="5"/>
  <c r="I37" i="4" s="1"/>
  <c r="B37" i="4"/>
  <c r="AI32" i="5"/>
  <c r="AF32" i="5"/>
  <c r="AG32" i="5"/>
  <c r="AH32" i="5"/>
  <c r="A66" i="10" l="1"/>
  <c r="C32" i="5"/>
  <c r="C39" i="4" s="1"/>
  <c r="B32" i="5"/>
  <c r="R31" i="5"/>
  <c r="I38" i="4" s="1"/>
  <c r="B38" i="4"/>
  <c r="AF33" i="5"/>
  <c r="AG33" i="5"/>
  <c r="AI33" i="5"/>
  <c r="AH33" i="5"/>
  <c r="A67" i="10" l="1"/>
  <c r="C33" i="5"/>
  <c r="C40" i="4" s="1"/>
  <c r="B33" i="5"/>
  <c r="R32" i="5"/>
  <c r="I39" i="4" s="1"/>
  <c r="B39" i="4"/>
  <c r="AF34" i="5"/>
  <c r="AI34" i="5"/>
  <c r="AH34" i="5"/>
  <c r="AG34" i="5"/>
  <c r="A68" i="10" l="1"/>
  <c r="B34" i="5"/>
  <c r="C34" i="5"/>
  <c r="C41" i="4" s="1"/>
  <c r="R33" i="5"/>
  <c r="I40" i="4" s="1"/>
  <c r="B40" i="4"/>
  <c r="AI35" i="5"/>
  <c r="AF35" i="5"/>
  <c r="AH35" i="5"/>
  <c r="AG35" i="5"/>
  <c r="A69" i="10" l="1"/>
  <c r="C35" i="5"/>
  <c r="C42" i="4" s="1"/>
  <c r="B35" i="5"/>
  <c r="R34" i="5"/>
  <c r="I41" i="4" s="1"/>
  <c r="B41" i="4"/>
  <c r="AG36" i="5"/>
  <c r="AF36" i="5"/>
  <c r="AH36" i="5"/>
  <c r="AI36" i="5"/>
  <c r="A70" i="10" l="1"/>
  <c r="C36" i="5"/>
  <c r="C43" i="4" s="1"/>
  <c r="B36" i="5"/>
  <c r="R35" i="5"/>
  <c r="I42" i="4" s="1"/>
  <c r="B42" i="4"/>
  <c r="AH37" i="5"/>
  <c r="AG37" i="5"/>
  <c r="AF37" i="5"/>
  <c r="AI37" i="5"/>
  <c r="C37" i="5" l="1"/>
  <c r="C44" i="4" s="1"/>
  <c r="B37" i="5"/>
  <c r="R36" i="5"/>
  <c r="I43" i="4" s="1"/>
  <c r="B43" i="4"/>
  <c r="AH38" i="5"/>
  <c r="AF38" i="5"/>
  <c r="AI38" i="5"/>
  <c r="AG38" i="5"/>
  <c r="C38" i="5" l="1"/>
  <c r="C45" i="4" s="1"/>
  <c r="B38" i="5"/>
  <c r="R37" i="5"/>
  <c r="I44" i="4" s="1"/>
  <c r="B44" i="4"/>
  <c r="AH39" i="5"/>
  <c r="AI39" i="5"/>
  <c r="AG39" i="5"/>
  <c r="AF39" i="5"/>
  <c r="C39" i="5" l="1"/>
  <c r="C46" i="4" s="1"/>
  <c r="B39" i="5"/>
  <c r="R38" i="5"/>
  <c r="I45" i="4" s="1"/>
  <c r="B45" i="4"/>
  <c r="AG40" i="5"/>
  <c r="AH40" i="5"/>
  <c r="AF40" i="5"/>
  <c r="AI40" i="5"/>
  <c r="C40" i="5" l="1"/>
  <c r="C47" i="4" s="1"/>
  <c r="B40" i="5"/>
  <c r="R39" i="5"/>
  <c r="I46" i="4" s="1"/>
  <c r="B46" i="4"/>
  <c r="AI41" i="5"/>
  <c r="AF41" i="5"/>
  <c r="AH41" i="5"/>
  <c r="AG41" i="5"/>
  <c r="A85" i="10" l="1"/>
  <c r="C41" i="5"/>
  <c r="C48" i="4" s="1"/>
  <c r="B41" i="5"/>
  <c r="R40" i="5"/>
  <c r="I47" i="4" s="1"/>
  <c r="B47" i="4"/>
  <c r="AG42" i="5"/>
  <c r="AI42" i="5"/>
  <c r="AF42" i="5"/>
  <c r="AH42" i="5"/>
  <c r="A86" i="10" l="1"/>
  <c r="C42" i="5"/>
  <c r="C49" i="4" s="1"/>
  <c r="B42" i="5"/>
  <c r="R41" i="5"/>
  <c r="I48" i="4" s="1"/>
  <c r="B48" i="4"/>
  <c r="AG43" i="5"/>
  <c r="AF43" i="5"/>
  <c r="AH43" i="5"/>
  <c r="AI43" i="5"/>
  <c r="A87" i="10" l="1"/>
  <c r="C43" i="5"/>
  <c r="C50" i="4" s="1"/>
  <c r="B43" i="5"/>
  <c r="R42" i="5"/>
  <c r="I49" i="4" s="1"/>
  <c r="B49" i="4"/>
  <c r="AH44" i="5"/>
  <c r="AI44" i="5"/>
  <c r="AG44" i="5"/>
  <c r="AF44" i="5"/>
  <c r="A88" i="10" l="1"/>
  <c r="C44" i="5"/>
  <c r="C51" i="4" s="1"/>
  <c r="B44" i="5"/>
  <c r="R43" i="5"/>
  <c r="I50" i="4" s="1"/>
  <c r="B50" i="4"/>
  <c r="AG45" i="5"/>
  <c r="AI45" i="5"/>
  <c r="AF45" i="5"/>
  <c r="AH45" i="5"/>
  <c r="A89" i="10" l="1"/>
  <c r="C45" i="5"/>
  <c r="C52" i="4" s="1"/>
  <c r="B45" i="5"/>
  <c r="R44" i="5"/>
  <c r="I51" i="4" s="1"/>
  <c r="B51" i="4"/>
  <c r="AH46" i="5"/>
  <c r="AI46" i="5"/>
  <c r="AF46" i="5"/>
  <c r="AG46" i="5"/>
  <c r="A90" i="10" l="1"/>
  <c r="C46" i="5"/>
  <c r="C53" i="4" s="1"/>
  <c r="B46" i="5"/>
  <c r="R45" i="5"/>
  <c r="I52" i="4" s="1"/>
  <c r="B52" i="4"/>
  <c r="AF47" i="5"/>
  <c r="AH47" i="5"/>
  <c r="AI47" i="5"/>
  <c r="AG47" i="5"/>
  <c r="A91" i="10" l="1"/>
  <c r="C47" i="5"/>
  <c r="C54" i="4" s="1"/>
  <c r="B47" i="5"/>
  <c r="R46" i="5"/>
  <c r="I53" i="4" s="1"/>
  <c r="B53" i="4"/>
  <c r="AG48" i="5"/>
  <c r="AH48" i="5"/>
  <c r="AI48" i="5"/>
  <c r="AF48" i="5"/>
  <c r="A92" i="10" l="1"/>
  <c r="C48" i="5"/>
  <c r="C55" i="4" s="1"/>
  <c r="B48" i="5"/>
  <c r="R47" i="5"/>
  <c r="I54" i="4" s="1"/>
  <c r="B54" i="4"/>
  <c r="AI49" i="5"/>
  <c r="AF49" i="5"/>
  <c r="AG49" i="5"/>
  <c r="AH49" i="5"/>
  <c r="A93" i="10" l="1"/>
  <c r="C49" i="5"/>
  <c r="C56" i="4" s="1"/>
  <c r="B49" i="5"/>
  <c r="R48" i="5"/>
  <c r="I55" i="4" s="1"/>
  <c r="B55" i="4"/>
  <c r="AI50" i="5"/>
  <c r="AF50" i="5"/>
  <c r="AG50" i="5"/>
  <c r="AH50" i="5"/>
  <c r="A94" i="10" l="1"/>
  <c r="C50" i="5"/>
  <c r="C57" i="4" s="1"/>
  <c r="B50" i="5"/>
  <c r="R49" i="5"/>
  <c r="I56" i="4" s="1"/>
  <c r="B56" i="4"/>
  <c r="AF51" i="5"/>
  <c r="AI51" i="5"/>
  <c r="AH51" i="5"/>
  <c r="AG51" i="5"/>
  <c r="A95" i="10" l="1"/>
  <c r="C51" i="5"/>
  <c r="C58" i="4" s="1"/>
  <c r="B51" i="5"/>
  <c r="R50" i="5"/>
  <c r="I57" i="4" s="1"/>
  <c r="B57" i="4"/>
  <c r="AI52" i="5"/>
  <c r="AG52" i="5"/>
  <c r="AH52" i="5"/>
  <c r="AF52" i="5"/>
  <c r="A96" i="10" l="1"/>
  <c r="C52" i="5"/>
  <c r="C59" i="4" s="1"/>
  <c r="B52" i="5"/>
  <c r="R51" i="5"/>
  <c r="I58" i="4" s="1"/>
  <c r="B58" i="4"/>
  <c r="AG53" i="5"/>
  <c r="AH53" i="5"/>
  <c r="AF53" i="5"/>
  <c r="AI53" i="5"/>
  <c r="A97" i="10" l="1"/>
  <c r="C53" i="5"/>
  <c r="C60" i="4" s="1"/>
  <c r="B53" i="5"/>
  <c r="R52" i="5"/>
  <c r="I59" i="4" s="1"/>
  <c r="B59" i="4"/>
  <c r="AF54" i="5"/>
  <c r="AG54" i="5"/>
  <c r="AH54" i="5"/>
  <c r="AI54" i="5"/>
  <c r="A98" i="10" l="1"/>
  <c r="C54" i="5"/>
  <c r="C61" i="4" s="1"/>
  <c r="B54" i="5"/>
  <c r="R53" i="5"/>
  <c r="I60" i="4" s="1"/>
  <c r="B60" i="4"/>
  <c r="AH55" i="5"/>
  <c r="AF55" i="5"/>
  <c r="AG55" i="5"/>
  <c r="AI55" i="5"/>
  <c r="A99" i="10" l="1"/>
  <c r="C55" i="5"/>
  <c r="C62" i="4" s="1"/>
  <c r="B55" i="5"/>
  <c r="R54" i="5"/>
  <c r="I61" i="4" s="1"/>
  <c r="B61" i="4"/>
  <c r="AH56" i="5"/>
  <c r="AF56" i="5"/>
  <c r="AG56" i="5"/>
  <c r="AI56" i="5"/>
  <c r="A101" i="10" l="1"/>
  <c r="C56" i="5"/>
  <c r="C63" i="4" s="1"/>
  <c r="B56" i="5"/>
  <c r="R55" i="5"/>
  <c r="I62" i="4" s="1"/>
  <c r="B62" i="4"/>
  <c r="AG57" i="5"/>
  <c r="AH57" i="5"/>
  <c r="AF57" i="5"/>
  <c r="AI57" i="5"/>
  <c r="A102" i="10" l="1"/>
  <c r="C57" i="5"/>
  <c r="C64" i="4" s="1"/>
  <c r="B57" i="5"/>
  <c r="R56" i="5"/>
  <c r="I63" i="4" s="1"/>
  <c r="B63" i="4"/>
  <c r="AF58" i="5"/>
  <c r="AI58" i="5"/>
  <c r="AG58" i="5"/>
  <c r="AH58" i="5"/>
  <c r="A103" i="10" l="1"/>
  <c r="C58" i="5"/>
  <c r="C65" i="4" s="1"/>
  <c r="B58" i="5"/>
  <c r="R57" i="5"/>
  <c r="I64" i="4" s="1"/>
  <c r="B64" i="4"/>
  <c r="AI59" i="5"/>
  <c r="AF59" i="5"/>
  <c r="AG59" i="5"/>
  <c r="AH59" i="5"/>
  <c r="A104" i="10" l="1"/>
  <c r="C59" i="5"/>
  <c r="C66" i="4" s="1"/>
  <c r="B59" i="5"/>
  <c r="R58" i="5"/>
  <c r="I65" i="4" s="1"/>
  <c r="B65" i="4"/>
  <c r="AF60" i="5"/>
  <c r="AI60" i="5"/>
  <c r="AH60" i="5"/>
  <c r="AG60" i="5"/>
  <c r="A105" i="10" l="1"/>
  <c r="C60" i="5"/>
  <c r="C67" i="4" s="1"/>
  <c r="B60" i="5"/>
  <c r="R59" i="5"/>
  <c r="I66" i="4" s="1"/>
  <c r="B66" i="4"/>
  <c r="AF61" i="5"/>
  <c r="AG61" i="5"/>
  <c r="AH61" i="5"/>
  <c r="AI61" i="5"/>
  <c r="A106" i="10" l="1"/>
  <c r="C61" i="5"/>
  <c r="C68" i="4" s="1"/>
  <c r="B61" i="5"/>
  <c r="R60" i="5"/>
  <c r="I67" i="4" s="1"/>
  <c r="B67" i="4"/>
  <c r="AI62" i="5"/>
  <c r="AH62" i="5"/>
  <c r="AG62" i="5"/>
  <c r="AF62" i="5"/>
  <c r="A107" i="10" l="1"/>
  <c r="C62" i="5"/>
  <c r="C69" i="4" s="1"/>
  <c r="B62" i="5"/>
  <c r="R61" i="5"/>
  <c r="I68" i="4" s="1"/>
  <c r="B68" i="4"/>
  <c r="AH63" i="5"/>
  <c r="AF63" i="5"/>
  <c r="AI63" i="5"/>
  <c r="AG63" i="5"/>
  <c r="A108" i="10" l="1"/>
  <c r="C63" i="5"/>
  <c r="C70" i="4" s="1"/>
  <c r="B63" i="5"/>
  <c r="R62" i="5"/>
  <c r="I69" i="4" s="1"/>
  <c r="B69" i="4"/>
  <c r="AH64" i="5"/>
  <c r="AF64" i="5"/>
  <c r="AI64" i="5"/>
  <c r="AG64" i="5"/>
  <c r="A109" i="10" l="1"/>
  <c r="C64" i="5"/>
  <c r="C71" i="4" s="1"/>
  <c r="B64" i="5"/>
  <c r="R63" i="5"/>
  <c r="I70" i="4" s="1"/>
  <c r="B70" i="4"/>
  <c r="AI65" i="5"/>
  <c r="AF65" i="5"/>
  <c r="AG65" i="5"/>
  <c r="AH65" i="5"/>
  <c r="A110" i="10" l="1"/>
  <c r="C65" i="5"/>
  <c r="C72" i="4" s="1"/>
  <c r="B65" i="5"/>
  <c r="R64" i="5"/>
  <c r="I71" i="4" s="1"/>
  <c r="B71" i="4"/>
  <c r="AI66" i="5"/>
  <c r="AH66" i="5"/>
  <c r="AG66" i="5"/>
  <c r="AF66" i="5"/>
  <c r="A111" i="10" l="1"/>
  <c r="C66" i="5"/>
  <c r="C73" i="4" s="1"/>
  <c r="B66" i="5"/>
  <c r="R65" i="5"/>
  <c r="I72" i="4" s="1"/>
  <c r="B72" i="4"/>
  <c r="AG67" i="5"/>
  <c r="AI67" i="5"/>
  <c r="AH67" i="5"/>
  <c r="AF67" i="5"/>
  <c r="A112" i="10" l="1"/>
  <c r="C67" i="5"/>
  <c r="C74" i="4" s="1"/>
  <c r="B67" i="5"/>
  <c r="R66" i="5"/>
  <c r="I73" i="4" s="1"/>
  <c r="B73" i="4"/>
  <c r="AH68" i="5"/>
  <c r="AG68" i="5"/>
  <c r="AI68" i="5"/>
  <c r="AF68" i="5"/>
  <c r="A113" i="10" l="1"/>
  <c r="C68" i="5"/>
  <c r="C75" i="4" s="1"/>
  <c r="B68" i="5"/>
  <c r="R67" i="5"/>
  <c r="I74" i="4" s="1"/>
  <c r="B74" i="4"/>
  <c r="AH69" i="5"/>
  <c r="AG69" i="5"/>
  <c r="AI69" i="5"/>
  <c r="AF69" i="5"/>
  <c r="A114" i="10" l="1"/>
  <c r="C69" i="5"/>
  <c r="C76" i="4" s="1"/>
  <c r="B69" i="5"/>
  <c r="R68" i="5"/>
  <c r="I75" i="4" s="1"/>
  <c r="B75" i="4"/>
  <c r="AI70" i="5"/>
  <c r="AG70" i="5"/>
  <c r="AF70" i="5"/>
  <c r="AH70" i="5"/>
  <c r="A115" i="10" l="1"/>
  <c r="C70" i="5"/>
  <c r="C77" i="4" s="1"/>
  <c r="B70" i="5"/>
  <c r="R69" i="5"/>
  <c r="I76" i="4" s="1"/>
  <c r="B76" i="4"/>
  <c r="AH71" i="5"/>
  <c r="AI71" i="5"/>
  <c r="AF71" i="5"/>
  <c r="AG71" i="5"/>
  <c r="A116" i="10" l="1"/>
  <c r="C71" i="5"/>
  <c r="C78" i="4" s="1"/>
  <c r="B71" i="5"/>
  <c r="R70" i="5"/>
  <c r="I77" i="4" s="1"/>
  <c r="B77" i="4"/>
  <c r="AF72" i="5"/>
  <c r="AH72" i="5"/>
  <c r="AI72" i="5"/>
  <c r="AG72" i="5"/>
  <c r="A117" i="10" l="1"/>
  <c r="C72" i="5"/>
  <c r="C79" i="4" s="1"/>
  <c r="B72" i="5"/>
  <c r="R71" i="5"/>
  <c r="I78" i="4" s="1"/>
  <c r="B78" i="4"/>
  <c r="AG73" i="5"/>
  <c r="AF73" i="5"/>
  <c r="AI73" i="5"/>
  <c r="AH73" i="5"/>
  <c r="A118" i="10" l="1"/>
  <c r="C73" i="5"/>
  <c r="C80" i="4" s="1"/>
  <c r="B73" i="5"/>
  <c r="R72" i="5"/>
  <c r="I79" i="4" s="1"/>
  <c r="B79" i="4"/>
  <c r="AF74" i="5"/>
  <c r="AH74" i="5"/>
  <c r="AG74" i="5"/>
  <c r="AI74" i="5"/>
  <c r="A119" i="10" l="1"/>
  <c r="C74" i="5"/>
  <c r="C81" i="4" s="1"/>
  <c r="B74" i="5"/>
  <c r="R73" i="5"/>
  <c r="I80" i="4" s="1"/>
  <c r="B80" i="4"/>
  <c r="AI75" i="5"/>
  <c r="AF75" i="5"/>
  <c r="AH75" i="5"/>
  <c r="AG75" i="5"/>
  <c r="A120" i="10" l="1"/>
  <c r="C75" i="5"/>
  <c r="C82" i="4" s="1"/>
  <c r="B75" i="5"/>
  <c r="R74" i="5"/>
  <c r="I81" i="4" s="1"/>
  <c r="B81" i="4"/>
  <c r="AG76" i="5"/>
  <c r="AH76" i="5"/>
  <c r="AF76" i="5"/>
  <c r="AI76" i="5"/>
  <c r="A121" i="10" l="1"/>
  <c r="C76" i="5"/>
  <c r="C83" i="4" s="1"/>
  <c r="B76" i="5"/>
  <c r="R75" i="5"/>
  <c r="I82" i="4" s="1"/>
  <c r="B82" i="4"/>
  <c r="AG167" i="5"/>
  <c r="AF77" i="5"/>
  <c r="AF167" i="5"/>
  <c r="AH77" i="5"/>
  <c r="AH167" i="5"/>
  <c r="AG77" i="5"/>
  <c r="AI167" i="5"/>
  <c r="AI77" i="5"/>
  <c r="B167" i="5" l="1"/>
  <c r="R167" i="5" s="1"/>
  <c r="C167" i="5"/>
  <c r="C77" i="5"/>
  <c r="C84" i="4" s="1"/>
  <c r="B77" i="5"/>
  <c r="R76" i="5"/>
  <c r="I83" i="4" s="1"/>
  <c r="B83" i="4"/>
  <c r="AH78" i="5"/>
  <c r="AF78" i="5"/>
  <c r="AG78" i="5"/>
  <c r="AI78" i="5"/>
  <c r="C78" i="5" l="1"/>
  <c r="C85" i="4" s="1"/>
  <c r="B78" i="5"/>
  <c r="R77" i="5"/>
  <c r="I84" i="4" s="1"/>
  <c r="B84" i="4"/>
  <c r="AF79" i="5"/>
  <c r="AH79" i="5"/>
  <c r="AG79" i="5"/>
  <c r="AI79" i="5"/>
  <c r="B79" i="5" l="1"/>
  <c r="C79" i="5"/>
  <c r="C86" i="4" s="1"/>
  <c r="R78" i="5"/>
  <c r="I85" i="4" s="1"/>
  <c r="B85" i="4"/>
  <c r="AG80" i="5"/>
  <c r="AF80" i="5"/>
  <c r="AH80" i="5"/>
  <c r="AI80" i="5"/>
  <c r="B80" i="5" l="1"/>
  <c r="C80" i="5"/>
  <c r="C87" i="4" s="1"/>
  <c r="R79" i="5"/>
  <c r="I86" i="4" s="1"/>
  <c r="B86" i="4"/>
  <c r="AI81" i="5"/>
  <c r="AG81" i="5"/>
  <c r="AF81" i="5"/>
  <c r="AH81" i="5"/>
  <c r="C81" i="5" l="1"/>
  <c r="C88" i="4" s="1"/>
  <c r="B81" i="5"/>
  <c r="R80" i="5"/>
  <c r="I87" i="4" s="1"/>
  <c r="B87" i="4"/>
  <c r="AI82" i="5"/>
  <c r="AH82" i="5"/>
  <c r="AF82" i="5"/>
  <c r="AG82" i="5"/>
  <c r="C82" i="5" l="1"/>
  <c r="C89" i="4" s="1"/>
  <c r="B82" i="5"/>
  <c r="R81" i="5"/>
  <c r="I88" i="4" s="1"/>
  <c r="B88" i="4"/>
  <c r="AH83" i="5"/>
  <c r="AF83" i="5"/>
  <c r="AG83" i="5"/>
  <c r="AI83" i="5"/>
  <c r="B83" i="5" l="1"/>
  <c r="C83" i="5"/>
  <c r="C90" i="4" s="1"/>
  <c r="R82" i="5"/>
  <c r="I89" i="4" s="1"/>
  <c r="B89" i="4"/>
  <c r="AG84" i="5"/>
  <c r="AI84" i="5"/>
  <c r="AH84" i="5"/>
  <c r="AF84" i="5"/>
  <c r="C84" i="5" l="1"/>
  <c r="C91" i="4" s="1"/>
  <c r="B84" i="5"/>
  <c r="R83" i="5"/>
  <c r="I90" i="4" s="1"/>
  <c r="B90" i="4"/>
  <c r="AH85" i="5"/>
  <c r="AF85" i="5"/>
  <c r="AI85" i="5"/>
  <c r="AG85" i="5"/>
  <c r="C85" i="5" l="1"/>
  <c r="C92" i="4" s="1"/>
  <c r="B85" i="5"/>
  <c r="R84" i="5"/>
  <c r="I91" i="4" s="1"/>
  <c r="B91" i="4"/>
  <c r="AI86" i="5"/>
  <c r="AH86" i="5"/>
  <c r="AG86" i="5"/>
  <c r="AF86" i="5"/>
  <c r="C86" i="5" l="1"/>
  <c r="C93" i="4" s="1"/>
  <c r="B86" i="5"/>
  <c r="R85" i="5"/>
  <c r="I92" i="4" s="1"/>
  <c r="B92" i="4"/>
  <c r="AG87" i="5"/>
  <c r="AF87" i="5"/>
  <c r="AI87" i="5"/>
  <c r="AH87" i="5"/>
  <c r="C87" i="5" l="1"/>
  <c r="C94" i="4" s="1"/>
  <c r="B87" i="5"/>
  <c r="R86" i="5"/>
  <c r="I93" i="4" s="1"/>
  <c r="B93" i="4"/>
  <c r="AF88" i="5"/>
  <c r="AH88" i="5"/>
  <c r="AI88" i="5"/>
  <c r="AG88" i="5"/>
  <c r="C88" i="5" l="1"/>
  <c r="C95" i="4" s="1"/>
  <c r="B88" i="5"/>
  <c r="R87" i="5"/>
  <c r="I94" i="4" s="1"/>
  <c r="B94" i="4"/>
  <c r="AG89" i="5"/>
  <c r="AF89" i="5"/>
  <c r="AH89" i="5"/>
  <c r="AI89" i="5"/>
  <c r="C89" i="5" l="1"/>
  <c r="C96" i="4" s="1"/>
  <c r="B89" i="5"/>
  <c r="R88" i="5"/>
  <c r="I95" i="4" s="1"/>
  <c r="B95" i="4"/>
  <c r="AF90" i="5"/>
  <c r="AH90" i="5"/>
  <c r="AG90" i="5"/>
  <c r="AI90" i="5"/>
  <c r="C90" i="5" l="1"/>
  <c r="C97" i="4" s="1"/>
  <c r="B90" i="5"/>
  <c r="R89" i="5"/>
  <c r="I96" i="4" s="1"/>
  <c r="B96" i="4"/>
  <c r="AG91" i="5"/>
  <c r="AH91" i="5"/>
  <c r="AI91" i="5"/>
  <c r="AF91" i="5"/>
  <c r="C91" i="5" l="1"/>
  <c r="C98" i="4" s="1"/>
  <c r="B91" i="5"/>
  <c r="R90" i="5"/>
  <c r="I97" i="4" s="1"/>
  <c r="B97" i="4"/>
  <c r="AI92" i="5"/>
  <c r="AH92" i="5"/>
  <c r="AG92" i="5"/>
  <c r="AF92" i="5"/>
  <c r="C92" i="5" l="1"/>
  <c r="C99" i="4" s="1"/>
  <c r="B92" i="5"/>
  <c r="R91" i="5"/>
  <c r="I98" i="4" s="1"/>
  <c r="B98" i="4"/>
  <c r="AH93" i="5"/>
  <c r="AF93" i="5"/>
  <c r="AI93" i="5"/>
  <c r="AG93" i="5"/>
  <c r="C93" i="5" l="1"/>
  <c r="C100" i="4" s="1"/>
  <c r="B93" i="5"/>
  <c r="R92" i="5"/>
  <c r="I99" i="4" s="1"/>
  <c r="B99" i="4"/>
  <c r="AH94" i="5"/>
  <c r="AG94" i="5"/>
  <c r="AI94" i="5"/>
  <c r="AF94" i="5"/>
  <c r="C94" i="5" l="1"/>
  <c r="C101" i="4" s="1"/>
  <c r="B94" i="5"/>
  <c r="R93" i="5"/>
  <c r="I100" i="4" s="1"/>
  <c r="B100" i="4"/>
  <c r="AF95" i="5"/>
  <c r="AH95" i="5"/>
  <c r="AG95" i="5"/>
  <c r="AI95" i="5"/>
  <c r="C95" i="5" l="1"/>
  <c r="C102" i="4" s="1"/>
  <c r="B95" i="5"/>
  <c r="R94" i="5"/>
  <c r="I101" i="4" s="1"/>
  <c r="B101" i="4"/>
  <c r="AF96" i="5"/>
  <c r="AG96" i="5"/>
  <c r="AH96" i="5"/>
  <c r="AI96" i="5"/>
  <c r="C96" i="5" l="1"/>
  <c r="C103" i="4" s="1"/>
  <c r="B96" i="5"/>
  <c r="R95" i="5"/>
  <c r="I102" i="4" s="1"/>
  <c r="B102" i="4"/>
  <c r="AG97" i="5"/>
  <c r="AH97" i="5"/>
  <c r="AI97" i="5"/>
  <c r="AF97" i="5"/>
  <c r="C97" i="5" l="1"/>
  <c r="C104" i="4" s="1"/>
  <c r="B97" i="5"/>
  <c r="R96" i="5"/>
  <c r="I103" i="4" s="1"/>
  <c r="B103" i="4"/>
  <c r="AG98" i="5"/>
  <c r="AH98" i="5"/>
  <c r="AF98" i="5"/>
  <c r="AI98" i="5"/>
  <c r="C98" i="5" l="1"/>
  <c r="C105" i="4" s="1"/>
  <c r="B98" i="5"/>
  <c r="R97" i="5"/>
  <c r="I104" i="4" s="1"/>
  <c r="B104" i="4"/>
  <c r="AF99" i="5"/>
  <c r="AI99" i="5"/>
  <c r="AG99" i="5"/>
  <c r="AH99" i="5"/>
  <c r="C99" i="5" l="1"/>
  <c r="C106" i="4" s="1"/>
  <c r="B99" i="5"/>
  <c r="R98" i="5"/>
  <c r="I105" i="4" s="1"/>
  <c r="B105" i="4"/>
  <c r="AI100" i="5"/>
  <c r="AF100" i="5"/>
  <c r="AG100" i="5"/>
  <c r="AH100" i="5"/>
  <c r="C100" i="5" l="1"/>
  <c r="C107" i="4" s="1"/>
  <c r="B100" i="5"/>
  <c r="R99" i="5"/>
  <c r="I106" i="4" s="1"/>
  <c r="B106" i="4"/>
  <c r="AG101" i="5"/>
  <c r="AF101" i="5"/>
  <c r="AH101" i="5"/>
  <c r="AI101" i="5"/>
  <c r="C101" i="5" l="1"/>
  <c r="C108" i="4" s="1"/>
  <c r="B101" i="5"/>
  <c r="R100" i="5"/>
  <c r="I107" i="4" s="1"/>
  <c r="B107" i="4"/>
  <c r="AF102" i="5"/>
  <c r="AI102" i="5"/>
  <c r="AG102" i="5"/>
  <c r="AH102" i="5"/>
  <c r="C102" i="5" l="1"/>
  <c r="C109" i="4" s="1"/>
  <c r="B102" i="5"/>
  <c r="R101" i="5"/>
  <c r="I108" i="4" s="1"/>
  <c r="B108" i="4"/>
  <c r="AG103" i="5"/>
  <c r="AH103" i="5"/>
  <c r="AF103" i="5"/>
  <c r="AI103" i="5"/>
  <c r="C103" i="5" l="1"/>
  <c r="C110" i="4" s="1"/>
  <c r="B103" i="5"/>
  <c r="R102" i="5"/>
  <c r="I109" i="4" s="1"/>
  <c r="B109" i="4"/>
  <c r="AH104" i="5"/>
  <c r="AF104" i="5"/>
  <c r="AG104" i="5"/>
  <c r="AI104" i="5"/>
  <c r="C104" i="5" l="1"/>
  <c r="C111" i="4" s="1"/>
  <c r="B104" i="5"/>
  <c r="R103" i="5"/>
  <c r="I110" i="4" s="1"/>
  <c r="B110" i="4"/>
  <c r="AF105" i="5"/>
  <c r="AG105" i="5"/>
  <c r="AI105" i="5"/>
  <c r="AH105" i="5"/>
  <c r="C105" i="5" l="1"/>
  <c r="C112" i="4" s="1"/>
  <c r="B105" i="5"/>
  <c r="R104" i="5"/>
  <c r="I111" i="4" s="1"/>
  <c r="B111" i="4"/>
  <c r="AF106" i="5"/>
  <c r="AH106" i="5"/>
  <c r="AI106" i="5"/>
  <c r="AG106" i="5"/>
  <c r="C106" i="5" l="1"/>
  <c r="C113" i="4" s="1"/>
  <c r="B106" i="5"/>
  <c r="R105" i="5"/>
  <c r="I112" i="4" s="1"/>
  <c r="B112" i="4"/>
  <c r="AH107" i="5"/>
  <c r="AF107" i="5"/>
  <c r="AG107" i="5"/>
  <c r="AI107" i="5"/>
  <c r="C107" i="5" l="1"/>
  <c r="C114" i="4" s="1"/>
  <c r="B107" i="5"/>
  <c r="R106" i="5"/>
  <c r="I113" i="4" s="1"/>
  <c r="B113" i="4"/>
  <c r="AG108" i="5"/>
  <c r="AI108" i="5"/>
  <c r="AH108" i="5"/>
  <c r="AF108" i="5"/>
  <c r="C108" i="5" l="1"/>
  <c r="C115" i="4" s="1"/>
  <c r="B108" i="5"/>
  <c r="R107" i="5"/>
  <c r="I114" i="4" s="1"/>
  <c r="B114" i="4"/>
  <c r="AG109" i="5"/>
  <c r="AF109" i="5"/>
  <c r="AI109" i="5"/>
  <c r="AH109" i="5"/>
  <c r="C109" i="5" l="1"/>
  <c r="C116" i="4" s="1"/>
  <c r="B109" i="5"/>
  <c r="R108" i="5"/>
  <c r="I115" i="4" s="1"/>
  <c r="B115" i="4"/>
  <c r="AG110" i="5"/>
  <c r="AI110" i="5"/>
  <c r="AF110" i="5"/>
  <c r="AH110" i="5"/>
  <c r="C110" i="5" l="1"/>
  <c r="C117" i="4" s="1"/>
  <c r="B110" i="5"/>
  <c r="R109" i="5"/>
  <c r="I116" i="4" s="1"/>
  <c r="B116" i="4"/>
  <c r="AG111" i="5"/>
  <c r="AH111" i="5"/>
  <c r="AF111" i="5"/>
  <c r="AI111" i="5"/>
  <c r="C111" i="5" l="1"/>
  <c r="C118" i="4" s="1"/>
  <c r="B111" i="5"/>
  <c r="R110" i="5"/>
  <c r="I117" i="4" s="1"/>
  <c r="B117" i="4"/>
  <c r="AG112" i="5"/>
  <c r="AH112" i="5"/>
  <c r="AF112" i="5"/>
  <c r="AI112" i="5"/>
  <c r="C112" i="5" l="1"/>
  <c r="C119" i="4" s="1"/>
  <c r="B112" i="5"/>
  <c r="R111" i="5"/>
  <c r="I118" i="4" s="1"/>
  <c r="B118" i="4"/>
  <c r="AH113" i="5"/>
  <c r="AG113" i="5"/>
  <c r="AI113" i="5"/>
  <c r="AF113" i="5"/>
  <c r="C113" i="5" l="1"/>
  <c r="C120" i="4" s="1"/>
  <c r="B113" i="5"/>
  <c r="R112" i="5"/>
  <c r="I119" i="4" s="1"/>
  <c r="B119" i="4"/>
  <c r="AH114" i="5"/>
  <c r="AF114" i="5"/>
  <c r="AG114" i="5"/>
  <c r="AI114" i="5"/>
  <c r="C114" i="5" l="1"/>
  <c r="C121" i="4" s="1"/>
  <c r="B114" i="5"/>
  <c r="R113" i="5"/>
  <c r="I120" i="4" s="1"/>
  <c r="B120" i="4"/>
  <c r="AH115" i="5"/>
  <c r="AI115" i="5"/>
  <c r="AG115" i="5"/>
  <c r="AF115" i="5"/>
  <c r="C115" i="5" l="1"/>
  <c r="C122" i="4" s="1"/>
  <c r="B115" i="5"/>
  <c r="R114" i="5"/>
  <c r="I121" i="4" s="1"/>
  <c r="B121" i="4"/>
  <c r="AG116" i="5"/>
  <c r="AF116" i="5"/>
  <c r="AH116" i="5"/>
  <c r="AI116" i="5"/>
  <c r="C116" i="5" l="1"/>
  <c r="C123" i="4" s="1"/>
  <c r="B116" i="5"/>
  <c r="R115" i="5"/>
  <c r="I122" i="4" s="1"/>
  <c r="B122" i="4"/>
  <c r="AH117" i="5"/>
  <c r="AG117" i="5"/>
  <c r="AI117" i="5"/>
  <c r="AF117" i="5"/>
  <c r="C117" i="5" l="1"/>
  <c r="C124" i="4" s="1"/>
  <c r="B117" i="5"/>
  <c r="R116" i="5"/>
  <c r="I123" i="4" s="1"/>
  <c r="B123" i="4"/>
  <c r="AF118" i="5"/>
  <c r="AG118" i="5"/>
  <c r="AI118" i="5"/>
  <c r="AH118" i="5"/>
  <c r="C118" i="5" l="1"/>
  <c r="C125" i="4" s="1"/>
  <c r="B118" i="5"/>
  <c r="R117" i="5"/>
  <c r="I124" i="4" s="1"/>
  <c r="B124" i="4"/>
  <c r="AI119" i="5"/>
  <c r="AG119" i="5"/>
  <c r="AH119" i="5"/>
  <c r="AF119" i="5"/>
  <c r="C119" i="5" l="1"/>
  <c r="C126" i="4" s="1"/>
  <c r="B119" i="5"/>
  <c r="R118" i="5"/>
  <c r="I125" i="4" s="1"/>
  <c r="B125" i="4"/>
  <c r="AG120" i="5"/>
  <c r="AH120" i="5"/>
  <c r="AI120" i="5"/>
  <c r="AF120" i="5"/>
  <c r="C120" i="5" l="1"/>
  <c r="C127" i="4" s="1"/>
  <c r="B120" i="5"/>
  <c r="R119" i="5"/>
  <c r="I126" i="4" s="1"/>
  <c r="B126" i="4"/>
  <c r="AF121" i="5"/>
  <c r="AH121" i="5"/>
  <c r="AG121" i="5"/>
  <c r="AI121" i="5"/>
  <c r="C121" i="5" l="1"/>
  <c r="C128" i="4" s="1"/>
  <c r="B121" i="5"/>
  <c r="R120" i="5"/>
  <c r="I127" i="4" s="1"/>
  <c r="B127" i="4"/>
  <c r="AI122" i="5"/>
  <c r="AH122" i="5"/>
  <c r="AF122" i="5"/>
  <c r="AG122" i="5"/>
  <c r="C122" i="5" l="1"/>
  <c r="C129" i="4" s="1"/>
  <c r="B122" i="5"/>
  <c r="R121" i="5"/>
  <c r="I128" i="4" s="1"/>
  <c r="B128" i="4"/>
  <c r="AF123" i="5"/>
  <c r="AH123" i="5"/>
  <c r="AG123" i="5"/>
  <c r="AI123" i="5"/>
  <c r="C123" i="5" l="1"/>
  <c r="C130" i="4" s="1"/>
  <c r="B123" i="5"/>
  <c r="R122" i="5"/>
  <c r="I129" i="4" s="1"/>
  <c r="B129" i="4"/>
  <c r="AI124" i="5"/>
  <c r="AF124" i="5"/>
  <c r="AH124" i="5"/>
  <c r="AG124" i="5"/>
  <c r="C124" i="5" l="1"/>
  <c r="C131" i="4" s="1"/>
  <c r="B124" i="5"/>
  <c r="R123" i="5"/>
  <c r="I130" i="4" s="1"/>
  <c r="B130" i="4"/>
  <c r="AG125" i="5"/>
  <c r="AH125" i="5"/>
  <c r="AI125" i="5"/>
  <c r="AF125" i="5"/>
  <c r="C125" i="5" l="1"/>
  <c r="C132" i="4" s="1"/>
  <c r="B125" i="5"/>
  <c r="R124" i="5"/>
  <c r="I131" i="4" s="1"/>
  <c r="B131" i="4"/>
  <c r="AI126" i="5"/>
  <c r="AF126" i="5"/>
  <c r="AH126" i="5"/>
  <c r="AG126" i="5"/>
  <c r="C126" i="5" l="1"/>
  <c r="C133" i="4" s="1"/>
  <c r="B126" i="5"/>
  <c r="R125" i="5"/>
  <c r="I132" i="4" s="1"/>
  <c r="B132" i="4"/>
  <c r="AG127" i="5"/>
  <c r="AF127" i="5"/>
  <c r="AI127" i="5"/>
  <c r="AH127" i="5"/>
  <c r="C127" i="5" l="1"/>
  <c r="C134" i="4" s="1"/>
  <c r="B127" i="5"/>
  <c r="R126" i="5"/>
  <c r="I133" i="4" s="1"/>
  <c r="B133" i="4"/>
  <c r="AH128" i="5"/>
  <c r="AI128" i="5"/>
  <c r="AF128" i="5"/>
  <c r="AG128" i="5"/>
  <c r="C128" i="5" l="1"/>
  <c r="C135" i="4" s="1"/>
  <c r="B128" i="5"/>
  <c r="R127" i="5"/>
  <c r="I134" i="4" s="1"/>
  <c r="B134" i="4"/>
  <c r="AH129" i="5"/>
  <c r="AG129" i="5"/>
  <c r="AF129" i="5"/>
  <c r="AI129" i="5"/>
  <c r="C129" i="5" l="1"/>
  <c r="C136" i="4" s="1"/>
  <c r="B129" i="5"/>
  <c r="R128" i="5"/>
  <c r="I135" i="4" s="1"/>
  <c r="B135" i="4"/>
  <c r="AI130" i="5"/>
  <c r="AF130" i="5"/>
  <c r="AH130" i="5"/>
  <c r="AG130" i="5"/>
  <c r="C130" i="5" l="1"/>
  <c r="C137" i="4" s="1"/>
  <c r="B130" i="5"/>
  <c r="R129" i="5"/>
  <c r="I136" i="4" s="1"/>
  <c r="B136" i="4"/>
  <c r="AF131" i="5"/>
  <c r="AG131" i="5"/>
  <c r="AI131" i="5"/>
  <c r="AH131" i="5"/>
  <c r="C131" i="5" l="1"/>
  <c r="C138" i="4" s="1"/>
  <c r="B131" i="5"/>
  <c r="R130" i="5"/>
  <c r="I137" i="4" s="1"/>
  <c r="B137" i="4"/>
  <c r="AF132" i="5"/>
  <c r="AH132" i="5"/>
  <c r="AG132" i="5"/>
  <c r="AI132" i="5"/>
  <c r="C132" i="5" l="1"/>
  <c r="C139" i="4" s="1"/>
  <c r="B132" i="5"/>
  <c r="R131" i="5"/>
  <c r="I138" i="4" s="1"/>
  <c r="B138" i="4"/>
  <c r="AH133" i="5"/>
  <c r="AI133" i="5"/>
  <c r="AF133" i="5"/>
  <c r="AG133" i="5"/>
  <c r="C133" i="5" l="1"/>
  <c r="C140" i="4" s="1"/>
  <c r="B133" i="5"/>
  <c r="R132" i="5"/>
  <c r="I139" i="4" s="1"/>
  <c r="B139" i="4"/>
  <c r="AF134" i="5"/>
  <c r="AH134" i="5"/>
  <c r="AI134" i="5"/>
  <c r="AG134" i="5"/>
  <c r="C134" i="5" l="1"/>
  <c r="C141" i="4" s="1"/>
  <c r="B134" i="5"/>
  <c r="R133" i="5"/>
  <c r="I140" i="4" s="1"/>
  <c r="B140" i="4"/>
  <c r="AG135" i="5"/>
  <c r="AI135" i="5"/>
  <c r="AH135" i="5"/>
  <c r="AF135" i="5"/>
  <c r="C135" i="5" l="1"/>
  <c r="C142" i="4" s="1"/>
  <c r="B135" i="5"/>
  <c r="R134" i="5"/>
  <c r="I141" i="4" s="1"/>
  <c r="B141" i="4"/>
  <c r="AG136" i="5"/>
  <c r="AF136" i="5"/>
  <c r="AI136" i="5"/>
  <c r="AH136" i="5"/>
  <c r="C136" i="5" l="1"/>
  <c r="C143" i="4" s="1"/>
  <c r="B136" i="5"/>
  <c r="R135" i="5"/>
  <c r="I142" i="4" s="1"/>
  <c r="B142" i="4"/>
  <c r="AG137" i="5"/>
  <c r="AH137" i="5"/>
  <c r="AI137" i="5"/>
  <c r="AF137" i="5"/>
  <c r="C137" i="5" l="1"/>
  <c r="C144" i="4" s="1"/>
  <c r="B137" i="5"/>
  <c r="R136" i="5"/>
  <c r="I143" i="4" s="1"/>
  <c r="B143" i="4"/>
  <c r="AF138" i="5"/>
  <c r="AI138" i="5"/>
  <c r="AH138" i="5"/>
  <c r="AG138" i="5"/>
  <c r="C138" i="5" l="1"/>
  <c r="C145" i="4" s="1"/>
  <c r="B138" i="5"/>
  <c r="R137" i="5"/>
  <c r="I144" i="4" s="1"/>
  <c r="B144" i="4"/>
  <c r="AI139" i="5"/>
  <c r="AF139" i="5"/>
  <c r="AH139" i="5"/>
  <c r="AG139" i="5"/>
  <c r="C139" i="5" l="1"/>
  <c r="C146" i="4" s="1"/>
  <c r="B139" i="5"/>
  <c r="R138" i="5"/>
  <c r="I145" i="4" s="1"/>
  <c r="B145" i="4"/>
  <c r="AH140" i="5"/>
  <c r="AG140" i="5"/>
  <c r="AF140" i="5"/>
  <c r="AI140" i="5"/>
  <c r="C140" i="5" l="1"/>
  <c r="C147" i="4" s="1"/>
  <c r="B140" i="5"/>
  <c r="R139" i="5"/>
  <c r="I146" i="4" s="1"/>
  <c r="B146" i="4"/>
  <c r="AF141" i="5"/>
  <c r="AI141" i="5"/>
  <c r="AH141" i="5"/>
  <c r="AG141" i="5"/>
  <c r="C141" i="5" l="1"/>
  <c r="C148" i="4" s="1"/>
  <c r="B141" i="5"/>
  <c r="R140" i="5"/>
  <c r="I147" i="4" s="1"/>
  <c r="B147" i="4"/>
  <c r="AH142" i="5"/>
  <c r="AI142" i="5"/>
  <c r="AG142" i="5"/>
  <c r="AF142" i="5"/>
  <c r="C142" i="5" l="1"/>
  <c r="C149" i="4" s="1"/>
  <c r="B142" i="5"/>
  <c r="R141" i="5"/>
  <c r="I148" i="4" s="1"/>
  <c r="B148" i="4"/>
  <c r="R142" i="5" l="1"/>
  <c r="I149" i="4" s="1"/>
  <c r="B149" i="4"/>
  <c r="AF143" i="5"/>
  <c r="AI143" i="5"/>
  <c r="AH143" i="5"/>
  <c r="AG143" i="5"/>
  <c r="C143" i="5" l="1"/>
  <c r="C150" i="4" s="1"/>
  <c r="B143" i="5"/>
  <c r="R143" i="5" s="1"/>
  <c r="I150" i="4" s="1"/>
  <c r="AH144" i="5"/>
  <c r="AF144" i="5"/>
  <c r="AI144" i="5"/>
  <c r="AG144" i="5"/>
  <c r="B150" i="4" l="1"/>
  <c r="B144" i="5"/>
  <c r="R144" i="5" s="1"/>
  <c r="I151" i="4" s="1"/>
  <c r="C144" i="5"/>
  <c r="C151" i="4" s="1"/>
  <c r="AF145" i="5"/>
  <c r="AH145" i="5"/>
  <c r="AI145" i="5"/>
  <c r="AG145" i="5"/>
  <c r="B151" i="4" l="1"/>
  <c r="C145" i="5"/>
  <c r="C152" i="4" s="1"/>
  <c r="B145" i="5"/>
  <c r="R145" i="5" s="1"/>
  <c r="I152" i="4" s="1"/>
  <c r="AF146" i="5"/>
  <c r="AH146" i="5"/>
  <c r="AI146" i="5"/>
  <c r="AG146" i="5"/>
  <c r="B152" i="4" l="1"/>
  <c r="C146" i="5"/>
  <c r="C153" i="4" s="1"/>
  <c r="B146" i="5"/>
  <c r="R146" i="5" s="1"/>
  <c r="I153" i="4" s="1"/>
  <c r="AF147" i="5"/>
  <c r="AG147" i="5"/>
  <c r="AH147" i="5"/>
  <c r="AI147" i="5"/>
  <c r="B153" i="4" l="1"/>
  <c r="C147" i="5"/>
  <c r="C154" i="4" s="1"/>
  <c r="B147" i="5"/>
  <c r="R147" i="5" s="1"/>
  <c r="I154" i="4" s="1"/>
  <c r="AH148" i="5"/>
  <c r="AI148" i="5"/>
  <c r="AG148" i="5"/>
  <c r="AF148" i="5"/>
  <c r="B154" i="4" l="1"/>
  <c r="C148" i="5"/>
  <c r="C155" i="4" s="1"/>
  <c r="B148" i="5"/>
  <c r="R148" i="5" s="1"/>
  <c r="I155" i="4" s="1"/>
  <c r="AH149" i="5"/>
  <c r="AI149" i="5"/>
  <c r="AF149" i="5"/>
  <c r="AG149" i="5"/>
  <c r="B155" i="4" l="1"/>
  <c r="C149" i="5"/>
  <c r="C156" i="4" s="1"/>
  <c r="B149" i="5"/>
  <c r="R149" i="5" s="1"/>
  <c r="I156" i="4" s="1"/>
  <c r="AF150" i="5"/>
  <c r="AG150" i="5"/>
  <c r="AI150" i="5"/>
  <c r="AH150" i="5"/>
  <c r="B156" i="4" l="1"/>
  <c r="C150" i="5"/>
  <c r="C157" i="4" s="1"/>
  <c r="B150" i="5"/>
  <c r="R150" i="5" s="1"/>
  <c r="I157" i="4" s="1"/>
  <c r="AF151" i="5"/>
  <c r="AI151" i="5"/>
  <c r="AG151" i="5"/>
  <c r="AH151" i="5"/>
  <c r="B157" i="4" l="1"/>
  <c r="C151" i="5"/>
  <c r="C158" i="4" s="1"/>
  <c r="B151" i="5"/>
  <c r="R151" i="5" s="1"/>
  <c r="I158" i="4" s="1"/>
  <c r="AH152" i="5"/>
  <c r="AG152" i="5"/>
  <c r="AF152" i="5"/>
  <c r="AI152" i="5"/>
  <c r="B158" i="4" l="1"/>
  <c r="C152" i="5"/>
  <c r="C159" i="4" s="1"/>
  <c r="B152" i="5"/>
  <c r="R152" i="5" s="1"/>
  <c r="I159" i="4" s="1"/>
  <c r="AI153" i="5"/>
  <c r="AG153" i="5"/>
  <c r="AF153" i="5"/>
  <c r="AH153" i="5"/>
  <c r="B159" i="4" l="1"/>
  <c r="C153" i="5"/>
  <c r="C160" i="4" s="1"/>
  <c r="B153" i="5"/>
  <c r="R153" i="5" s="1"/>
  <c r="I160" i="4" s="1"/>
  <c r="AI154" i="5"/>
  <c r="AH154" i="5"/>
  <c r="AG154" i="5"/>
  <c r="AF154" i="5"/>
  <c r="B160" i="4" l="1"/>
  <c r="C154" i="5"/>
  <c r="C161" i="4" s="1"/>
  <c r="B154" i="5"/>
  <c r="R154" i="5" s="1"/>
  <c r="I161" i="4" s="1"/>
  <c r="AG155" i="5"/>
  <c r="AI155" i="5"/>
  <c r="AF155" i="5"/>
  <c r="AH155" i="5"/>
  <c r="B161" i="4" l="1"/>
  <c r="C155" i="5"/>
  <c r="C162" i="4" s="1"/>
  <c r="B155" i="5"/>
  <c r="R155" i="5" s="1"/>
  <c r="I162" i="4" s="1"/>
  <c r="AF156" i="5"/>
  <c r="AG156" i="5"/>
  <c r="AI156" i="5"/>
  <c r="AH156" i="5"/>
  <c r="B162" i="4" l="1"/>
  <c r="C156" i="5"/>
  <c r="C163" i="4" s="1"/>
  <c r="B156" i="5"/>
  <c r="R156" i="5" s="1"/>
  <c r="I163" i="4" s="1"/>
  <c r="AF157" i="5"/>
  <c r="AH157" i="5"/>
  <c r="AG157" i="5"/>
  <c r="AI157" i="5"/>
  <c r="B163" i="4" l="1"/>
  <c r="C157" i="5"/>
  <c r="C164" i="4" s="1"/>
  <c r="B157" i="5"/>
  <c r="R157" i="5" s="1"/>
  <c r="I164" i="4" s="1"/>
  <c r="AG158" i="5"/>
  <c r="AH158" i="5"/>
  <c r="AI158" i="5"/>
  <c r="AF158" i="5"/>
  <c r="B164" i="4" l="1"/>
  <c r="C158" i="5"/>
  <c r="C165" i="4" s="1"/>
  <c r="B158" i="5"/>
  <c r="R158" i="5" s="1"/>
  <c r="I165" i="4" s="1"/>
  <c r="AH159" i="5"/>
  <c r="AF159" i="5"/>
  <c r="AI159" i="5"/>
  <c r="AG159" i="5"/>
  <c r="B165" i="4" l="1"/>
  <c r="C159" i="5"/>
  <c r="C166" i="4" s="1"/>
  <c r="B159" i="5"/>
  <c r="R159" i="5" s="1"/>
  <c r="I166" i="4" s="1"/>
  <c r="AH160" i="5"/>
  <c r="AI160" i="5"/>
  <c r="AF160" i="5"/>
  <c r="AG160" i="5"/>
  <c r="B166" i="4" l="1"/>
  <c r="C160" i="5"/>
  <c r="C167" i="4" s="1"/>
  <c r="B160" i="5"/>
  <c r="R160" i="5" s="1"/>
  <c r="I167" i="4" s="1"/>
  <c r="AG161" i="5"/>
  <c r="AH161" i="5"/>
  <c r="AF161" i="5"/>
  <c r="AI161" i="5"/>
  <c r="B167" i="4" l="1"/>
  <c r="C161" i="5"/>
  <c r="C168" i="4" s="1"/>
  <c r="B161" i="5"/>
  <c r="R161" i="5" s="1"/>
  <c r="I168" i="4" s="1"/>
  <c r="AI162" i="5"/>
  <c r="AG162" i="5"/>
  <c r="AH162" i="5"/>
  <c r="AF162" i="5"/>
  <c r="B168" i="4" l="1"/>
  <c r="C162" i="5"/>
  <c r="C169" i="4" s="1"/>
  <c r="B162" i="5"/>
  <c r="R162" i="5" s="1"/>
  <c r="I169" i="4" s="1"/>
  <c r="AF163" i="5"/>
  <c r="AG163" i="5"/>
  <c r="AH163" i="5"/>
  <c r="AI163" i="5"/>
  <c r="B169" i="4" l="1"/>
  <c r="C163" i="5"/>
  <c r="C170" i="4" s="1"/>
  <c r="B163" i="5"/>
  <c r="R163" i="5" s="1"/>
  <c r="I170" i="4" s="1"/>
  <c r="AG164" i="5"/>
  <c r="AI164" i="5"/>
  <c r="AH164" i="5"/>
  <c r="AF164" i="5"/>
  <c r="B170" i="4" l="1"/>
  <c r="C164" i="5"/>
  <c r="C171" i="4" s="1"/>
  <c r="B164" i="5"/>
  <c r="R164" i="5" s="1"/>
  <c r="I171" i="4" s="1"/>
  <c r="AF165" i="5"/>
  <c r="AI165" i="5"/>
  <c r="AH165" i="5"/>
  <c r="AG165" i="5"/>
  <c r="B171" i="4" l="1"/>
  <c r="B165" i="5"/>
  <c r="R165" i="5" s="1"/>
  <c r="I172" i="4" s="1"/>
  <c r="C165" i="5"/>
  <c r="C172" i="4" s="1"/>
  <c r="AG166" i="5"/>
  <c r="AF166" i="5"/>
  <c r="AH166" i="5"/>
  <c r="AI166" i="5"/>
  <c r="B172" i="4" l="1"/>
  <c r="C166" i="5"/>
  <c r="C173" i="4" s="1"/>
  <c r="B166" i="5"/>
  <c r="R166" i="5" s="1"/>
  <c r="I173" i="4" s="1"/>
  <c r="B173" i="4" l="1"/>
  <c r="I174" i="4"/>
  <c r="C174" i="4"/>
  <c r="AI168" i="5"/>
  <c r="AH168" i="5"/>
  <c r="AF168" i="5"/>
  <c r="AG168" i="5"/>
  <c r="B174" i="4" l="1"/>
  <c r="B168" i="5"/>
  <c r="R168" i="5" s="1"/>
  <c r="I175" i="4" s="1"/>
  <c r="C168" i="5"/>
  <c r="C175" i="4" s="1"/>
  <c r="AH169" i="5"/>
  <c r="AI169" i="5"/>
  <c r="AF169" i="5"/>
  <c r="AG169" i="5"/>
  <c r="B175" i="4" l="1"/>
  <c r="B169" i="5"/>
  <c r="R169" i="5" s="1"/>
  <c r="I176" i="4" s="1"/>
  <c r="C169" i="5"/>
  <c r="C176" i="4" s="1"/>
  <c r="AF170" i="5"/>
  <c r="AI170" i="5"/>
  <c r="AG170" i="5"/>
  <c r="AH170" i="5"/>
  <c r="B176" i="4" l="1"/>
  <c r="B170" i="5"/>
  <c r="R170" i="5" s="1"/>
  <c r="I177" i="4" s="1"/>
  <c r="C170" i="5"/>
  <c r="C177" i="4" s="1"/>
  <c r="AH171" i="5"/>
  <c r="AI171" i="5"/>
  <c r="AF171" i="5"/>
  <c r="AG171" i="5"/>
  <c r="B177" i="4" l="1"/>
  <c r="C171" i="5"/>
  <c r="C178" i="4" s="1"/>
  <c r="B171" i="5"/>
  <c r="R171" i="5" s="1"/>
  <c r="I178" i="4" s="1"/>
  <c r="AH172" i="5"/>
  <c r="AI172" i="5"/>
  <c r="AF172" i="5"/>
  <c r="AG172" i="5"/>
  <c r="B178" i="4" l="1"/>
  <c r="C172" i="5"/>
  <c r="C179" i="4" s="1"/>
  <c r="B172" i="5"/>
  <c r="R172" i="5" s="1"/>
  <c r="I179" i="4" s="1"/>
  <c r="AG173" i="5"/>
  <c r="AI173" i="5"/>
  <c r="AF173" i="5"/>
  <c r="AH173" i="5"/>
  <c r="B179" i="4" l="1"/>
  <c r="C173" i="5"/>
  <c r="C180" i="4" s="1"/>
  <c r="B173" i="5"/>
  <c r="R173" i="5" s="1"/>
  <c r="I180" i="4" s="1"/>
  <c r="AH174" i="5"/>
  <c r="AI174" i="5"/>
  <c r="AF174" i="5"/>
  <c r="AG174" i="5"/>
  <c r="B180" i="4" l="1"/>
  <c r="B174" i="5"/>
  <c r="R174" i="5" s="1"/>
  <c r="I181" i="4" s="1"/>
  <c r="C174" i="5"/>
  <c r="C181" i="4" s="1"/>
  <c r="AF175" i="5"/>
  <c r="AI175" i="5"/>
  <c r="AG175" i="5"/>
  <c r="AH175" i="5"/>
  <c r="B181" i="4" l="1"/>
  <c r="C175" i="5"/>
  <c r="C182" i="4" s="1"/>
  <c r="B175" i="5"/>
  <c r="R175" i="5" s="1"/>
  <c r="I182" i="4" s="1"/>
  <c r="AH176" i="5"/>
  <c r="AF176" i="5"/>
  <c r="AI176" i="5"/>
  <c r="AG176" i="5"/>
  <c r="B182" i="4" l="1"/>
  <c r="C176" i="5"/>
  <c r="C183" i="4" s="1"/>
  <c r="B176" i="5"/>
  <c r="R176" i="5" s="1"/>
  <c r="I183" i="4" s="1"/>
  <c r="AH177" i="5"/>
  <c r="AG177" i="5"/>
  <c r="AI177" i="5"/>
  <c r="AF177" i="5"/>
  <c r="B183" i="4" l="1"/>
  <c r="C177" i="5"/>
  <c r="C184" i="4" s="1"/>
  <c r="B177" i="5"/>
  <c r="R177" i="5" s="1"/>
  <c r="I184" i="4" s="1"/>
  <c r="AG178" i="5"/>
  <c r="AH178" i="5"/>
  <c r="AI178" i="5"/>
  <c r="AF178" i="5"/>
  <c r="B184" i="4" l="1"/>
  <c r="B178" i="5"/>
  <c r="R178" i="5" s="1"/>
  <c r="I185" i="4" s="1"/>
  <c r="C178" i="5"/>
  <c r="C185" i="4" s="1"/>
  <c r="AH179" i="5"/>
  <c r="AF179" i="5"/>
  <c r="AI179" i="5"/>
  <c r="AG179" i="5"/>
  <c r="B185" i="4" l="1"/>
  <c r="C179" i="5"/>
  <c r="C186" i="4" s="1"/>
  <c r="B179" i="5"/>
  <c r="R179" i="5" s="1"/>
  <c r="I186" i="4" s="1"/>
  <c r="AG180" i="5"/>
  <c r="AI180" i="5"/>
  <c r="AH180" i="5"/>
  <c r="AF180" i="5"/>
  <c r="B186" i="4" l="1"/>
  <c r="C180" i="5"/>
  <c r="C187" i="4" s="1"/>
  <c r="B180" i="5"/>
  <c r="R180" i="5" s="1"/>
  <c r="I187" i="4" s="1"/>
  <c r="AI181" i="5"/>
  <c r="AG181" i="5"/>
  <c r="AF181" i="5"/>
  <c r="AH181" i="5"/>
  <c r="B187" i="4" l="1"/>
  <c r="C181" i="5"/>
  <c r="C188" i="4" s="1"/>
  <c r="B181" i="5"/>
  <c r="R181" i="5" s="1"/>
  <c r="I188" i="4" s="1"/>
  <c r="AH182" i="5"/>
  <c r="AI182" i="5"/>
  <c r="AG182" i="5"/>
  <c r="AF182" i="5"/>
  <c r="B188" i="4" l="1"/>
  <c r="B182" i="5"/>
  <c r="R182" i="5" s="1"/>
  <c r="I189" i="4" s="1"/>
  <c r="C182" i="5"/>
  <c r="C189" i="4" s="1"/>
  <c r="AG183" i="5"/>
  <c r="AI183" i="5"/>
  <c r="AH183" i="5"/>
  <c r="AF183" i="5"/>
  <c r="B189" i="4" l="1"/>
  <c r="C183" i="5"/>
  <c r="C190" i="4" s="1"/>
  <c r="B183" i="5"/>
  <c r="R183" i="5" s="1"/>
  <c r="I190" i="4" s="1"/>
  <c r="AH184" i="5"/>
  <c r="AG184" i="5"/>
  <c r="AF184" i="5"/>
  <c r="AI184" i="5"/>
  <c r="B190" i="4" l="1"/>
  <c r="C184" i="5"/>
  <c r="C191" i="4" s="1"/>
  <c r="B184" i="5"/>
  <c r="R184" i="5" s="1"/>
  <c r="I191" i="4" s="1"/>
  <c r="AF185" i="5"/>
  <c r="AG185" i="5"/>
  <c r="AI185" i="5"/>
  <c r="AH185" i="5"/>
  <c r="B191" i="4" l="1"/>
  <c r="C185" i="5"/>
  <c r="C192" i="4" s="1"/>
  <c r="B185" i="5"/>
  <c r="R185" i="5" s="1"/>
  <c r="I192" i="4" s="1"/>
  <c r="AF186" i="5"/>
  <c r="AI186" i="5"/>
  <c r="AG186" i="5"/>
  <c r="AH186" i="5"/>
  <c r="B192" i="4" l="1"/>
  <c r="B186" i="5"/>
  <c r="R186" i="5" s="1"/>
  <c r="I193" i="4" s="1"/>
  <c r="C186" i="5"/>
  <c r="C193" i="4" s="1"/>
  <c r="AG187" i="5"/>
  <c r="AF187" i="5"/>
  <c r="AI187" i="5"/>
  <c r="AH187" i="5"/>
  <c r="B193" i="4" l="1"/>
  <c r="C187" i="5"/>
  <c r="C194" i="4" s="1"/>
  <c r="B187" i="5"/>
  <c r="R187" i="5" s="1"/>
  <c r="I194" i="4" s="1"/>
  <c r="AI188" i="5"/>
  <c r="AH188" i="5"/>
  <c r="AF188" i="5"/>
  <c r="AG188" i="5"/>
  <c r="B194" i="4" l="1"/>
  <c r="C188" i="5"/>
  <c r="C195" i="4" s="1"/>
  <c r="B188" i="5"/>
  <c r="R188" i="5" s="1"/>
  <c r="I195" i="4" s="1"/>
  <c r="AG189" i="5"/>
  <c r="AI189" i="5"/>
  <c r="AH189" i="5"/>
  <c r="AF189" i="5"/>
  <c r="B195" i="4" l="1"/>
  <c r="C189" i="5"/>
  <c r="C196" i="4" s="1"/>
  <c r="B189" i="5"/>
  <c r="R189" i="5" s="1"/>
  <c r="I196" i="4" s="1"/>
  <c r="AG190" i="5"/>
  <c r="AF190" i="5"/>
  <c r="AH190" i="5"/>
  <c r="AI190" i="5"/>
  <c r="B196" i="4" l="1"/>
  <c r="B190" i="5"/>
  <c r="R190" i="5" s="1"/>
  <c r="I197" i="4" s="1"/>
  <c r="C190" i="5"/>
  <c r="C197" i="4" s="1"/>
  <c r="AG191" i="5"/>
  <c r="AF191" i="5"/>
  <c r="AI191" i="5"/>
  <c r="AH191" i="5"/>
  <c r="B197" i="4" l="1"/>
  <c r="C191" i="5"/>
  <c r="C198" i="4" s="1"/>
  <c r="B191" i="5"/>
  <c r="R191" i="5" s="1"/>
  <c r="I198" i="4" s="1"/>
  <c r="AI192" i="5"/>
  <c r="AH192" i="5"/>
  <c r="AG192" i="5"/>
  <c r="AF192" i="5"/>
  <c r="B198" i="4" l="1"/>
  <c r="C192" i="5"/>
  <c r="C199" i="4" s="1"/>
  <c r="B192" i="5"/>
  <c r="R192" i="5" s="1"/>
  <c r="I199" i="4" s="1"/>
  <c r="AF193" i="5"/>
  <c r="AH193" i="5"/>
  <c r="AG193" i="5"/>
  <c r="AI193" i="5"/>
  <c r="B199" i="4" l="1"/>
  <c r="C193" i="5"/>
  <c r="C200" i="4" s="1"/>
  <c r="B193" i="5"/>
  <c r="R193" i="5" s="1"/>
  <c r="I200" i="4" s="1"/>
  <c r="AH194" i="5"/>
  <c r="AF194" i="5"/>
  <c r="AG194" i="5"/>
  <c r="AI194" i="5"/>
  <c r="B200" i="4" l="1"/>
  <c r="B194" i="5"/>
  <c r="R194" i="5" s="1"/>
  <c r="I201" i="4" s="1"/>
  <c r="C194" i="5"/>
  <c r="C201" i="4" s="1"/>
  <c r="AG195" i="5"/>
  <c r="AF195" i="5"/>
  <c r="AI195" i="5"/>
  <c r="AH195" i="5"/>
  <c r="B201" i="4" l="1"/>
  <c r="C195" i="5"/>
  <c r="C202" i="4" s="1"/>
  <c r="B195" i="5"/>
  <c r="R195" i="5" s="1"/>
  <c r="I202" i="4" s="1"/>
  <c r="AF196" i="5"/>
  <c r="AI196" i="5"/>
  <c r="AG196" i="5"/>
  <c r="AH196" i="5"/>
  <c r="B202" i="4" l="1"/>
  <c r="C196" i="5"/>
  <c r="C203" i="4" s="1"/>
  <c r="B196" i="5"/>
  <c r="R196" i="5" s="1"/>
  <c r="I203" i="4" s="1"/>
  <c r="AG197" i="5"/>
  <c r="AI197" i="5"/>
  <c r="AH197" i="5"/>
  <c r="AF197" i="5"/>
  <c r="B203" i="4" l="1"/>
  <c r="C197" i="5"/>
  <c r="C204" i="4" s="1"/>
  <c r="B197" i="5"/>
  <c r="R197" i="5" s="1"/>
  <c r="I204" i="4" s="1"/>
  <c r="AI198" i="5"/>
  <c r="AF198" i="5"/>
  <c r="AH198" i="5"/>
  <c r="AG198" i="5"/>
  <c r="B204" i="4" l="1"/>
  <c r="B198" i="5"/>
  <c r="R198" i="5" s="1"/>
  <c r="I205" i="4" s="1"/>
  <c r="C198" i="5"/>
  <c r="C205" i="4" s="1"/>
  <c r="AG199" i="5"/>
  <c r="AF199" i="5"/>
  <c r="AI199" i="5"/>
  <c r="AH199" i="5"/>
  <c r="B205" i="4" l="1"/>
  <c r="C199" i="5"/>
  <c r="C206" i="4" s="1"/>
  <c r="B199" i="5"/>
  <c r="R199" i="5" s="1"/>
  <c r="I206" i="4" s="1"/>
  <c r="AG200" i="5"/>
  <c r="AH200" i="5"/>
  <c r="AF200" i="5"/>
  <c r="AI200" i="5"/>
  <c r="B206" i="4" l="1"/>
  <c r="C200" i="5"/>
  <c r="C207" i="4" s="1"/>
  <c r="B200" i="5"/>
  <c r="R200" i="5" s="1"/>
  <c r="I207" i="4" s="1"/>
  <c r="AH201" i="5"/>
  <c r="AI201" i="5"/>
  <c r="AF201" i="5"/>
  <c r="AG201" i="5"/>
  <c r="B207" i="4" l="1"/>
  <c r="C201" i="5"/>
  <c r="C208" i="4" s="1"/>
  <c r="B201" i="5"/>
  <c r="R201" i="5" s="1"/>
  <c r="I208" i="4" s="1"/>
  <c r="AG202" i="5"/>
  <c r="AF202" i="5"/>
  <c r="AH202" i="5"/>
  <c r="AI202" i="5"/>
  <c r="B208" i="4" l="1"/>
  <c r="B202" i="5"/>
  <c r="R202" i="5" s="1"/>
  <c r="I209" i="4" s="1"/>
  <c r="C202" i="5"/>
  <c r="C209" i="4" s="1"/>
  <c r="AF203" i="5"/>
  <c r="AH203" i="5"/>
  <c r="AG203" i="5"/>
  <c r="AI203" i="5"/>
  <c r="B209" i="4" l="1"/>
  <c r="C203" i="5"/>
  <c r="C210" i="4" s="1"/>
  <c r="B203" i="5"/>
  <c r="R203" i="5" s="1"/>
  <c r="I210" i="4" s="1"/>
  <c r="AH204" i="5"/>
  <c r="AI204" i="5"/>
  <c r="AG204" i="5"/>
  <c r="AF204" i="5"/>
  <c r="B210" i="4" l="1"/>
  <c r="C204" i="5"/>
  <c r="C211" i="4" s="1"/>
  <c r="B204" i="5"/>
  <c r="R204" i="5" s="1"/>
  <c r="I211" i="4" s="1"/>
  <c r="AG205" i="5"/>
  <c r="AH205" i="5"/>
  <c r="AF205" i="5"/>
  <c r="AI205" i="5"/>
  <c r="B211" i="4" l="1"/>
  <c r="C205" i="5"/>
  <c r="C212" i="4" s="1"/>
  <c r="B205" i="5"/>
  <c r="R205" i="5" s="1"/>
  <c r="I212" i="4" s="1"/>
  <c r="AI206" i="5"/>
  <c r="AH206" i="5"/>
  <c r="AG206" i="5"/>
  <c r="AF206" i="5"/>
  <c r="B212" i="4" l="1"/>
  <c r="B206" i="5"/>
  <c r="R206" i="5" s="1"/>
  <c r="I213" i="4" s="1"/>
  <c r="C206" i="5"/>
  <c r="C213" i="4" s="1"/>
  <c r="AH207" i="5"/>
  <c r="AI207" i="5"/>
  <c r="AF207" i="5"/>
  <c r="AG207" i="5"/>
  <c r="B213" i="4" l="1"/>
  <c r="C207" i="5"/>
  <c r="C214" i="4" s="1"/>
  <c r="B207" i="5"/>
  <c r="R207" i="5" s="1"/>
  <c r="I214" i="4" s="1"/>
  <c r="AF208" i="5"/>
  <c r="AH208" i="5"/>
  <c r="AI208" i="5"/>
  <c r="AG208" i="5"/>
  <c r="B214" i="4" l="1"/>
  <c r="C208" i="5"/>
  <c r="C215" i="4" s="1"/>
  <c r="B208" i="5"/>
  <c r="R208" i="5" s="1"/>
  <c r="I215" i="4" s="1"/>
  <c r="AF209" i="5"/>
  <c r="AH209" i="5"/>
  <c r="AI209" i="5"/>
  <c r="AG209" i="5"/>
  <c r="B215" i="4" l="1"/>
  <c r="C209" i="5"/>
  <c r="C216" i="4" s="1"/>
  <c r="B209" i="5"/>
  <c r="R209" i="5" s="1"/>
  <c r="I216" i="4" s="1"/>
  <c r="AF210" i="5"/>
  <c r="AG210" i="5"/>
  <c r="AI210" i="5"/>
  <c r="AH210" i="5"/>
  <c r="B216" i="4" l="1"/>
  <c r="B210" i="5"/>
  <c r="R210" i="5" s="1"/>
  <c r="I217" i="4" s="1"/>
  <c r="C210" i="5"/>
  <c r="C217" i="4" s="1"/>
  <c r="AI211" i="5"/>
  <c r="AH211" i="5"/>
  <c r="AG211" i="5"/>
  <c r="AF211" i="5"/>
  <c r="B217" i="4" l="1"/>
  <c r="C211" i="5"/>
  <c r="C218" i="4" s="1"/>
  <c r="B211" i="5"/>
  <c r="R211" i="5" s="1"/>
  <c r="I218" i="4" s="1"/>
  <c r="AH212" i="5"/>
  <c r="AF212" i="5"/>
  <c r="AG212" i="5"/>
  <c r="AI212" i="5"/>
  <c r="B218" i="4" l="1"/>
  <c r="C212" i="5"/>
  <c r="C219" i="4" s="1"/>
  <c r="B212" i="5"/>
  <c r="R212" i="5" s="1"/>
  <c r="I219" i="4" s="1"/>
  <c r="AF213" i="5"/>
  <c r="AI213" i="5"/>
  <c r="AG213" i="5"/>
  <c r="AH213" i="5"/>
  <c r="B219" i="4" l="1"/>
  <c r="C213" i="5"/>
  <c r="C220" i="4" s="1"/>
  <c r="B213" i="5"/>
  <c r="R213" i="5" s="1"/>
  <c r="I220" i="4" s="1"/>
  <c r="AI214" i="5"/>
  <c r="AG214" i="5"/>
  <c r="AF214" i="5"/>
  <c r="AH214" i="5"/>
  <c r="B220" i="4" l="1"/>
  <c r="B214" i="5"/>
  <c r="R214" i="5" s="1"/>
  <c r="I221" i="4" s="1"/>
  <c r="C214" i="5"/>
  <c r="C221" i="4" s="1"/>
  <c r="AH215" i="5"/>
  <c r="AI215" i="5"/>
  <c r="AG215" i="5"/>
  <c r="AF215" i="5"/>
  <c r="B221" i="4" l="1"/>
  <c r="C215" i="5"/>
  <c r="C222" i="4" s="1"/>
  <c r="B215" i="5"/>
  <c r="R215" i="5" s="1"/>
  <c r="I222" i="4" s="1"/>
  <c r="AF216" i="5"/>
  <c r="AI216" i="5"/>
  <c r="AG216" i="5"/>
  <c r="AH216" i="5"/>
  <c r="B222" i="4" l="1"/>
  <c r="B216" i="5"/>
  <c r="R216" i="5" s="1"/>
  <c r="I223" i="4" s="1"/>
  <c r="C216" i="5"/>
  <c r="C223" i="4" s="1"/>
  <c r="AG217" i="5"/>
  <c r="AF217" i="5"/>
  <c r="AI217" i="5"/>
  <c r="AH217" i="5"/>
  <c r="B223" i="4" l="1"/>
  <c r="C217" i="5"/>
  <c r="C224" i="4" s="1"/>
  <c r="B217" i="5"/>
  <c r="R217" i="5" s="1"/>
  <c r="I224" i="4" s="1"/>
  <c r="AF218" i="5"/>
  <c r="AH218" i="5"/>
  <c r="AI218" i="5"/>
  <c r="AG218" i="5"/>
  <c r="B224" i="4" l="1"/>
  <c r="B218" i="5"/>
  <c r="R218" i="5" s="1"/>
  <c r="I225" i="4" s="1"/>
  <c r="C218" i="5"/>
  <c r="C225" i="4" s="1"/>
  <c r="AF219" i="5"/>
  <c r="AG219" i="5"/>
  <c r="AI219" i="5"/>
  <c r="AH219" i="5"/>
  <c r="B225" i="4" l="1"/>
  <c r="C219" i="5"/>
  <c r="C226" i="4" s="1"/>
  <c r="B219" i="5"/>
  <c r="R219" i="5" s="1"/>
  <c r="I226" i="4" s="1"/>
  <c r="AH220" i="5"/>
  <c r="AF220" i="5"/>
  <c r="AI220" i="5"/>
  <c r="AG220" i="5"/>
  <c r="B226" i="4" l="1"/>
  <c r="C220" i="5"/>
  <c r="C227" i="4" s="1"/>
  <c r="B220" i="5"/>
  <c r="R220" i="5" s="1"/>
  <c r="I227" i="4" s="1"/>
  <c r="AI221" i="5"/>
  <c r="AH221" i="5"/>
  <c r="AG221" i="5"/>
  <c r="AF221" i="5"/>
  <c r="B227" i="4" l="1"/>
  <c r="B221" i="5"/>
  <c r="R221" i="5" s="1"/>
  <c r="I228" i="4" s="1"/>
  <c r="C221" i="5"/>
  <c r="C228" i="4" s="1"/>
  <c r="AI222" i="5"/>
  <c r="AG222" i="5"/>
  <c r="AH222" i="5"/>
  <c r="AF222" i="5"/>
  <c r="B228" i="4" l="1"/>
  <c r="B222" i="5"/>
  <c r="R222" i="5" s="1"/>
  <c r="I229" i="4" s="1"/>
  <c r="C222" i="5"/>
  <c r="C229" i="4" s="1"/>
  <c r="AG223" i="5"/>
  <c r="AF223" i="5"/>
  <c r="AI223" i="5"/>
  <c r="AH223" i="5"/>
  <c r="B229" i="4" l="1"/>
  <c r="C223" i="5"/>
  <c r="C230" i="4" s="1"/>
  <c r="B223" i="5"/>
  <c r="R223" i="5" s="1"/>
  <c r="I230" i="4" s="1"/>
  <c r="AH224" i="5"/>
  <c r="AF224" i="5"/>
  <c r="AG224" i="5"/>
  <c r="AI224" i="5"/>
  <c r="B230" i="4" l="1"/>
  <c r="C224" i="5"/>
  <c r="C231" i="4" s="1"/>
  <c r="B224" i="5"/>
  <c r="R224" i="5" s="1"/>
  <c r="I231" i="4" s="1"/>
  <c r="AF225" i="5"/>
  <c r="AG225" i="5"/>
  <c r="AI225" i="5"/>
  <c r="AH225" i="5"/>
  <c r="B231" i="4" l="1"/>
  <c r="B225" i="5"/>
  <c r="R225" i="5" s="1"/>
  <c r="I232" i="4" s="1"/>
  <c r="C225" i="5"/>
  <c r="C232" i="4" s="1"/>
  <c r="AH226" i="5"/>
  <c r="AI226" i="5"/>
  <c r="AG226" i="5"/>
  <c r="AF226" i="5"/>
  <c r="B232" i="4" l="1"/>
  <c r="B226" i="5"/>
  <c r="R226" i="5" s="1"/>
  <c r="I233" i="4" s="1"/>
  <c r="C226" i="5"/>
  <c r="C233" i="4" s="1"/>
  <c r="AH227" i="5"/>
  <c r="AF227" i="5"/>
  <c r="AI227" i="5"/>
  <c r="AG227" i="5"/>
  <c r="B233" i="4" l="1"/>
  <c r="C227" i="5"/>
  <c r="C234" i="4" s="1"/>
  <c r="B227" i="5"/>
  <c r="B234" i="4" s="1"/>
  <c r="AG228" i="5"/>
  <c r="AI228" i="5"/>
  <c r="AH228" i="5"/>
  <c r="AF228" i="5"/>
  <c r="R227" i="5" l="1"/>
  <c r="I234" i="4" s="1"/>
  <c r="C228" i="5"/>
  <c r="C235" i="4" s="1"/>
  <c r="B228" i="5"/>
  <c r="R228" i="5" s="1"/>
  <c r="I235" i="4" s="1"/>
  <c r="AI229" i="5"/>
  <c r="AG229" i="5"/>
  <c r="AF229" i="5"/>
  <c r="AH229" i="5"/>
  <c r="B235" i="4" l="1"/>
  <c r="C229" i="5"/>
  <c r="C236" i="4" s="1"/>
  <c r="B229" i="5"/>
  <c r="R229" i="5" s="1"/>
  <c r="I236" i="4" s="1"/>
  <c r="AG230" i="5"/>
  <c r="AI230" i="5"/>
  <c r="AH230" i="5"/>
  <c r="AF230" i="5"/>
  <c r="B236" i="4" l="1"/>
  <c r="B230" i="5"/>
  <c r="R230" i="5" s="1"/>
  <c r="I237" i="4" s="1"/>
  <c r="C230" i="5"/>
  <c r="C237" i="4" s="1"/>
  <c r="AI231" i="5"/>
  <c r="AF231" i="5"/>
  <c r="AG231" i="5"/>
  <c r="AH231" i="5"/>
  <c r="B237" i="4" l="1"/>
  <c r="C231" i="5"/>
  <c r="C238" i="4" s="1"/>
  <c r="B231" i="5"/>
  <c r="R231" i="5" s="1"/>
  <c r="I238" i="4" s="1"/>
  <c r="AG232" i="5"/>
  <c r="AH232" i="5"/>
  <c r="AF232" i="5"/>
  <c r="AI232" i="5"/>
  <c r="B238" i="4" l="1"/>
  <c r="C232" i="5"/>
  <c r="C239" i="4" s="1"/>
  <c r="B232" i="5"/>
  <c r="R232" i="5" s="1"/>
  <c r="I239" i="4" s="1"/>
  <c r="AH233" i="5"/>
  <c r="AF233" i="5"/>
  <c r="AI233" i="5"/>
  <c r="AG233" i="5"/>
  <c r="B239" i="4" l="1"/>
  <c r="C233" i="5"/>
  <c r="C240" i="4" s="1"/>
  <c r="B233" i="5"/>
  <c r="R233" i="5" s="1"/>
  <c r="I240" i="4" s="1"/>
  <c r="AI234" i="5"/>
  <c r="AG234" i="5"/>
  <c r="AF234" i="5"/>
  <c r="AH234" i="5"/>
  <c r="B240" i="4" l="1"/>
  <c r="B234" i="5"/>
  <c r="R234" i="5" s="1"/>
  <c r="I241" i="4" s="1"/>
  <c r="C234" i="5"/>
  <c r="C241" i="4" s="1"/>
  <c r="AF235" i="5"/>
  <c r="AH235" i="5"/>
  <c r="AG235" i="5"/>
  <c r="AI235" i="5"/>
  <c r="B241" i="4" l="1"/>
  <c r="C235" i="5"/>
  <c r="C242" i="4" s="1"/>
  <c r="B235" i="5"/>
  <c r="R235" i="5" s="1"/>
  <c r="I242" i="4" s="1"/>
  <c r="AF236" i="5"/>
  <c r="AH236" i="5"/>
  <c r="AG236" i="5"/>
  <c r="AI236" i="5"/>
  <c r="B242" i="4" l="1"/>
  <c r="C236" i="5"/>
  <c r="C243" i="4" s="1"/>
  <c r="B236" i="5"/>
  <c r="R236" i="5" s="1"/>
  <c r="I243" i="4" s="1"/>
  <c r="AG237" i="5"/>
  <c r="AF237" i="5"/>
  <c r="AI237" i="5"/>
  <c r="AH237" i="5"/>
  <c r="B243" i="4" l="1"/>
  <c r="C237" i="5"/>
  <c r="C244" i="4" s="1"/>
  <c r="B237" i="5"/>
  <c r="R237" i="5" s="1"/>
  <c r="I244" i="4" s="1"/>
  <c r="AH238" i="5"/>
  <c r="AF238" i="5"/>
  <c r="AI238" i="5"/>
  <c r="AG238" i="5"/>
  <c r="B244" i="4" l="1"/>
  <c r="C238" i="5"/>
  <c r="C245" i="4" s="1"/>
  <c r="B238" i="5"/>
  <c r="R238" i="5" s="1"/>
  <c r="I245" i="4" s="1"/>
  <c r="AF239" i="5"/>
  <c r="AH239" i="5"/>
  <c r="AG239" i="5"/>
  <c r="AI239" i="5"/>
  <c r="B245" i="4" l="1"/>
  <c r="C239" i="5"/>
  <c r="C246" i="4" s="1"/>
  <c r="B239" i="5"/>
  <c r="R239" i="5" s="1"/>
  <c r="I246" i="4" s="1"/>
  <c r="AF240" i="5"/>
  <c r="AG240" i="5"/>
  <c r="AI240" i="5"/>
  <c r="AH240" i="5"/>
  <c r="B246" i="4" l="1"/>
  <c r="C240" i="5"/>
  <c r="C247" i="4" s="1"/>
  <c r="B240" i="5"/>
  <c r="R240" i="5" s="1"/>
  <c r="I247" i="4" s="1"/>
  <c r="AG241" i="5"/>
  <c r="AI241" i="5"/>
  <c r="AF241" i="5"/>
  <c r="AH241" i="5"/>
  <c r="B247" i="4" l="1"/>
  <c r="C241" i="5"/>
  <c r="C248" i="4" s="1"/>
  <c r="B241" i="5"/>
  <c r="R241" i="5" s="1"/>
  <c r="I248" i="4" s="1"/>
  <c r="AH242" i="5"/>
  <c r="AF242" i="5"/>
  <c r="AI242" i="5"/>
  <c r="AG242" i="5"/>
  <c r="B248" i="4" l="1"/>
  <c r="C242" i="5"/>
  <c r="C249" i="4" s="1"/>
  <c r="B242" i="5"/>
  <c r="R242" i="5" s="1"/>
  <c r="I249" i="4" s="1"/>
  <c r="AF243" i="5"/>
  <c r="AG243" i="5"/>
  <c r="AH243" i="5"/>
  <c r="AI243" i="5"/>
  <c r="B249" i="4" l="1"/>
  <c r="C243" i="5"/>
  <c r="C250" i="4" s="1"/>
  <c r="B243" i="5"/>
  <c r="R243" i="5" s="1"/>
  <c r="I250" i="4" s="1"/>
  <c r="AH244" i="5"/>
  <c r="AG244" i="5"/>
  <c r="AF244" i="5"/>
  <c r="AI244" i="5"/>
  <c r="B250" i="4" l="1"/>
  <c r="C244" i="5"/>
  <c r="C251" i="4" s="1"/>
  <c r="B244" i="5"/>
  <c r="R244" i="5" s="1"/>
  <c r="I251" i="4" s="1"/>
  <c r="AF245" i="5"/>
  <c r="AH245" i="5"/>
  <c r="AI245" i="5"/>
  <c r="AG245" i="5"/>
  <c r="B251" i="4" l="1"/>
  <c r="C245" i="5"/>
  <c r="C252" i="4" s="1"/>
  <c r="B245" i="5"/>
  <c r="R245" i="5" s="1"/>
  <c r="I252" i="4" s="1"/>
  <c r="AI246" i="5"/>
  <c r="AF246" i="5"/>
  <c r="AG246" i="5"/>
  <c r="AH246" i="5"/>
  <c r="B252" i="4" l="1"/>
  <c r="B246" i="5"/>
  <c r="R246" i="5" s="1"/>
  <c r="I253" i="4" s="1"/>
  <c r="C246" i="5"/>
  <c r="C253" i="4" s="1"/>
  <c r="AI247" i="5"/>
  <c r="AG247" i="5"/>
  <c r="AH247" i="5"/>
  <c r="AF247" i="5"/>
  <c r="B253" i="4" l="1"/>
  <c r="C247" i="5"/>
  <c r="C254" i="4" s="1"/>
  <c r="B247" i="5"/>
  <c r="R247" i="5" s="1"/>
  <c r="I254" i="4" s="1"/>
  <c r="AG248" i="5"/>
  <c r="AF248" i="5"/>
  <c r="AI248" i="5"/>
  <c r="AH248" i="5"/>
  <c r="B254" i="4" l="1"/>
  <c r="C248" i="5"/>
  <c r="C255" i="4" s="1"/>
  <c r="B248" i="5"/>
  <c r="R248" i="5" s="1"/>
  <c r="I255" i="4" s="1"/>
  <c r="AH249" i="5"/>
  <c r="AI249" i="5"/>
  <c r="AG249" i="5"/>
  <c r="AF249" i="5"/>
  <c r="B255" i="4" l="1"/>
  <c r="C249" i="5"/>
  <c r="C256" i="4" s="1"/>
  <c r="B249" i="5"/>
  <c r="R249" i="5" s="1"/>
  <c r="I256" i="4" s="1"/>
  <c r="AG250" i="5"/>
  <c r="AI250" i="5"/>
  <c r="AF250" i="5"/>
  <c r="AH250" i="5"/>
  <c r="B256" i="4" l="1"/>
  <c r="B250" i="5"/>
  <c r="R250" i="5" s="1"/>
  <c r="I257" i="4" s="1"/>
  <c r="C250" i="5"/>
  <c r="C257" i="4" s="1"/>
  <c r="AH251" i="5"/>
  <c r="AF251" i="5"/>
  <c r="AG251" i="5"/>
  <c r="AI251" i="5"/>
  <c r="B257" i="4" l="1"/>
  <c r="B251" i="5"/>
  <c r="R251" i="5" s="1"/>
  <c r="I258" i="4" s="1"/>
  <c r="C251" i="5"/>
  <c r="C258" i="4" s="1"/>
  <c r="AI252" i="5"/>
  <c r="AG252" i="5"/>
  <c r="AH252" i="5"/>
  <c r="AF252" i="5"/>
  <c r="B258" i="4" l="1"/>
  <c r="C252" i="5"/>
  <c r="C259" i="4" s="1"/>
  <c r="B252" i="5"/>
  <c r="R252" i="5" s="1"/>
  <c r="I259" i="4" s="1"/>
  <c r="AI253" i="5"/>
  <c r="AF253" i="5"/>
  <c r="AG253" i="5"/>
  <c r="AH253" i="5"/>
  <c r="B259" i="4" l="1"/>
  <c r="C253" i="5"/>
  <c r="C260" i="4" s="1"/>
  <c r="B253" i="5"/>
  <c r="R253" i="5" s="1"/>
  <c r="I260" i="4" s="1"/>
  <c r="AG254" i="5"/>
  <c r="AI254" i="5"/>
  <c r="AF254" i="5"/>
  <c r="AH254" i="5"/>
  <c r="B260" i="4" l="1"/>
  <c r="C254" i="5"/>
  <c r="C261" i="4" s="1"/>
  <c r="B254" i="5"/>
  <c r="R254" i="5" s="1"/>
  <c r="I261" i="4" s="1"/>
  <c r="AH255" i="5"/>
  <c r="AF255" i="5"/>
  <c r="AG255" i="5"/>
  <c r="AI255" i="5"/>
  <c r="B261" i="4" l="1"/>
  <c r="C255" i="5"/>
  <c r="C262" i="4" s="1"/>
  <c r="B255" i="5"/>
  <c r="R255" i="5" s="1"/>
  <c r="I262" i="4" s="1"/>
  <c r="AH256" i="5"/>
  <c r="AF256" i="5"/>
  <c r="AI256" i="5"/>
  <c r="AG256" i="5"/>
  <c r="B262" i="4" l="1"/>
  <c r="C256" i="5"/>
  <c r="C263" i="4" s="1"/>
  <c r="B256" i="5"/>
  <c r="R256" i="5" s="1"/>
  <c r="I263" i="4" s="1"/>
  <c r="AF257" i="5"/>
  <c r="AH257" i="5"/>
  <c r="AG257" i="5"/>
  <c r="AI257" i="5"/>
  <c r="B263" i="4" l="1"/>
  <c r="C257" i="5"/>
  <c r="C264" i="4" s="1"/>
  <c r="B257" i="5"/>
  <c r="R257" i="5" s="1"/>
  <c r="I264" i="4" s="1"/>
  <c r="AG258" i="5"/>
  <c r="AH258" i="5"/>
  <c r="AF258" i="5"/>
  <c r="AI258" i="5"/>
  <c r="B264" i="4" l="1"/>
  <c r="C258" i="5"/>
  <c r="C265" i="4" s="1"/>
  <c r="B258" i="5"/>
  <c r="R258" i="5" s="1"/>
  <c r="I265" i="4" s="1"/>
  <c r="AG259" i="5"/>
  <c r="AI259" i="5"/>
  <c r="AF259" i="5"/>
  <c r="AH259" i="5"/>
  <c r="B265" i="4" l="1"/>
  <c r="C259" i="5"/>
  <c r="C266" i="4" s="1"/>
  <c r="B259" i="5"/>
  <c r="R259" i="5" s="1"/>
  <c r="I266" i="4" s="1"/>
  <c r="AH260" i="5"/>
  <c r="AI260" i="5"/>
  <c r="AG260" i="5"/>
  <c r="AF260" i="5"/>
  <c r="B266" i="4" l="1"/>
  <c r="B260" i="5"/>
  <c r="R260" i="5" s="1"/>
  <c r="I267" i="4" s="1"/>
  <c r="C260" i="5"/>
  <c r="C267" i="4" s="1"/>
  <c r="AF261" i="5"/>
  <c r="AG261" i="5"/>
  <c r="AH261" i="5"/>
  <c r="AI261" i="5"/>
  <c r="B267" i="4" l="1"/>
  <c r="C261" i="5"/>
  <c r="C268" i="4" s="1"/>
  <c r="B261" i="5"/>
  <c r="R261" i="5" s="1"/>
  <c r="I268" i="4" s="1"/>
  <c r="AH262" i="5"/>
  <c r="AI262" i="5"/>
  <c r="AG262" i="5"/>
  <c r="AF262" i="5"/>
  <c r="B268" i="4" l="1"/>
  <c r="C262" i="5"/>
  <c r="C269" i="4" s="1"/>
  <c r="B262" i="5"/>
  <c r="R262" i="5" s="1"/>
  <c r="I269" i="4" s="1"/>
  <c r="AG263" i="5"/>
  <c r="AH263" i="5"/>
  <c r="AF263" i="5"/>
  <c r="AI263" i="5"/>
  <c r="B269" i="4" l="1"/>
  <c r="C263" i="5"/>
  <c r="C270" i="4" s="1"/>
  <c r="B263" i="5"/>
  <c r="R263" i="5" s="1"/>
  <c r="I270" i="4" s="1"/>
  <c r="AI264" i="5"/>
  <c r="AH264" i="5"/>
  <c r="AF264" i="5"/>
  <c r="AG264" i="5"/>
  <c r="B270" i="4" l="1"/>
  <c r="C264" i="5"/>
  <c r="C271" i="4" s="1"/>
  <c r="B264" i="5"/>
  <c r="R264" i="5" s="1"/>
  <c r="I271" i="4" s="1"/>
  <c r="AG265" i="5"/>
  <c r="AI265" i="5"/>
  <c r="AF265" i="5"/>
  <c r="AH265" i="5"/>
  <c r="B271" i="4" l="1"/>
  <c r="C265" i="5"/>
  <c r="C272" i="4" s="1"/>
  <c r="B265" i="5"/>
  <c r="R265" i="5" s="1"/>
  <c r="I272" i="4" s="1"/>
  <c r="B272"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AI15" authorId="0" shapeId="0" xr:uid="{13616885-0133-42DF-BB08-7C1776B22A06}">
      <text>
        <r>
          <rPr>
            <b/>
            <sz val="8"/>
            <color indexed="81"/>
            <rFont val="Tahoma"/>
            <family val="2"/>
          </rPr>
          <t xml:space="preserve">E.g. Licence condition covered by RIGs table(s) or RIGs table is auto populated.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J16" authorId="0" shapeId="0" xr:uid="{B1E55B0C-F152-4A61-AA59-0AD1860B6C94}">
      <text>
        <r>
          <rPr>
            <b/>
            <sz val="8"/>
            <color indexed="81"/>
            <rFont val="Tahoma"/>
            <family val="2"/>
          </rPr>
          <t xml:space="preserve">E.g. Licence condition covered by RIGs table(s) or RIGs table is auto populated.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J16" authorId="0" shapeId="0" xr:uid="{5C4DC514-E1A9-4FB4-AC58-4EA84AB49E00}">
      <text>
        <r>
          <rPr>
            <b/>
            <sz val="8"/>
            <color indexed="81"/>
            <rFont val="Tahoma"/>
            <family val="2"/>
          </rPr>
          <t xml:space="preserve">E.g. Licence condition covered by RIGs table(s) or RIGs table is auto populated.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J16" authorId="0" shapeId="0" xr:uid="{20B8C96B-CE42-431E-A2BF-9E8E7C2CBF11}">
      <text>
        <r>
          <rPr>
            <b/>
            <sz val="8"/>
            <color indexed="81"/>
            <rFont val="Tahoma"/>
            <family val="2"/>
          </rPr>
          <t xml:space="preserve">E.g. Licence condition covered by RIGs table(s) or RIGs table is auto populated.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J16" authorId="0" shapeId="0" xr:uid="{CC6376C0-842F-48AE-9AD9-1EC093A36F72}">
      <text>
        <r>
          <rPr>
            <b/>
            <sz val="8"/>
            <color indexed="81"/>
            <rFont val="Tahoma"/>
            <family val="2"/>
          </rPr>
          <t xml:space="preserve">E.g. Licence condition covered by RIGs table(s) or RIGs table is auto populated.  </t>
        </r>
      </text>
    </comment>
  </commentList>
</comments>
</file>

<file path=xl/sharedStrings.xml><?xml version="1.0" encoding="utf-8"?>
<sst xmlns="http://schemas.openxmlformats.org/spreadsheetml/2006/main" count="5173" uniqueCount="1832">
  <si>
    <t>Version No.</t>
  </si>
  <si>
    <t>Changes</t>
  </si>
  <si>
    <t>Purpose</t>
  </si>
  <si>
    <t>Author</t>
  </si>
  <si>
    <t>Release Date</t>
  </si>
  <si>
    <t>2.1</t>
  </si>
  <si>
    <t xml:space="preserve">Data submission table </t>
  </si>
  <si>
    <t>Final decision</t>
  </si>
  <si>
    <t>Ofgem</t>
  </si>
  <si>
    <t xml:space="preserve">2.2 </t>
  </si>
  <si>
    <t xml:space="preserve">Consultation </t>
  </si>
  <si>
    <t xml:space="preserve">Ofgem </t>
  </si>
  <si>
    <t xml:space="preserve">Decision </t>
  </si>
  <si>
    <t>2.3</t>
  </si>
  <si>
    <t>2.4</t>
  </si>
  <si>
    <t>Change No.</t>
  </si>
  <si>
    <t>Changed in version no.</t>
  </si>
  <si>
    <t>Sheet(s)</t>
  </si>
  <si>
    <t>Cell(s)</t>
  </si>
  <si>
    <t>Description of changes</t>
  </si>
  <si>
    <t>Changed by</t>
  </si>
  <si>
    <t xml:space="preserve">Date </t>
  </si>
  <si>
    <t xml:space="preserve">2.1 </t>
  </si>
  <si>
    <t xml:space="preserve">Scoring </t>
  </si>
  <si>
    <t xml:space="preserve">Cell C13, W38:X43 </t>
  </si>
  <si>
    <t>Updated reporting periods to follow correctly follow RIIO1 end period.</t>
  </si>
  <si>
    <t xml:space="preserve">DK </t>
  </si>
  <si>
    <t xml:space="preserve">Updated reporting periods to reflect March 2023 DAG submission reporting years </t>
  </si>
  <si>
    <t>Summary Table 3.4</t>
  </si>
  <si>
    <t>D18</t>
  </si>
  <si>
    <t>Formula points to Scoring A12 and this should be C12</t>
  </si>
  <si>
    <t>SPEN</t>
  </si>
  <si>
    <t>ED Submissions RIIO1</t>
  </si>
  <si>
    <t>A118</t>
  </si>
  <si>
    <t>This displayed number 99 in error affecting the other tabs. This has corrected and automatically changed the numbering of the lines thereafter</t>
  </si>
  <si>
    <t xml:space="preserve">Various </t>
  </si>
  <si>
    <t>Four duplications contained in submissions list deleted.</t>
  </si>
  <si>
    <t xml:space="preserve">All submission tables </t>
  </si>
  <si>
    <t>Data submission list update  (DAG Consultation Publication)</t>
  </si>
  <si>
    <t>Data submission list update (DAG Decision Publication)</t>
  </si>
  <si>
    <t>`</t>
  </si>
  <si>
    <t>Planning</t>
  </si>
  <si>
    <t>MS</t>
  </si>
  <si>
    <t>Instructions for completing this sheet</t>
  </si>
  <si>
    <t>Review</t>
  </si>
  <si>
    <t>SP</t>
  </si>
  <si>
    <t>Cell/Range</t>
  </si>
  <si>
    <t>Instruction</t>
  </si>
  <si>
    <t>IE</t>
  </si>
  <si>
    <t>No structural changes should be made to this sheet without Ofgem's consent (e.g. inserting or deleting rows/columns, overwriting non input cells)</t>
  </si>
  <si>
    <t>ID</t>
  </si>
  <si>
    <t>Columns D, F, H</t>
  </si>
  <si>
    <t>Enter the Impact, Probability, Total Risk scores from previous submission (if any)</t>
  </si>
  <si>
    <t>IP</t>
  </si>
  <si>
    <t>Columns E, G, I</t>
  </si>
  <si>
    <t>Future Impact, Probability, Total Risk scores are auto populated from 'Scoring' sheet</t>
  </si>
  <si>
    <t>ED</t>
  </si>
  <si>
    <r>
      <t>Columns W to</t>
    </r>
    <r>
      <rPr>
        <b/>
        <sz val="11"/>
        <color rgb="FF0070C0"/>
        <rFont val="Verdana"/>
        <family val="2"/>
      </rPr>
      <t xml:space="preserve"> AI</t>
    </r>
  </si>
  <si>
    <t>Enter details of data assurance activities for past submissions.  These details will auto populate columns J to O.</t>
  </si>
  <si>
    <t>EP</t>
  </si>
  <si>
    <r>
      <t>Columns</t>
    </r>
    <r>
      <rPr>
        <b/>
        <sz val="11"/>
        <color theme="4"/>
        <rFont val="Verdana"/>
        <family val="2"/>
      </rPr>
      <t xml:space="preserve"> AK to AW</t>
    </r>
  </si>
  <si>
    <t>Enter details of data assurance activities for future submissions.  These details will auto populate columns P to U.</t>
  </si>
  <si>
    <t>Additional
Assurance</t>
  </si>
  <si>
    <t>IU</t>
  </si>
  <si>
    <t>Columns M-O and S-U</t>
  </si>
  <si>
    <t xml:space="preserve">Assurance actions' might be further detail on audits, initiatives to reduce risk, process or system improvements etc.  High level details should be given here with more detail in the NetDAR if appropriate.  </t>
  </si>
  <si>
    <t>EU</t>
  </si>
  <si>
    <t xml:space="preserve">Licensees may filter out rows not required (e.g. licence conditions where data is collected on a RIGs table) by deselecting "Blanks" in the auto filter in column B.  </t>
  </si>
  <si>
    <t>Sign-off</t>
  </si>
  <si>
    <t>SM</t>
  </si>
  <si>
    <t>DI</t>
  </si>
  <si>
    <t>CE</t>
  </si>
  <si>
    <t>BO</t>
  </si>
  <si>
    <t>Past Submissions</t>
  </si>
  <si>
    <t>Future Submissions</t>
  </si>
  <si>
    <t>Report</t>
  </si>
  <si>
    <t>Network Data Assurance Report</t>
  </si>
  <si>
    <t>Company</t>
  </si>
  <si>
    <t>Assessed under DAG version</t>
  </si>
  <si>
    <t>Sector</t>
  </si>
  <si>
    <t>Future</t>
  </si>
  <si>
    <t>Date of submission</t>
  </si>
  <si>
    <t>Past</t>
  </si>
  <si>
    <t>No.</t>
  </si>
  <si>
    <t>Submission</t>
  </si>
  <si>
    <t>Impact metric score</t>
  </si>
  <si>
    <t>Probability metric score</t>
  </si>
  <si>
    <t>Total Risk Rating</t>
  </si>
  <si>
    <t>Update on Assurance Actions  for 
High and Critical Risks</t>
  </si>
  <si>
    <t>Details of Assurance Actions Planned  for 
High and Critical Risks</t>
  </si>
  <si>
    <t>Licence Condition</t>
  </si>
  <si>
    <t>Description</t>
  </si>
  <si>
    <t>Purpose, desired outcome</t>
  </si>
  <si>
    <t>Deadline, completion date</t>
  </si>
  <si>
    <t>Progress</t>
  </si>
  <si>
    <t>End of table</t>
  </si>
  <si>
    <t>Methodology Statement</t>
  </si>
  <si>
    <t>Second Person Review</t>
  </si>
  <si>
    <t>Internal Expert Review</t>
  </si>
  <si>
    <t>Internal Data Audit</t>
  </si>
  <si>
    <t>Internal Submission Process Audit</t>
  </si>
  <si>
    <t>External Data Audit</t>
  </si>
  <si>
    <t>External Submission Process Audit</t>
  </si>
  <si>
    <t>Internal Underlying Activity Audit</t>
  </si>
  <si>
    <t>External Underlying Activity Audit</t>
  </si>
  <si>
    <t>Senior manager</t>
  </si>
  <si>
    <t>Director</t>
  </si>
  <si>
    <t>CEO</t>
  </si>
  <si>
    <t xml:space="preserve">Board </t>
  </si>
  <si>
    <t>Risk Assessment Scoring</t>
  </si>
  <si>
    <t>Assessment under DAG version:</t>
  </si>
  <si>
    <t>Enter company group name</t>
  </si>
  <si>
    <t>Select sector from dropdown.  Submissions list will be auto populated. N.B. ensure that irregular submissions expected to be submitted are entered on the relevant sectors submission sheet.  These will then be auto populated on this sheet.</t>
  </si>
  <si>
    <t>Columns E to O</t>
  </si>
  <si>
    <t xml:space="preserve">Enter impact metric and probability metric component scores for each submission.  The impact metric, probability metric, and total risk metric will be calculated.  </t>
  </si>
  <si>
    <t>Company group name</t>
  </si>
  <si>
    <t>Impact Metric</t>
  </si>
  <si>
    <t>Probability Metric</t>
  </si>
  <si>
    <t>Total</t>
  </si>
  <si>
    <t>Submission for DAG Year:</t>
  </si>
  <si>
    <t>1 Apr 2025 to 31 Mar 2026</t>
  </si>
  <si>
    <t>Inherent Probability Metric</t>
  </si>
  <si>
    <t>Control Metric</t>
  </si>
  <si>
    <t>Sector:</t>
  </si>
  <si>
    <t>Electricity System Operation and Gas System Planner</t>
  </si>
  <si>
    <t>a</t>
  </si>
  <si>
    <t>b</t>
  </si>
  <si>
    <t>c</t>
  </si>
  <si>
    <t>I1</t>
  </si>
  <si>
    <t>I2</t>
  </si>
  <si>
    <t>I3</t>
  </si>
  <si>
    <t>I4</t>
  </si>
  <si>
    <t>C1</t>
  </si>
  <si>
    <t>C2</t>
  </si>
  <si>
    <t>C3</t>
  </si>
  <si>
    <t>Risk</t>
  </si>
  <si>
    <t>Summary</t>
  </si>
  <si>
    <t>Customers</t>
  </si>
  <si>
    <t>Competition</t>
  </si>
  <si>
    <t>Financial</t>
  </si>
  <si>
    <t>Complexity</t>
  </si>
  <si>
    <t>Completeness</t>
  </si>
  <si>
    <t>Manual Intervention</t>
  </si>
  <si>
    <t>Reporting Rules</t>
  </si>
  <si>
    <t>Control Activities</t>
  </si>
  <si>
    <t>Experience of Personnel</t>
  </si>
  <si>
    <t>Evidence of Historical Errors</t>
  </si>
  <si>
    <t>Impact-probability matrix calculated total risk</t>
  </si>
  <si>
    <t>Comments</t>
  </si>
  <si>
    <t>Impact types (from DAG table 2.1)</t>
  </si>
  <si>
    <t>Condition title/ table number</t>
  </si>
  <si>
    <t>Required Information</t>
  </si>
  <si>
    <t>Required</t>
  </si>
  <si>
    <t>Impact Score</t>
  </si>
  <si>
    <t>Impact type</t>
  </si>
  <si>
    <t>Gas Distribution</t>
  </si>
  <si>
    <t>Gas Transmission</t>
  </si>
  <si>
    <t>Electricity Transmission</t>
  </si>
  <si>
    <t>Electricity Distribution</t>
  </si>
  <si>
    <t>Selected sector</t>
  </si>
  <si>
    <t xml:space="preserve">Financical </t>
  </si>
  <si>
    <t>Market competition</t>
  </si>
  <si>
    <t>Submission sheet lookup</t>
  </si>
  <si>
    <t>Sheet</t>
  </si>
  <si>
    <t>Start Column</t>
  </si>
  <si>
    <t>Start Row</t>
  </si>
  <si>
    <t>End Column</t>
  </si>
  <si>
    <t>End Row</t>
  </si>
  <si>
    <t>Selected</t>
  </si>
  <si>
    <t>Index</t>
  </si>
  <si>
    <t>Column</t>
  </si>
  <si>
    <t>Row</t>
  </si>
  <si>
    <t>Range</t>
  </si>
  <si>
    <t>NetDAR Year</t>
  </si>
  <si>
    <t>Submission Date</t>
  </si>
  <si>
    <t>1 Mar 2021 to 28 Feb 2022</t>
  </si>
  <si>
    <t>1 Mar 2022 to 31 Mar 2023</t>
  </si>
  <si>
    <t>1 Apr 2023 to 31 Mar 2024</t>
  </si>
  <si>
    <t>1 Apr 2024 to 31 Mar 2025</t>
  </si>
  <si>
    <t>1 Apr 2026 to 31 Mar 2027</t>
  </si>
  <si>
    <t>1 Apr 2027 to 31 Mar 2028</t>
  </si>
  <si>
    <t xml:space="preserve">Electricity Distribution </t>
  </si>
  <si>
    <t>Impact Metric Scores</t>
  </si>
  <si>
    <t>Probability Metric Scores</t>
  </si>
  <si>
    <t>Total Risk</t>
  </si>
  <si>
    <t>Inherent</t>
  </si>
  <si>
    <t>Control Score</t>
  </si>
  <si>
    <t>Low</t>
  </si>
  <si>
    <t>L</t>
  </si>
  <si>
    <t>Medium</t>
  </si>
  <si>
    <t>M</t>
  </si>
  <si>
    <t>High</t>
  </si>
  <si>
    <t>H</t>
  </si>
  <si>
    <t>Critical</t>
  </si>
  <si>
    <t>C</t>
  </si>
  <si>
    <t>Impact-Probability Risk Matrix</t>
  </si>
  <si>
    <t>Impact Metric Score</t>
  </si>
  <si>
    <t>Probability Metric Score</t>
  </si>
  <si>
    <t>Total risk ratings:</t>
  </si>
  <si>
    <t>Low Risk</t>
  </si>
  <si>
    <t>Medium Risk</t>
  </si>
  <si>
    <t>High Risk</t>
  </si>
  <si>
    <t>Critical Risk</t>
  </si>
  <si>
    <t>GD_Submissions_RIIO2</t>
  </si>
  <si>
    <t>Guidance and instructions for completing this sheet</t>
  </si>
  <si>
    <t xml:space="preserve">Title </t>
  </si>
  <si>
    <t xml:space="preserve">Regular Submissions </t>
  </si>
  <si>
    <t xml:space="preserve">For any regular submissions not relevant to the current NetDAR then these should remain on the list and the licensee should enter a statement to this effect in the 'Comments' column on the 'Scoring' tab. </t>
  </si>
  <si>
    <t xml:space="preserve">Additional Submissions </t>
  </si>
  <si>
    <t xml:space="preserve">In circumstances where a new RIGs table has not been added to the list below then Licensees should add it as additional Submission.  The list will be realigned with the RIGs when the DAG is next modified.  </t>
  </si>
  <si>
    <t xml:space="preserve">Licensees must also add additional instances of a submission as per DAG Chapter 4. </t>
  </si>
  <si>
    <t xml:space="preserve">Where a licensee has further disaggregated a Regular Submission for the purpose of in its risk assessment, then the disaggregated assessments should be added to the list. </t>
  </si>
  <si>
    <t xml:space="preserve">Exceptional Submissions </t>
  </si>
  <si>
    <t xml:space="preserve">Unless already listed licensees must list all Exceptional Submissions submitted in the Past Year plus any potential Exceptional  Submissions that may require submission in the Future Year.  </t>
  </si>
  <si>
    <t>Licensees</t>
  </si>
  <si>
    <t>Mandated Assurance</t>
  </si>
  <si>
    <t>RIGs</t>
  </si>
  <si>
    <t>Date</t>
  </si>
  <si>
    <t>Frequency</t>
  </si>
  <si>
    <t xml:space="preserve">Comments </t>
  </si>
  <si>
    <t>REGULAR SUBMISSIONS</t>
  </si>
  <si>
    <t>Gas Distribution - Costs and outputs RIGs tables</t>
  </si>
  <si>
    <t>SSC A40</t>
  </si>
  <si>
    <t>1.01 Summary Totex</t>
  </si>
  <si>
    <t>Summarises the actual costs and provide forecast of costs for the remaining years of RIIO-GD2 period.</t>
  </si>
  <si>
    <t>All GDNs</t>
  </si>
  <si>
    <t>Costs and Outputs RIGs</t>
  </si>
  <si>
    <t>Annual</t>
  </si>
  <si>
    <t>Yes</t>
  </si>
  <si>
    <t>1.01a Allowance</t>
  </si>
  <si>
    <t>Provides a disaggregated breakdown of GDN allowances for RIIO-2</t>
  </si>
  <si>
    <t>1.01b MultiActivityVar RPEs</t>
  </si>
  <si>
    <t>This table captures details of PCDs, Reopeners etc, which could impact multiple activities in the allowance, where RPEs apply, </t>
  </si>
  <si>
    <t>1.01c MultiActivityVar No RPEs</t>
  </si>
  <si>
    <t>This table captures details of PCDs, Reopeners etc, which could impact multiple activities in the allowance, where RPEs do not apply, </t>
  </si>
  <si>
    <t>1.02 PCFM</t>
  </si>
  <si>
    <t>Source data contained in table 1.01  to give inputs for the totex lines included in the PCFM.</t>
  </si>
  <si>
    <t>1.03 MEAV</t>
  </si>
  <si>
    <t xml:space="preserve">Draws information from sheets 8.03 and 6.12 necessary for calculating the MEAV (modern equivalent asset value). </t>
  </si>
  <si>
    <t>1.04 Reliability</t>
  </si>
  <si>
    <t>Summarise the output performance of the GDN for reliability, including actual and forecast data for the RIIO-GD2 period.</t>
  </si>
  <si>
    <t>1.05 Workload</t>
  </si>
  <si>
    <t>Summarises the actual workloads and provide forecast workloads for the remaining years of RIIO-GD2 period.</t>
  </si>
  <si>
    <t>1.06 Performance Snapshot</t>
  </si>
  <si>
    <t>Summarises GDNs’ performance in various key areas (operational and finance) with the actual current year data auto populate from other tables.</t>
  </si>
  <si>
    <t xml:space="preserve">1.07 Forecast Data </t>
  </si>
  <si>
    <t>Entry of annual cost forecasts to feed into the relevant summary tables</t>
  </si>
  <si>
    <t>1.08 Forecast Workload</t>
  </si>
  <si>
    <t>Entry of annual workload forecasts to feed into the required performance summary tables</t>
  </si>
  <si>
    <t>No</t>
  </si>
  <si>
    <t>Forecast workload table removed from annual reporting therefore risk score not required.</t>
  </si>
  <si>
    <t>2.01 Price Control Deliverables</t>
  </si>
  <si>
    <t>Summary of costs and status of PCD's -  data used in PCFM during Annual Iteration Process (AIP)</t>
  </si>
  <si>
    <t>2.02 Volume Drivers</t>
  </si>
  <si>
    <t>Summary of Volume Drivers data used in PCFM during Annual Iteration Process (AIP)</t>
  </si>
  <si>
    <t xml:space="preserve">2.03 Re-openers </t>
  </si>
  <si>
    <t>Summary of Reopener data for PCFM used during Annual Iteration Process (AIP).</t>
  </si>
  <si>
    <t>2.04 Pass Through costs</t>
  </si>
  <si>
    <t>Summary of annual pass-through costs used in PCFM during Annual Iteration Process (AIP)</t>
  </si>
  <si>
    <t>2.05 Output Delivery Incentives</t>
  </si>
  <si>
    <t>Summary of Output Delivery Incentives data for PCFM used in PCFM during Annual Iteration Process (AIP)</t>
  </si>
  <si>
    <t>2.06 Other Revenue Allowances</t>
  </si>
  <si>
    <t>Summary of other revenue allowance data used in PCFM during Annual Iteration Process (AIP)</t>
  </si>
  <si>
    <t>2.07 Tax Pools Totex Allocations</t>
  </si>
  <si>
    <t>Calculations to derive tax pools totex allocations (%) used in PCFM during Annual Iteration Process (AIP).</t>
  </si>
  <si>
    <t>2.08 Recovered Revenue</t>
  </si>
  <si>
    <t>Records bad debt, recovered revenue as billed and recovered revenue for use in the PCFM</t>
  </si>
  <si>
    <r>
      <t>2.09</t>
    </r>
    <r>
      <rPr>
        <strike/>
        <sz val="9"/>
        <rFont val="Verdana"/>
        <family val="2"/>
      </rPr>
      <t xml:space="preserve"> </t>
    </r>
    <r>
      <rPr>
        <sz val="9"/>
        <rFont val="Verdana"/>
        <family val="2"/>
      </rPr>
      <t xml:space="preserve"> DRS Revenue </t>
    </r>
  </si>
  <si>
    <t>Summarises the Directly Remunerated Services (DRS) revenues earned by the licensee according to the categories set out in the special conditions</t>
  </si>
  <si>
    <t xml:space="preserve">3.01 Finance Interface </t>
  </si>
  <si>
    <t>Summarises the outputs from revenue tables and serves as an interface sheet to the Price Control  Financial Model (PCFM) during Annual Iteration Process (AIP).</t>
  </si>
  <si>
    <t xml:space="preserve">3.02 NARM Interface </t>
  </si>
  <si>
    <t>Reconciles data reported through the C&amp;V RRP with data reported through the NARM RRP to help align NARM output delivery with the associated costs of delivering those outputs.</t>
  </si>
  <si>
    <t>4.01 Opex Cost Matrix</t>
  </si>
  <si>
    <t xml:space="preserve">Details of the operating expenses incurred within the main cost activities by the GDNs to support benchmarking, trend analysis, and monitoring performance against the allowances. </t>
  </si>
  <si>
    <t>4.02 Business Support Allocations</t>
  </si>
  <si>
    <t xml:space="preserve">Allocation of group  cash controllable costs for business support (including any cost transfers to/from direct activity functions of the company’s organisation) that are charged to the UK regulated network businesses, and other non-regulated businesses. </t>
  </si>
  <si>
    <t>4.03 Training &amp; Apprentices</t>
  </si>
  <si>
    <t>Numbers and costs of training employees engaged on formal training and apprentice programmes including staff costs as well as other operational training costs.</t>
  </si>
  <si>
    <t>4.04 Maintenance</t>
  </si>
  <si>
    <t>Analysis of maintenance activities annual spend.</t>
  </si>
  <si>
    <t>4.05 LP Gasholders</t>
  </si>
  <si>
    <t>Information on annual low pressure (LP) gasholders demolition costs.</t>
  </si>
  <si>
    <t>4.06 Land Remediation</t>
  </si>
  <si>
    <t>Information relating to statutory and non statutory land remediation. This includes the remediation of sites relating demolished gas holders.</t>
  </si>
  <si>
    <t>4.07 Shrinkage</t>
  </si>
  <si>
    <t>Data on shrinkage gas split by component and LDZ for monitoring annual shrinkage volumes and costs.</t>
  </si>
  <si>
    <t>4.08 Gas Theft</t>
  </si>
  <si>
    <t>Data on theft of gas investigations, including the cost of investigations and the money that has been successfully recovered through investigations</t>
  </si>
  <si>
    <t xml:space="preserve">4.09 3rd Party &amp; Water Ingress </t>
  </si>
  <si>
    <t>Data to calculate GSOP payments and compensation for third-party damage and water ingress incidents</t>
  </si>
  <si>
    <t>4.10 3rd Party &amp; Water Ingress (Restoration Details)</t>
  </si>
  <si>
    <t>Number of properties restored after a third-party damage and water ingress within each 24 hour timeslot.</t>
  </si>
  <si>
    <t>4.11 3rd Party &amp; Water Ingress (Recovery detail)</t>
  </si>
  <si>
    <t>Amount recovered from third party damage and water ingress</t>
  </si>
  <si>
    <t>3rd Party &amp; Water Ingress (Recovery detail) table removed from annual reporting therefore risk score not required.</t>
  </si>
  <si>
    <t>4.12 Streetworks</t>
  </si>
  <si>
    <t>Annual street works expenditure and associated workload.</t>
  </si>
  <si>
    <t xml:space="preserve">4.13 Streetworks Schemes </t>
  </si>
  <si>
    <t xml:space="preserve">Information on ongoing streetworks schemes at the end of each regulatory year.  </t>
  </si>
  <si>
    <t>N/A in current RRP - Risk Score not required</t>
  </si>
  <si>
    <t>4.14 Smart Metering</t>
  </si>
  <si>
    <t xml:space="preserve"> High level smart metering costs</t>
  </si>
  <si>
    <t>4.15 Statutory Independent Undertakings (SIU)</t>
  </si>
  <si>
    <t>Information on costs and workload for Statutory Independent Undertakings.</t>
  </si>
  <si>
    <t>4.16 Full Time Equivalent (FTE)</t>
  </si>
  <si>
    <t>Data on Full Time Equivalent staff numbers within the main cost areas.</t>
  </si>
  <si>
    <t>4.17 DRS</t>
  </si>
  <si>
    <t>Summarises the DRS costs earned by the licensee according to the categories set out in the special conditions</t>
  </si>
  <si>
    <t>5.01 LTS, Storage &amp; Entry</t>
  </si>
  <si>
    <t xml:space="preserve">Expenditure and workload data for general and specific reinforcement on the below 7 bar network, including governors. </t>
  </si>
  <si>
    <t>5.02 Reinforcement (&lt;7 bar)</t>
  </si>
  <si>
    <t>5.03 Reinforcement - Projects &gt; £0.5m</t>
  </si>
  <si>
    <t xml:space="preserve">Costs and asset details relating to projects  with gross value of &gt;£0.5m.  </t>
  </si>
  <si>
    <t>5.04 Governors</t>
  </si>
  <si>
    <t>Data relating to district and service governor replacement and decommissioning activities.</t>
  </si>
  <si>
    <t>5.05 Connections</t>
  </si>
  <si>
    <t xml:space="preserve">Expenditure and workload data for the provision of new mains and services to supply new and existing domestic and non-domestic premises. </t>
  </si>
  <si>
    <t>5.06 Other Capex</t>
  </si>
  <si>
    <t xml:space="preserve">Data for other capital expenditure in specified categories. </t>
  </si>
  <si>
    <t>5.07 Other Capex Projects &gt; £0.5m</t>
  </si>
  <si>
    <t>Capture named projects over £0.5m to support benchmarking and monitoring performance against the allowances.</t>
  </si>
  <si>
    <t xml:space="preserve">5.08 Vehicles </t>
  </si>
  <si>
    <t>Data on Zero Emission Vehicles and Non Zero Emission Vehicles to support decarbonisation agenda.</t>
  </si>
  <si>
    <t xml:space="preserve">5.09 Cyber Resilience </t>
  </si>
  <si>
    <t>High level summary of cyber resilience costs to provide input to PCFM</t>
  </si>
  <si>
    <t>5.10 Physical Security</t>
  </si>
  <si>
    <t>Cost on core physical security in relation to Government’s Physical Security Upgrade Programme (PSUP).</t>
  </si>
  <si>
    <t>6.01 Repex Contribution</t>
  </si>
  <si>
    <t xml:space="preserve">Contributions costs relating to repex recorded at the aggregate level for each repex activity. </t>
  </si>
  <si>
    <t>6.02 Mains Tier 1</t>
  </si>
  <si>
    <t>Cost and workload information for Tier 1 mains and associated service work enforced by the HSE under their Policy for the Iron Mains Risk Reduction Programme.</t>
  </si>
  <si>
    <t>6.03 Mains Tier 2A</t>
  </si>
  <si>
    <t>Cost and workload information for Tier 2A mains and associated service work enforced by the HSE under their Policy for the Iron Mains Risk Reduction Programme.</t>
  </si>
  <si>
    <t>6.04 Mains Tier 2B</t>
  </si>
  <si>
    <t>Net costs, volumes and specifications related to Tier-2B Repex as enforced by the HSE under their policy for the Iron Mains Risk Reduction Programme.</t>
  </si>
  <si>
    <t>6.05 Mains Tier 3</t>
  </si>
  <si>
    <t>Net costs, volumes and specifications related to Tier-3 Repex as enforced by the HSE under their policy for the Iron Mains Risk Reduction Programme.</t>
  </si>
  <si>
    <t>6.06 Mains Tier Other</t>
  </si>
  <si>
    <t xml:space="preserve">Net costs, volumes and specifications related to other types of Repex mains activities not captured within the HSE’s three-tier system or diversions. </t>
  </si>
  <si>
    <t>6.07 Mains Diversions</t>
  </si>
  <si>
    <t>Repex costs incurred, volumes and specifications associated with carrying out rechargeable mains diversions and non-rechargeable mains diversions.</t>
  </si>
  <si>
    <t>6.08 Mains Decommissioned</t>
  </si>
  <si>
    <t>Summarises the level of risk removed on an annual basis</t>
  </si>
  <si>
    <t xml:space="preserve">6.09 Repex Services </t>
  </si>
  <si>
    <t>Net costs, volume and specifications related to service interventions for both mains and non-mains replacements.</t>
  </si>
  <si>
    <t>6.10 Iron Stubs</t>
  </si>
  <si>
    <t>Net costs and volumes relating to the decommissioning of iron stubs.</t>
  </si>
  <si>
    <t>6.11 Robotic Intervention</t>
  </si>
  <si>
    <t xml:space="preserve">Detail any costs and workloads related to robotic intervention techniques within Repex and Opex </t>
  </si>
  <si>
    <t>6.12 Risers</t>
  </si>
  <si>
    <t>Risers – Risers Workload and Risk Control</t>
  </si>
  <si>
    <t xml:space="preserve">6.13 Dynamic Growth </t>
  </si>
  <si>
    <t xml:space="preserve">Decommissioned workload associated with Tier 1 Repex mains that has been driven by dynamic growth rather than upfront baseline workload </t>
  </si>
  <si>
    <t>7.01 Related Party Transactions</t>
  </si>
  <si>
    <t xml:space="preserve">Data and understanding of the nature and size of services provided to the distribution business and other GB regulated network businesses by each related party. </t>
  </si>
  <si>
    <t>8.01 LTS &amp; Entry Assets</t>
  </si>
  <si>
    <t>Data movements in the total length of pipelines (by diameter and operating pressure) during the period. Also includes sundry other LTS population data.</t>
  </si>
  <si>
    <t>8.02 Capacity &amp; Storage</t>
  </si>
  <si>
    <t>Non-financial data movements in the amount of storage capacity (by storage type)</t>
  </si>
  <si>
    <t>8.03 Distribution Network</t>
  </si>
  <si>
    <t>Data on pipeline, governor and services asset population data and detailed movements in the distribution pipeline asset population though the reporting period</t>
  </si>
  <si>
    <t>8.04 Capacity &amp; Demand</t>
  </si>
  <si>
    <t>Data by exit zone based on the 1 in 20 planning scenario and annual throughput</t>
  </si>
  <si>
    <t>8.05 Capacity Output</t>
  </si>
  <si>
    <t xml:space="preserve">
Data to assess the delivery of capacity outputs by GDN</t>
  </si>
  <si>
    <t>9.01 Customer Satisfaction</t>
  </si>
  <si>
    <t>Results of the customer satisfaction survey component of the Broad Measure of Customer Satisfaction</t>
  </si>
  <si>
    <t xml:space="preserve">9.02 Customer Complaints </t>
  </si>
  <si>
    <t>Information on customer complaints to the GDN and complaints to the Energy Ombudsman.</t>
  </si>
  <si>
    <t xml:space="preserve">9.03 Interruption </t>
  </si>
  <si>
    <t>Data on GDNs network reliability to enable Ofgem to monitor progress in achieving the targeted outputs.</t>
  </si>
  <si>
    <t>9.04 Interruption Major Incidents</t>
  </si>
  <si>
    <t>Details of major incidents for Ofgem monitoring purposes.</t>
  </si>
  <si>
    <t xml:space="preserve">9.05 Collaborative Streetworks </t>
  </si>
  <si>
    <t>Details on the collaborative streetworks projects undertaken by the networks</t>
  </si>
  <si>
    <t xml:space="preserve">
Only Cadent &amp; SGN</t>
  </si>
  <si>
    <t xml:space="preserve">9.06 Carbon Monoxide Awareness </t>
  </si>
  <si>
    <t xml:space="preserve">Data relating to carbon monoxide (CO) awareness which forms part of the vulnerability reputational ODI. </t>
  </si>
  <si>
    <t>10.01 Personalising Welfare Facilities</t>
  </si>
  <si>
    <t>Details welfare provisions provided to eligible customers through Cadent’s bespoke personalising welfare facilities PCD in the event of a gas supply interruption.</t>
  </si>
  <si>
    <t>Cadent</t>
  </si>
  <si>
    <t>10.02 Remote Pressure Management</t>
  </si>
  <si>
    <t xml:space="preserve">Details the number of District Governors that have been equipped with Remote Pressure Management to deliver of SGN’s Remote Pressure Management PCD </t>
  </si>
  <si>
    <t>SGN</t>
  </si>
  <si>
    <t>10.03 Gas Escape Reduction</t>
  </si>
  <si>
    <t xml:space="preserve">Details costs and number of depots that have sets of Gas Escape Reduction equipment to deliver SGN’s Gas Escape Reduction PCD </t>
  </si>
  <si>
    <t>10.04 Intermediate Pressure Reconfigurations</t>
  </si>
  <si>
    <t>Information on service replacements and small PRI installations to deliver SGN’s Intermediate Pressure Reconfiguration PCD.</t>
  </si>
  <si>
    <t>10.05 London Medium Pressure</t>
  </si>
  <si>
    <t xml:space="preserve">Costs and workloads of Tier 3 iron mains, iron mains &gt;30m from a building, steel mains &gt;2” in diameter and district governors to deliver Cadent’s London Medium Pressure PCD </t>
  </si>
  <si>
    <t>10.06 Biomethane improved access</t>
  </si>
  <si>
    <t>Data on the three technologies rollout by SGN to increase biomethane volumes on the network</t>
  </si>
  <si>
    <t>11.01 Distributed Gas Connections</t>
  </si>
  <si>
    <t>Costs associated with each distributed gas connection and nature of the connection (e.g. source of gas from a renewable source)</t>
  </si>
  <si>
    <t xml:space="preserve">11.02 Responding to telephone calls </t>
  </si>
  <si>
    <t>Data to provide guidance on the reporting performance against Standard Licence Condition D10 i.e. responding to telephone calls within timescale</t>
  </si>
  <si>
    <t>11.03 Community Funding</t>
  </si>
  <si>
    <t>Data to track community-based schemes which sit outside of totex allowances (Cadent &amp; NGN only)</t>
  </si>
  <si>
    <t>NGN &amp; Cadent</t>
  </si>
  <si>
    <t>Community Funding table removed from annual reporting therefore risk score not required.</t>
  </si>
  <si>
    <t>11.04 Vulnerability and Carbon Monoxide Allowance (VCMA)</t>
  </si>
  <si>
    <t>Details of registered VCMA Projects including the cost of the VCMA Project.</t>
  </si>
  <si>
    <t>11.05 Re-Opener Pipeline Log</t>
  </si>
  <si>
    <t xml:space="preserve">Information relating to all future Re-opener applications with greater emphasis on those due to be submitted within the next 12 months/regulatory year. </t>
  </si>
  <si>
    <t xml:space="preserve">11.05a Other Re-Opener Appendix </t>
  </si>
  <si>
    <t>Breakdown of individual projects in greater detail to assist Ofgem with Re-opener application pipeline planning</t>
  </si>
  <si>
    <t>Costs and outputs RIGs</t>
  </si>
  <si>
    <t>11.06 Environment - Business Carbon Footprint</t>
  </si>
  <si>
    <t>Data on the licensee's scope 1 and 2 business carbon footprint (BCF) excluding shrinkage.</t>
  </si>
  <si>
    <t xml:space="preserve">11.07 Environment - Other </t>
  </si>
  <si>
    <t>Data to monitor performance under the different measures, as well as monitoring key drivers of that performance.</t>
  </si>
  <si>
    <t>11.08 Job Completion Lead-Time (NGN)</t>
  </si>
  <si>
    <t xml:space="preserve">Data on connection/alteration completed within the required timescale on receipt of payment. </t>
  </si>
  <si>
    <t>NGN</t>
  </si>
  <si>
    <t>11.09 Net Zero Development</t>
  </si>
  <si>
    <t>Funds claimed from the Net Zero Development initiative</t>
  </si>
  <si>
    <t xml:space="preserve">11.10 High Rise Building Plans </t>
  </si>
  <si>
    <t>The number of High-Rise Building Plans completed in each of the Cadent Gas Distribution Networks during the regulatory year</t>
  </si>
  <si>
    <t>11.11 PRE, Reports &amp; Repairs</t>
  </si>
  <si>
    <t>Additional data to understand network condition and expenditure requirements.</t>
  </si>
  <si>
    <t xml:space="preserve">11.12 Safety </t>
  </si>
  <si>
    <t xml:space="preserve">Other Safety - Network incidents - RIDDOR / GSMR GIBs
</t>
  </si>
  <si>
    <t xml:space="preserve">11.13 Covid 19 impact </t>
  </si>
  <si>
    <t>Controllable gross costs related to the impact of Covid-19 on the costs of each GDN, capturing both internal and external costs (contractors inclusive).</t>
  </si>
  <si>
    <t>12.01 GSOP</t>
  </si>
  <si>
    <t>GSOP – Connections Standards
GSOP – Non Connections Standards</t>
  </si>
  <si>
    <t>12.02 Licence Conditions D10</t>
  </si>
  <si>
    <t>Auto-populated with data from other tables.</t>
  </si>
  <si>
    <t xml:space="preserve">13.01 Network Innovation Allowance </t>
  </si>
  <si>
    <t>NIA amount spent to align with the regulatory accounts.</t>
  </si>
  <si>
    <t>13.02 Network Innovation Competition</t>
  </si>
  <si>
    <t>Annual  expenditure to account for any RIIO-2 NIC project/s being implemented.</t>
  </si>
  <si>
    <t>13.03 Carry-over Network Innovation Allowance</t>
  </si>
  <si>
    <t>The remaining unspent NIA funds from the last year of RIIO-1 (2020-21) carried over and spent  within the first year of RIIO-2 (2021-22)</t>
  </si>
  <si>
    <t xml:space="preserve">13.04 Strategic Innovation Fund </t>
  </si>
  <si>
    <t>Details of each SIF project receiving funding and providing the outturn and forecast expenditure for RIIO-2</t>
  </si>
  <si>
    <t xml:space="preserve">Gas Distribution - Reg Finance </t>
  </si>
  <si>
    <t>Regulatory Financial Performance Reporting (RFPR)</t>
  </si>
  <si>
    <t>Financial Performance dataset designed to collect data that shows the licensees Financial Performance during RIIO-2. The templates also reconciles the licensees’ statutory  accounts, the Price Control Financial Model (PCFM), annual performance reporting, discretionary incentives decisions, corporation tax returns and other directions from Ofgem that impact the RIIO-2 price control.</t>
  </si>
  <si>
    <t>All licensees</t>
  </si>
  <si>
    <t>Now 30th September</t>
  </si>
  <si>
    <t>SpC 8.2</t>
  </si>
  <si>
    <t>Annual Iteration Process for the GD2 Price Control Financial Model</t>
  </si>
  <si>
    <t>Completion of PCFM Variable Values Tables in GD PCFM</t>
  </si>
  <si>
    <t>All Gas Transporters</t>
  </si>
  <si>
    <t xml:space="preserve">30 September and re-submissions by January  </t>
  </si>
  <si>
    <t>Note - Risk assessment required for the first AIP submission only.</t>
  </si>
  <si>
    <t>Price Control Review Information</t>
  </si>
  <si>
    <t>Pension Deficit Allocation Methodology dataset (Pension RIGs)</t>
  </si>
  <si>
    <t>30 September 2017 and every three years thereafter</t>
  </si>
  <si>
    <t>Triennial</t>
  </si>
  <si>
    <t xml:space="preserve">Gas Distribution - other </t>
  </si>
  <si>
    <t>SSC A39</t>
  </si>
  <si>
    <t>Indebtedness</t>
  </si>
  <si>
    <t>Statement of amounts held in escrow</t>
  </si>
  <si>
    <t>Ad Hoc</t>
  </si>
  <si>
    <t>SLC 3</t>
  </si>
  <si>
    <t>Payments by the Licensee to the Authority</t>
  </si>
  <si>
    <t>Report on no of customers</t>
  </si>
  <si>
    <t>SSC A5</t>
  </si>
  <si>
    <t>Obligations as Regards Charging Methodology</t>
  </si>
  <si>
    <t xml:space="preserve">A report on the application of the methodology for charging gas shippers during the 12 months preceding 1st October in that year </t>
  </si>
  <si>
    <t>SLC 45</t>
  </si>
  <si>
    <t>Undertaking from Ultimate Controller</t>
  </si>
  <si>
    <t>Schedule of undertakings</t>
  </si>
  <si>
    <t>SSC A4</t>
  </si>
  <si>
    <t>Charging – General</t>
  </si>
  <si>
    <t>Statement on charges to be applied.</t>
  </si>
  <si>
    <t>30 September</t>
  </si>
  <si>
    <t>SSC A34</t>
  </si>
  <si>
    <t>Appointment of Compliance Officer</t>
  </si>
  <si>
    <t>Report on compliance officer duties</t>
  </si>
  <si>
    <t xml:space="preserve">SSC A35  </t>
  </si>
  <si>
    <t>Prohibition of Cross-Subsidies</t>
  </si>
  <si>
    <t xml:space="preserve">Prohibition of Cross-Subsidies confirmation note </t>
  </si>
  <si>
    <t>SSC A37</t>
  </si>
  <si>
    <t>Availability of Resources</t>
  </si>
  <si>
    <t xml:space="preserve">Certificate 1F, 2F, or 3F in relation to the licensee’s resources (under paragraph 2 of the condition) and accompanying documents required under paragraph 3.  </t>
  </si>
  <si>
    <t xml:space="preserve">Regulatory Instructions and Guidance(RIGs)
Regulatory Reporting Pack and Commentary </t>
  </si>
  <si>
    <t>SSC A48</t>
  </si>
  <si>
    <t>Last Resort Supply: Payment Claims</t>
  </si>
  <si>
    <t>Statement on charges, in respect of each year in which it increases or decreases charges.</t>
  </si>
  <si>
    <t>SSC A55</t>
  </si>
  <si>
    <t>Data Assurance requirements</t>
  </si>
  <si>
    <t>Network Data Assurance Report (NetDAR)</t>
  </si>
  <si>
    <t>SSC D16</t>
  </si>
  <si>
    <t xml:space="preserve">Reporting on Performance </t>
  </si>
  <si>
    <t xml:space="preserve">Information specified by the Authority relating to matters that it reasonably considers are relevant to the licensee’s customers in relation to Standard Special Condition D13 (Provision of services for specific domestic customer groups), Standard Special Condition D14 (Arrangements for access to premises) </t>
  </si>
  <si>
    <t>SSC D18</t>
  </si>
  <si>
    <t>Provision of Metering and Meter Reading Services</t>
  </si>
  <si>
    <t>Revisions to statements on (a) the basis upon which charges for the provision of services of a type described in paragraph 1 will be made; and (b) information relating to the other terms that will apply to the provision of each service.</t>
  </si>
  <si>
    <t>At least once in every year.</t>
  </si>
  <si>
    <t xml:space="preserve">SpC 4.4.10 </t>
  </si>
  <si>
    <t>Shrinkage Management output delivery incentive Part C: Maintenance of the Shrinkage and Leakage Model</t>
  </si>
  <si>
    <t>A report setting out the actual leakage volumes and actual shrinkage volumes.</t>
  </si>
  <si>
    <t>SpC 9.9</t>
  </si>
  <si>
    <t>Allocation of revenues and costs for calculations under the price control in respect of the Distribution Network in GD</t>
  </si>
  <si>
    <t xml:space="preserve">Method statement that sets how the methods that the Licensee intends to use in the allocation and attribution of revenues and costs.  </t>
  </si>
  <si>
    <t xml:space="preserve">A method report on extent of compliance with the method statement on allocation of revenues and costs.  </t>
  </si>
  <si>
    <t xml:space="preserve">A report from an Appropriate Auditor </t>
  </si>
  <si>
    <t>NARM Regulatory Reporting Pack</t>
  </si>
  <si>
    <t xml:space="preserve">NARMs RRP </t>
  </si>
  <si>
    <t xml:space="preserve">16th October </t>
  </si>
  <si>
    <t xml:space="preserve">Annual </t>
  </si>
  <si>
    <t>SpC 3.1</t>
  </si>
  <si>
    <t xml:space="preserve">Network Output Measures </t>
  </si>
  <si>
    <t>NOMs Report</t>
  </si>
  <si>
    <t>31 October 2026.</t>
  </si>
  <si>
    <t xml:space="preserve">SpC 9.1 </t>
  </si>
  <si>
    <t>Environmental Reporting Guidance</t>
  </si>
  <si>
    <t>Annual Environmental Report</t>
  </si>
  <si>
    <t>Section 33F, Gas Act 1986</t>
  </si>
  <si>
    <t>Remuneration and service standards</t>
  </si>
  <si>
    <t>Disclosure on Directors' remuneration.</t>
  </si>
  <si>
    <t>End of financial year</t>
  </si>
  <si>
    <t xml:space="preserve">SSC D3 </t>
  </si>
  <si>
    <t xml:space="preserve">Long Term Development Statement (LTDS) </t>
  </si>
  <si>
    <t xml:space="preserve">October </t>
  </si>
  <si>
    <t>SpC 5.4 Part B - VCMA</t>
  </si>
  <si>
    <t xml:space="preserve">VCMA Governance document </t>
  </si>
  <si>
    <t xml:space="preserve">GDNs - PCDs/Re-openers </t>
  </si>
  <si>
    <t>SpC 3.2</t>
  </si>
  <si>
    <t xml:space="preserve">Cyber resilience operational technology Re-opener, Price Control Deliverable and use it or lose it adjustment </t>
  </si>
  <si>
    <t xml:space="preserve">Cyber OT Re-opener Submission </t>
  </si>
  <si>
    <t xml:space="preserve">Re-opener: 25 January 2023 - 31 January 2023, and during such other periods as the Authority may direct.
</t>
  </si>
  <si>
    <t>Cyber OT PCD Reporting</t>
  </si>
  <si>
    <t>SpC 3.3</t>
  </si>
  <si>
    <t xml:space="preserve">Cyber resilience information technology Re-opener and Price Control Deliverable </t>
  </si>
  <si>
    <t>Cyber IT Re-opener Submission</t>
  </si>
  <si>
    <t xml:space="preserve">25 January 2023 - 31 January 2023, and during such other periods as the Authority may direct. 
</t>
  </si>
  <si>
    <t>Cyber IT PCD Reporting</t>
  </si>
  <si>
    <t>SpC 3.4</t>
  </si>
  <si>
    <t>Physical security Re-opener and Price Control Deliverable</t>
  </si>
  <si>
    <t>Re-opener Submission and Evaluative PCD</t>
  </si>
  <si>
    <t>25 January - 31 January in year 2024, or during such later periods as the Authority may direct.
Refer to  SpC9.3 in Row 169 (ref 148) for PCD submissions</t>
  </si>
  <si>
    <t>SpC 3.5</t>
  </si>
  <si>
    <t>Net Zero And Re-opener Development Fund use it or lose it allowance</t>
  </si>
  <si>
    <t>Re-opener Submission</t>
  </si>
  <si>
    <t xml:space="preserve">Triggered by when claims made </t>
  </si>
  <si>
    <t>SpC 3.6</t>
  </si>
  <si>
    <t xml:space="preserve">Net zero Re-opener	</t>
  </si>
  <si>
    <t>SpC 3.7</t>
  </si>
  <si>
    <t>Non-operational IT Capex Re-opener</t>
  </si>
  <si>
    <t>25 January 2023 - 31 January 2023, and during such other periods as the Authority may direct.</t>
  </si>
  <si>
    <t>SpC 3.8</t>
  </si>
  <si>
    <t xml:space="preserve">Coordinated adjustment mechanism Re-opener </t>
  </si>
  <si>
    <t>23 May - 29 May in each of the years 2021, 2022, 2023, 2024, 2025, and during such other periods as the Authority may direct</t>
  </si>
  <si>
    <t>SpC 3.9</t>
  </si>
  <si>
    <t>Net Zero Pre-construction Work and Small Net Zero Projects Re-opener</t>
  </si>
  <si>
    <t>Evaluative PCD</t>
  </si>
  <si>
    <t>SpC 3.10</t>
  </si>
  <si>
    <t xml:space="preserve">Tier 1 Mains decommissioned Price Control Deliverable	</t>
  </si>
  <si>
    <t>Mechanistic PCD</t>
  </si>
  <si>
    <t>31 March 2026.</t>
  </si>
  <si>
    <t>Spc 3.11</t>
  </si>
  <si>
    <t xml:space="preserve">Tier 1 Services Repex Price Control Deliverable 	</t>
  </si>
  <si>
    <t xml:space="preserve">To be triggered by the licensee where the licensee incurs costs relating to the decommissioning of Tier 1 Stubs during the Price Control Period. </t>
  </si>
  <si>
    <t>SpC 3.12</t>
  </si>
  <si>
    <t xml:space="preserve">Capital projects Price Control Deliverables </t>
  </si>
  <si>
    <t>SpC 3.13</t>
  </si>
  <si>
    <t>Commercial fleet Price Control Deliverable</t>
  </si>
  <si>
    <t>SpC 3.14</t>
  </si>
  <si>
    <t>Fuel Poor Network Extension Scheme (FPNES)</t>
  </si>
  <si>
    <t>Authority Triggered Only</t>
  </si>
  <si>
    <t xml:space="preserve">SpC 3.17 </t>
  </si>
  <si>
    <t xml:space="preserve">HSE policy Re-opener </t>
  </si>
  <si>
    <t>25 January 2022 - 31 January 2022, 25 January 2023 - 31 January 2023, 25 January 2024 - 31 January 2024, and during such later periods as the Authority may direct.</t>
  </si>
  <si>
    <t>SpC 3.18</t>
  </si>
  <si>
    <t xml:space="preserve">Tier 1 Stubs Repex policy Re-opener </t>
  </si>
  <si>
    <t>25 January 2023 - 31 January 2023, and during such later periods as the Authority may direct.</t>
  </si>
  <si>
    <t>SpC 3.19</t>
  </si>
  <si>
    <t xml:space="preserve">Heat policy and energy efficiency Re-opener </t>
  </si>
  <si>
    <t>25 January 2022 - 31 January 2022, 25 January 2023 - 31 January 2023, and during such later periods as the Authority may direct.</t>
  </si>
  <si>
    <t>SpC 3.20</t>
  </si>
  <si>
    <t xml:space="preserve">Diversions and Loss of Development Claims policy Re-opener </t>
  </si>
  <si>
    <t>25 January 2024 - 31 January 2024, and during such later periods as the Authority may direct.</t>
  </si>
  <si>
    <t>SpC 3.21</t>
  </si>
  <si>
    <t xml:space="preserve">Multiple Occupancy Buildings safety Re-opener 	</t>
  </si>
  <si>
    <t>25 January 2023 - 31 January 2023, 25 January 2024 - 31 January 2024, and during such later periods as the Authority may direct.</t>
  </si>
  <si>
    <t>SpC 3.22</t>
  </si>
  <si>
    <t xml:space="preserve">New Large Load Connections Re-opener </t>
  </si>
  <si>
    <t>SpC 3.23</t>
  </si>
  <si>
    <t>Smart Metering Roll-out Costs Re-opener</t>
  </si>
  <si>
    <t>SpC 3.24</t>
  </si>
  <si>
    <t xml:space="preserve">Specified Streetworks Costs Re-opener </t>
  </si>
  <si>
    <t>SpC 9.3</t>
  </si>
  <si>
    <t xml:space="preserve">Price Control Deliverable Reporting Requirements and Methodology Document	</t>
  </si>
  <si>
    <t>Evaluative PCD reporting – capex projects.</t>
  </si>
  <si>
    <t>31 July of each Regulatory Year, or such  other/later date directed either in the licence or by the Authority</t>
  </si>
  <si>
    <t>SpC 9.5</t>
  </si>
  <si>
    <t xml:space="preserve">Digitalisation	</t>
  </si>
  <si>
    <t>Reports/ documents/ Methodology statements as directed by the licence</t>
  </si>
  <si>
    <t xml:space="preserve">31 March 2022.(Digitalisation Strategy 1st Publication).
Update on 31 March 2024 and every 2 years.
In addition - Update and publish their Digitalisation Action Plans every 6 months in June &amp; December each year as outlined in the DSAP Guidance document. </t>
  </si>
  <si>
    <t>SpC 9.12</t>
  </si>
  <si>
    <t>HyNet Front End Engineering Design Price Control Deliverable</t>
  </si>
  <si>
    <t>31 March 2024 / Review 31 March 2026</t>
  </si>
  <si>
    <t>ADDITIONAL SUBMISSIONS</t>
  </si>
  <si>
    <t>Additional instances of a submission (DAG Guidance, Chapter 4)</t>
  </si>
  <si>
    <t>RIIO-3 Business Plan</t>
  </si>
  <si>
    <t xml:space="preserve">GD Confirms DAG statement included in submission </t>
  </si>
  <si>
    <t>Exceptional submissions expected during the year ((April to March)) - DAG Guidance, Chapter 5</t>
  </si>
  <si>
    <t>End of List (Rows may be inserted above this line but not below)</t>
  </si>
  <si>
    <t>ED_Submissions</t>
  </si>
  <si>
    <t>COMMENTS</t>
  </si>
  <si>
    <t>Electricity Distribution - Costs and outputs RIGs tables</t>
  </si>
  <si>
    <t>SLC 46</t>
  </si>
  <si>
    <t>PCFM Interface</t>
  </si>
  <si>
    <t>Cost, Volumes &amp; Revenue Reporting Pack and Commentary</t>
  </si>
  <si>
    <t>All DNOs</t>
  </si>
  <si>
    <t xml:space="preserve">Annex B - Cost, Volumes &amp; Revenue </t>
  </si>
  <si>
    <t>31 Jul</t>
  </si>
  <si>
    <t>Annually</t>
  </si>
  <si>
    <t>Auto Table - No risk assessment required</t>
  </si>
  <si>
    <t>T2 - PCFM Actual Totex</t>
  </si>
  <si>
    <t>T3 - PCFM Forecast Totex</t>
  </si>
  <si>
    <t>T4 - PCFM Cap Rate 2 Totex</t>
  </si>
  <si>
    <t>T5 - Forecasts C1</t>
  </si>
  <si>
    <t>R1 - PCDs</t>
  </si>
  <si>
    <t>R2 - UIOLI</t>
  </si>
  <si>
    <t>31 Jul (2025 onwards)</t>
  </si>
  <si>
    <t>auto in 2024, otherwise input required</t>
  </si>
  <si>
    <t>R3 - Re-openers</t>
  </si>
  <si>
    <t xml:space="preserve">R4 - Volume Drivers and Other </t>
  </si>
  <si>
    <t>R5 - ODI</t>
  </si>
  <si>
    <t>R5a - ODI Link Table</t>
  </si>
  <si>
    <t>R6 - PT</t>
  </si>
  <si>
    <t>R7 - ORA</t>
  </si>
  <si>
    <t>I5 - Theft Recovery</t>
  </si>
  <si>
    <t>I6 - Inflation</t>
  </si>
  <si>
    <t>Completed by Ofgem - No risk assessment required</t>
  </si>
  <si>
    <t>SI1 - Performance Summary</t>
  </si>
  <si>
    <t>C1 - Cost Matrix ED1</t>
  </si>
  <si>
    <t>C1- Cost Matrix ED2</t>
  </si>
  <si>
    <t>C1 - Cost Matrix ED2 - current reporting year</t>
  </si>
  <si>
    <t>C2 - Connections inside the price control</t>
  </si>
  <si>
    <t>C3 - Physical Security</t>
  </si>
  <si>
    <t>C4 - IT and Telecoms (Non-Op)</t>
  </si>
  <si>
    <t>C5 - Property (Non Op)</t>
  </si>
  <si>
    <t>C6 - Vehicles and Transport (Non Op)</t>
  </si>
  <si>
    <t>C7 - STEPM (Non Op)</t>
  </si>
  <si>
    <t>C8 - Remote Generation Opex</t>
  </si>
  <si>
    <t>C9 - Core Closely Associated Indirects (CAI)</t>
  </si>
  <si>
    <t>C10 - Wayleaves (CAI)</t>
  </si>
  <si>
    <t>C11 - Vehicles and Transport (CAI)</t>
  </si>
  <si>
    <t>C12 - Core Business Support</t>
  </si>
  <si>
    <t>C13 - IT and Telecoms (Business Support)</t>
  </si>
  <si>
    <t>C14 - Property Mgt (Business Support)</t>
  </si>
  <si>
    <t>C15a - Atypicals Inside Totex</t>
  </si>
  <si>
    <t>C15b - Atypicals Excluded Totex</t>
  </si>
  <si>
    <t>C15c - Atypicals Non PC</t>
  </si>
  <si>
    <t>C16 - Smart Meter Outside the Price Control</t>
  </si>
  <si>
    <t>C17 - Legacy Meters</t>
  </si>
  <si>
    <t>C18 - De Minimis</t>
  </si>
  <si>
    <t>C19 - Other Consented Activity</t>
  </si>
  <si>
    <t>C20 - Connections Outside the Price Control</t>
  </si>
  <si>
    <t>C21 - Out of Area Networks</t>
  </si>
  <si>
    <t>C22 - Pass-through</t>
  </si>
  <si>
    <t>C23 - Other Non Activity Based Costs (NABC)</t>
  </si>
  <si>
    <t xml:space="preserve">C24 - Related Party Margin </t>
  </si>
  <si>
    <t>C25 - Shetland</t>
  </si>
  <si>
    <t>SSEH</t>
  </si>
  <si>
    <t>CV1 - Primary Reinforcement</t>
  </si>
  <si>
    <t>CV2 - Secondary Reinforcement</t>
  </si>
  <si>
    <t>CV2a - Off Gas Grid PCD</t>
  </si>
  <si>
    <t>UKPN</t>
  </si>
  <si>
    <t>CV3 - Fault Level Reinforcement</t>
  </si>
  <si>
    <t>CV4 - New Transmission Capacity Charges (NTCC)</t>
  </si>
  <si>
    <t>CV5 - Diversions</t>
  </si>
  <si>
    <t>CV6 - Diversions Rail Electrification</t>
  </si>
  <si>
    <t>CV7 - Asset Replacement</t>
  </si>
  <si>
    <t>CV7a - Asset Repl NARM</t>
  </si>
  <si>
    <t>CV7b - Asset Repl Non NARM</t>
  </si>
  <si>
    <t>CV7c - Asset Repl Civils Driven</t>
  </si>
  <si>
    <t>CV8 - Refurbishment Non NARM</t>
  </si>
  <si>
    <t>CV9 - Refurbishment NARM</t>
  </si>
  <si>
    <t>CV10 - Civil Works Condition Driven</t>
  </si>
  <si>
    <t>CV11 - Operational IT and Telecoms</t>
  </si>
  <si>
    <t>CV12 - Electrical System Restoration (ESR)</t>
  </si>
  <si>
    <t>CV13 - BT 21st Century (BT21CN)</t>
  </si>
  <si>
    <t>CV14 - Legal and Safety</t>
  </si>
  <si>
    <t>CV15 -  QoS and North of Scotland Resilience</t>
  </si>
  <si>
    <t>CV16 - Flood Mitigation</t>
  </si>
  <si>
    <t>CV17 - Rising and Lateral Mains (RLMs)</t>
  </si>
  <si>
    <t>CV18 - Overhead Clearances</t>
  </si>
  <si>
    <t>CV19 - Worst Served Customers (WSC)</t>
  </si>
  <si>
    <t>CV20 - Visual Amenity</t>
  </si>
  <si>
    <t>CV21 - Losses</t>
  </si>
  <si>
    <t xml:space="preserve">CV22 - Environmental Reporting </t>
  </si>
  <si>
    <t>CV23 - High Value Projects (HVP) DR5 &amp; ED1 Summary</t>
  </si>
  <si>
    <t>CV24 -  High Value Projects ED2</t>
  </si>
  <si>
    <t>CV26 - Faults</t>
  </si>
  <si>
    <t xml:space="preserve">CV27 - Severe Weather 1 in 20 </t>
  </si>
  <si>
    <t>CV28 - Occurrences Not Incentived (ONIs)</t>
  </si>
  <si>
    <t>CV29 - Tree Cutting</t>
  </si>
  <si>
    <t>CV30 - Inspections</t>
  </si>
  <si>
    <t>CV31 - Repairs and Maintenance</t>
  </si>
  <si>
    <t>CV32 - Dismantlement</t>
  </si>
  <si>
    <t>CV33 - Substation Electricity</t>
  </si>
  <si>
    <t>CV34 - Smart Meter Intervention DNO</t>
  </si>
  <si>
    <t>CV35 - Operational Training (CAI)</t>
  </si>
  <si>
    <t>CV36 - Network Innovation Allowance (NIA)</t>
  </si>
  <si>
    <t>CV37 - Network Innovation Competition (NIC)</t>
  </si>
  <si>
    <t>CV38 - Low Carbon Network (LCN) Fund</t>
  </si>
  <si>
    <t>CV39 - Directly Remunerated Services (DRS)</t>
  </si>
  <si>
    <t>CV40 - SIF (Strategic Innovation Fund)</t>
  </si>
  <si>
    <t xml:space="preserve">CV42 - West Coast of Cumbria </t>
  </si>
  <si>
    <t>ENWL</t>
  </si>
  <si>
    <t>CV43 - Smart Street</t>
  </si>
  <si>
    <t>AP1 - Age Profile</t>
  </si>
  <si>
    <t>V1 - Total Asset Movements</t>
  </si>
  <si>
    <t>V2 - Cleansing</t>
  </si>
  <si>
    <t>V3 - Connections</t>
  </si>
  <si>
    <t>V4 - Other Asset Movements</t>
  </si>
  <si>
    <t>M1 - Flood Mitigation (site)</t>
  </si>
  <si>
    <t>M2 - ED2 Worst Served Customer (WSC) Projects</t>
  </si>
  <si>
    <t>M3 - ED1 Worst Served Customer (WSC) Schemes</t>
  </si>
  <si>
    <t>M4 - Vulnerability Deliverables</t>
  </si>
  <si>
    <t>M6 - Secondary Reinforcement Volume Driver &amp; LV Services Volume Driver (SRVD &amp; LVSVD)</t>
  </si>
  <si>
    <t>M7 - Secondary Reinforcement Volume Driver (SRVD) Flexibility</t>
  </si>
  <si>
    <t>M9 - Streetworks</t>
  </si>
  <si>
    <t>M11a - Subsea Cables (Proactive)</t>
  </si>
  <si>
    <t>M11b - Subsea Cables (Reactive)</t>
  </si>
  <si>
    <t>M12 - West Coast of Cumbria</t>
  </si>
  <si>
    <t>M14 - Drivers</t>
  </si>
  <si>
    <t>M18 - FTE</t>
  </si>
  <si>
    <t>M19 - DSO</t>
  </si>
  <si>
    <t>M20 - LCT</t>
  </si>
  <si>
    <t>M29 - Data and Digitalisation</t>
  </si>
  <si>
    <t>M31 - Dig, Fix &amp; Go (ENWL)</t>
  </si>
  <si>
    <t xml:space="preserve">Strategic Commentary (Sections A &amp; B) </t>
  </si>
  <si>
    <t>CC1 - Summary</t>
  </si>
  <si>
    <t>Connections Reporting Pack and Commentary</t>
  </si>
  <si>
    <t>Annex G- Connections</t>
  </si>
  <si>
    <t>CC2 - Metered In-year</t>
  </si>
  <si>
    <t>CC3 - Unmetered In-year</t>
  </si>
  <si>
    <t>CC4 - Completed Summary</t>
  </si>
  <si>
    <t>CC5 - Annual Quotations Issued</t>
  </si>
  <si>
    <t>CC6 - Annual Out of Area Connections</t>
  </si>
  <si>
    <t>CC7 - Direct Related Party Margin (RPM)</t>
  </si>
  <si>
    <t>CC8 - Time to connect &amp; time to quote</t>
  </si>
  <si>
    <t>CC9 - Major Connections Customer Satisfaction Survey (MCCSS)</t>
  </si>
  <si>
    <t>E1 - Visual Amenity</t>
  </si>
  <si>
    <t>Environment and Innovation Reporting Pack and commentary</t>
  </si>
  <si>
    <t>Annex J - Environment and Innovation</t>
  </si>
  <si>
    <t>E3 - BCF</t>
  </si>
  <si>
    <t>E4 - Losses Snapshot</t>
  </si>
  <si>
    <t>E5 - Smart Metering</t>
  </si>
  <si>
    <t xml:space="preserve">SLC 46 </t>
  </si>
  <si>
    <t>IMF3 - Outcome Measures</t>
  </si>
  <si>
    <t xml:space="preserve">Environment and Innovation Reporting Pack </t>
  </si>
  <si>
    <t xml:space="preserve">IMF4 - Secondary Indicators </t>
  </si>
  <si>
    <t xml:space="preserve">IMF5 - Idea Log </t>
  </si>
  <si>
    <t>IMF6 - Project Log</t>
  </si>
  <si>
    <t>IMF7 - BAU Log</t>
  </si>
  <si>
    <t xml:space="preserve">IMF8 - Project Supporters </t>
  </si>
  <si>
    <t xml:space="preserve">IMF9 - Project Partners </t>
  </si>
  <si>
    <t>NARMS Reporting Pack</t>
  </si>
  <si>
    <t>NARMS Reporting workbook</t>
  </si>
  <si>
    <t>Annex D - NARM</t>
  </si>
  <si>
    <t>DSO Reporting Pack</t>
  </si>
  <si>
    <t>Stakeholder Satisfaction Survey / Outturn Performance Metric / Regularly Reported Evidence (RRE)</t>
  </si>
  <si>
    <t>Annex I - DSO</t>
  </si>
  <si>
    <t>Reinforcement Load Index (LI)</t>
  </si>
  <si>
    <t>Reinforcement Load Index (LI) Reporting Pack and Commentary</t>
  </si>
  <si>
    <t>Annex E – Reinforcement</t>
  </si>
  <si>
    <t>30 Sep</t>
  </si>
  <si>
    <t>QoS Interruptions Stage Data</t>
  </si>
  <si>
    <t>QOS Stage Data Reporting Pack</t>
  </si>
  <si>
    <t>Annex F - Interruptions</t>
  </si>
  <si>
    <t>30 Apr</t>
  </si>
  <si>
    <t>Guaranteed Standards of Performance</t>
  </si>
  <si>
    <t>Guaranteed Standards of Performance (SLC 11) Reporting Pack</t>
  </si>
  <si>
    <t>Occurrences Not Incentivised</t>
  </si>
  <si>
    <t>Occurrences Not Incentivised Reporting Pack</t>
  </si>
  <si>
    <t>QoS HV Disaggregation Data</t>
  </si>
  <si>
    <t>QOS HV Disaggregation Reporting Pack</t>
  </si>
  <si>
    <t>30 Nov</t>
  </si>
  <si>
    <t>SLC 12, 15 and 15A</t>
  </si>
  <si>
    <t>SLC 12, 15 and 15A Reporting Pack</t>
  </si>
  <si>
    <t>Customer Service</t>
  </si>
  <si>
    <t>Customer Service and Vulnerability pack</t>
  </si>
  <si>
    <t>Annex H – Customer Service</t>
  </si>
  <si>
    <t>Triennial Pensions</t>
  </si>
  <si>
    <t>Triennial Pension Reporting Pack</t>
  </si>
  <si>
    <t xml:space="preserve">Subject to annually audited Pension Scheme Accounts and Directors sign off letter on behalf of the Board. Other additional supporting documentation is required as detailed in the RIGS. </t>
  </si>
  <si>
    <t>Annex K - Pensions</t>
  </si>
  <si>
    <t>Various dates between 31 Jul - 30 Sep</t>
  </si>
  <si>
    <t>Triennial - 
2023 &amp; 2026</t>
  </si>
  <si>
    <t>Financial Performance dataset designed to collect data that shows the licensee's Financial Performance during RIIO-2</t>
  </si>
  <si>
    <t>30 Sept</t>
  </si>
  <si>
    <t>Standard &amp; Special Licence Conditions</t>
  </si>
  <si>
    <t>ODI-R</t>
  </si>
  <si>
    <t>Borrowdale Transformers</t>
  </si>
  <si>
    <t>Project Cost &amp; Delivery Progress Report</t>
  </si>
  <si>
    <t>31 July 2024 to 2028</t>
  </si>
  <si>
    <t xml:space="preserve">PCD </t>
  </si>
  <si>
    <t>LineSIGHT</t>
  </si>
  <si>
    <t xml:space="preserve">Note: Reported within RRP. No additional or separate report is required. </t>
  </si>
  <si>
    <t>Smart Street</t>
  </si>
  <si>
    <t>SWEST New Depots</t>
  </si>
  <si>
    <t>NGED</t>
  </si>
  <si>
    <t>SEPD New Control Room</t>
  </si>
  <si>
    <t>SSEN</t>
  </si>
  <si>
    <t>SHEPD New Control Room</t>
  </si>
  <si>
    <t>Physical Security Re-Opener</t>
  </si>
  <si>
    <t>Re-opener - Part B</t>
  </si>
  <si>
    <t>•	Between 17 May 2024 and 27 June 2024
•	Between 24 January 2026 and 31 January 2026</t>
  </si>
  <si>
    <t>Rail Electrification Costs Re-Opener</t>
  </si>
  <si>
    <t>Re-opener - Part C</t>
  </si>
  <si>
    <t>24-31 Jan 2024
24-31 Jan 2026</t>
  </si>
  <si>
    <t>Electricity System Restoration Re-opener</t>
  </si>
  <si>
    <t>Re-opener - Part D</t>
  </si>
  <si>
    <t>23-27 June 2025; and
21-25 June 2027.</t>
  </si>
  <si>
    <t>New windows</t>
  </si>
  <si>
    <t>Environmental Re-Opener</t>
  </si>
  <si>
    <t>Re-opener - Part E</t>
  </si>
  <si>
    <t>24-31 Jan 2024
24-31 Jan 2025
24-31 Jan 2026
24-31 Jan 2027</t>
  </si>
  <si>
    <t>Specified Street Works Costs Re-Opener</t>
  </si>
  <si>
    <t>Re-opener - Part F</t>
  </si>
  <si>
    <t>24-31 Jan 2026</t>
  </si>
  <si>
    <t>Cyber Resilience Operational Technology Re-opener</t>
  </si>
  <si>
    <t>Re-opener - Part G</t>
  </si>
  <si>
    <t>3-10 Apr 2023 &amp; 1-7 April 2025</t>
  </si>
  <si>
    <t>Cyber Resilience Information Technology Re-opener</t>
  </si>
  <si>
    <t>Re-opener - Part H</t>
  </si>
  <si>
    <t>Digitalisation Re-Opener</t>
  </si>
  <si>
    <t>Re-opener - Part I</t>
  </si>
  <si>
    <t>Storm Arwen Re-Opener</t>
  </si>
  <si>
    <t>Re-opener - Part J</t>
  </si>
  <si>
    <t>24-31 Jan 2024</t>
  </si>
  <si>
    <t>Load Related Expenditure Re-Opener</t>
  </si>
  <si>
    <t>Re-opener - Part K</t>
  </si>
  <si>
    <t>24-31 Jan 2025
24-31 Jan 2027</t>
  </si>
  <si>
    <t>Expecting to direct additional window in 2025 or 2026.</t>
  </si>
  <si>
    <t>High Value (&gt;£25m) Projects Re-Opener</t>
  </si>
  <si>
    <t>Re-opener - Part L</t>
  </si>
  <si>
    <t>Wayleaves and Diversions Re-opener</t>
  </si>
  <si>
    <t>Re-opener - Part M</t>
  </si>
  <si>
    <t>West coast of Cumbria Re-opener</t>
  </si>
  <si>
    <t>Re-opener</t>
  </si>
  <si>
    <t>Hebrides and Orkney Re-opener</t>
  </si>
  <si>
    <t>24 January 2024 - 31 January 2024
24 January 2025 - 31 January 2025</t>
  </si>
  <si>
    <t>Shetland Enduring Solution Re-opener</t>
  </si>
  <si>
    <t>24 January 2024 - 31 January 2024 
24 January 2028 - 31 January 2028</t>
  </si>
  <si>
    <t>Shetland Extension Fixed Energy Costs Reopener</t>
  </si>
  <si>
    <t>UIOLI - Worst Served Customers</t>
  </si>
  <si>
    <t>Publish WSC Projects on company website annually commencing 31 October 2024
Note: The Use it or Lose it Allowances for WSC, Visual Amenity and EV Optioneering are reported via RRP</t>
  </si>
  <si>
    <t xml:space="preserve">WSC Governance </t>
  </si>
  <si>
    <t>Net Zero Re-Opener</t>
  </si>
  <si>
    <t>Exceptional Event submission</t>
  </si>
  <si>
    <t>Triggered by Ofgem</t>
  </si>
  <si>
    <t>Coordinated Adjustment Mechanism Re-Opener</t>
  </si>
  <si>
    <t>23-29 May 2023
23-29 May 2024
23-29 May 2025
23-29 May 2026
23-29 May 2027</t>
  </si>
  <si>
    <t>LRE Volume Drivers workbook</t>
  </si>
  <si>
    <t>Complete LRE Volume Drivers workbook</t>
  </si>
  <si>
    <t>annual</t>
  </si>
  <si>
    <t>SpC 3.11</t>
  </si>
  <si>
    <t>Net to gross adjustment for LRE</t>
  </si>
  <si>
    <t>Report to authority by 31 July 2028</t>
  </si>
  <si>
    <t>SoC 3.14</t>
  </si>
  <si>
    <t>Off gas grid licence condition</t>
  </si>
  <si>
    <t>SpC 4.10</t>
  </si>
  <si>
    <t>Collaborative Streetworks</t>
  </si>
  <si>
    <t>SpC 4.4</t>
  </si>
  <si>
    <t>Interruptions incentive Scheme (IIS) - Severe Weather Event</t>
  </si>
  <si>
    <t>Exceptional Event submission (Part G) 
and Other Exceptional Events (Part H)</t>
  </si>
  <si>
    <t>as required</t>
  </si>
  <si>
    <t>Ad hoc</t>
  </si>
  <si>
    <t>SpC 4.5</t>
  </si>
  <si>
    <t>Major Connections Incentive</t>
  </si>
  <si>
    <t>Publish a Major Connections Annual Report for the preceding Regulatory Year on, or before, the date specified in the RIIO-ED2 Major Connections Incentive Guidance Document (commencing 1 April 2024)</t>
  </si>
  <si>
    <t>ED2 Major Connections Incentive Guidance Document</t>
  </si>
  <si>
    <t>31 July 2024, then annually thereafter</t>
  </si>
  <si>
    <t>SpC 4.6</t>
  </si>
  <si>
    <t>Consumer Vulnerability Annual Report</t>
  </si>
  <si>
    <t>Publish and submit report to stakeholders covering services delivered for Domestic Customers in Vulnerable Situations and progress in implementing the licensee’s vulnerability strategy commitments, and 
vulnerability targets, where applicable.</t>
  </si>
  <si>
    <t>Consumer Vulnerability Guidance Document</t>
  </si>
  <si>
    <t>SpC 4.8</t>
  </si>
  <si>
    <t>Distribution System Operation Output Incentive</t>
  </si>
  <si>
    <t>Publish and submit DSO Performance Panel Submission</t>
  </si>
  <si>
    <t>DSO Incentive Governance Document</t>
  </si>
  <si>
    <t xml:space="preserve">30 April 2024 onwards </t>
  </si>
  <si>
    <t>SpC 5.2</t>
  </si>
  <si>
    <t>Network Innovation Allowance</t>
  </si>
  <si>
    <t xml:space="preserve">1) Publish an Annual report on NIA activity
2) Publish a collective summary of NIA activities 
</t>
  </si>
  <si>
    <t>RIIO-2 NIA Governance</t>
  </si>
  <si>
    <t>31 July and 31 October</t>
  </si>
  <si>
    <r>
      <t xml:space="preserve">Removed item 3 as not a data submission by the DNOs
</t>
    </r>
    <r>
      <rPr>
        <strike/>
        <sz val="10"/>
        <rFont val="Verdana"/>
        <family val="2"/>
      </rPr>
      <t>3)Licencees must review the Energy Networks Innovation Process (ENIP), including stakeholder consultation</t>
    </r>
  </si>
  <si>
    <t>SpC 7.3</t>
  </si>
  <si>
    <t>Link Box - close out</t>
  </si>
  <si>
    <t xml:space="preserve">Provide a report to the Authority with a performance assessment submission outlining the approach that it has adopted to manage the asset risk associated with Link Boxes </t>
  </si>
  <si>
    <t>UKPN &amp; SPEN</t>
  </si>
  <si>
    <t>Financial Handbook, section 8.38</t>
  </si>
  <si>
    <t>Network Asset Secondary Deliverables ED1 close out</t>
  </si>
  <si>
    <t>Provide a report to the Authority setting out its performance against its Network Asset Secondary Deliverables over the Price Control (per CRC 5D</t>
  </si>
  <si>
    <t>Financial Handbook, section 8</t>
  </si>
  <si>
    <t>SpC 7.8 
(SpC 7.9 – SHEPD only)</t>
  </si>
  <si>
    <t>LCNF ED1 second tier funding</t>
  </si>
  <si>
    <t>LCNF Governance document</t>
  </si>
  <si>
    <t>As per window advised by Ofgem</t>
  </si>
  <si>
    <t>SpC 7.9 
(SpC 7.10 – SHEPD only)</t>
  </si>
  <si>
    <t>NIC  - ED1</t>
  </si>
  <si>
    <t>NIC Governance document</t>
  </si>
  <si>
    <t>SpC 8.1</t>
  </si>
  <si>
    <t>PCFM - Annual Iteration Process</t>
  </si>
  <si>
    <t>PCFM workbook</t>
  </si>
  <si>
    <t>Financial Handbook</t>
  </si>
  <si>
    <t>30 September and Re-submissions</t>
  </si>
  <si>
    <t>Bi-annual</t>
  </si>
  <si>
    <t>SpC 9.1</t>
  </si>
  <si>
    <t>Publish an Annual Environmental Report</t>
  </si>
  <si>
    <t>SpC 9.2</t>
  </si>
  <si>
    <t>Network Asset Risk Metric</t>
  </si>
  <si>
    <t>Provide an Information Gathering Plan</t>
  </si>
  <si>
    <t>30 Sept 2023 &amp; as required by direction</t>
  </si>
  <si>
    <t xml:space="preserve">SpC 9.3.3 </t>
  </si>
  <si>
    <t xml:space="preserve">Evaluative PCD Reporting Requirements </t>
  </si>
  <si>
    <t xml:space="preserve">Basic PCD Report on each Evaluative PCD output for which the delivery date specified in the relevant licence condition was in the previous Regulatory Year </t>
  </si>
  <si>
    <t>PCD &amp; methodology guidance</t>
  </si>
  <si>
    <t>31/07/2024 onwards</t>
  </si>
  <si>
    <t>Cyber Resilience Operational Technology</t>
  </si>
  <si>
    <t>Cyber Resilience Report (PCD) (SpC 9.3.8a)</t>
  </si>
  <si>
    <t>PCD Appendix 4</t>
  </si>
  <si>
    <t>CAF (SpC 9.3.8b)</t>
  </si>
  <si>
    <t>Cyber Resilience Information Technology</t>
  </si>
  <si>
    <t>Cyber Resilience Report (PCD) (SpC 9.3.8c)</t>
  </si>
  <si>
    <t>CAF (SpC 9.3.8d)</t>
  </si>
  <si>
    <t>Digitalisation Strategy</t>
  </si>
  <si>
    <t>Publish Digitalisation Strategy and maintain an archive of published versions on the website</t>
  </si>
  <si>
    <t>DSAP Guidance</t>
  </si>
  <si>
    <t>On or Before, 
1 April 2025
1 April 2027</t>
  </si>
  <si>
    <t>At least Biennial</t>
  </si>
  <si>
    <t>Digitalisation Action Plan</t>
  </si>
  <si>
    <t>Publish Digitalisation Action Plan and each update on company website</t>
  </si>
  <si>
    <t xml:space="preserve">30 June and 31 December </t>
  </si>
  <si>
    <t>At least bi-annual</t>
  </si>
  <si>
    <t>SpC 9.8</t>
  </si>
  <si>
    <t>Tax Reconciliation assurance statement for Regulatory Year</t>
  </si>
  <si>
    <t>Assurance Statement for Tax Reconciliation</t>
  </si>
  <si>
    <t>31 July 2025 onwards</t>
  </si>
  <si>
    <t>Strategic Innovation Fund</t>
  </si>
  <si>
    <t>Applications for funding via SIF Mechanism</t>
  </si>
  <si>
    <t>SIF Governance document</t>
  </si>
  <si>
    <t>Windows as advised by Authority</t>
  </si>
  <si>
    <t>As required</t>
  </si>
  <si>
    <t>SpC 9.13</t>
  </si>
  <si>
    <t>Smart Optimisation Output</t>
  </si>
  <si>
    <t>Publish Smart Optimisation Output (Collaboration Plan and System Visualisation Interface) on company website
The licensee must publish their Collaboration Plan for each reporting year on, or before, 1 May 2024 and yearly by each subsequent 1 May.</t>
  </si>
  <si>
    <t>Smart Optimisation Output Guidance</t>
  </si>
  <si>
    <t>1 May 2024 onwards</t>
  </si>
  <si>
    <t>SLC 5</t>
  </si>
  <si>
    <t>Licensee's payments to the Authority</t>
  </si>
  <si>
    <t>Number of gas and electricity customers @ 30 Sept previous year</t>
  </si>
  <si>
    <t xml:space="preserve">Licence Fee Cost Recovery Principles </t>
  </si>
  <si>
    <t>SLC 7A</t>
  </si>
  <si>
    <t>Whole Electricity System Obligations (Publication of Coordination Register)</t>
  </si>
  <si>
    <t>Register</t>
  </si>
  <si>
    <t>26th May</t>
  </si>
  <si>
    <t>SLC 13</t>
  </si>
  <si>
    <t>Use of System Charging Methodology</t>
  </si>
  <si>
    <t>Submission of System Charging Methodology</t>
  </si>
  <si>
    <t>To be reviewed annually</t>
  </si>
  <si>
    <t>SLC 13A</t>
  </si>
  <si>
    <t>Common Distribution Charging Methodology (CDCM)</t>
  </si>
  <si>
    <t>Publication of Common Distribution Charging Methodology</t>
  </si>
  <si>
    <t>31st December - CDCM Pricing Model (Methodology Approved by Ofgem)</t>
  </si>
  <si>
    <t>SLC 13B</t>
  </si>
  <si>
    <t>EHV Distribution Charging Methodology (EDCM)</t>
  </si>
  <si>
    <t>Outputs published in the SLC 14 statement</t>
  </si>
  <si>
    <t>EDCM Pricing Model (Methodology Approved by Ofgem)</t>
  </si>
  <si>
    <t>SLC 14</t>
  </si>
  <si>
    <t>Use of System Charging Statement - Notice of Charges</t>
  </si>
  <si>
    <t>Submission &amp; Publication</t>
  </si>
  <si>
    <t>31st December for charges applying 1 April (15 months' notice)</t>
  </si>
  <si>
    <t>SLC 18</t>
  </si>
  <si>
    <t>Statement of Charges for Metering Point Administration Services (MPAS)</t>
  </si>
  <si>
    <t>Mid February (40 days prior to 1 April)</t>
  </si>
  <si>
    <t>SLC 19</t>
  </si>
  <si>
    <t>Non-Contestable Connection Services</t>
  </si>
  <si>
    <t>Non-discrimination in the provision of non-contestable connection services</t>
  </si>
  <si>
    <t>Agreed-upon procedures referenced in SLC44 for completion by external auditors relate, amongst other licence conditions, to SLC19</t>
  </si>
  <si>
    <t>Licence</t>
  </si>
  <si>
    <t>to be agreed with the Authority</t>
  </si>
  <si>
    <t>SLC 25</t>
  </si>
  <si>
    <t>Long Term Development Statement (LTDS)</t>
  </si>
  <si>
    <t>Publish a summary of the statement (or of any revision of it) that will help a person to decide  whether to ask for a copy of the statement within three months of the date of the Authority’s direction and each following year</t>
  </si>
  <si>
    <t>LTDS Direction Letter (2 Sept 2011)</t>
  </si>
  <si>
    <t>30 November</t>
  </si>
  <si>
    <t>SLC 25A</t>
  </si>
  <si>
    <t>DG Connections Guide &amp; Information Strategy</t>
  </si>
  <si>
    <t>-</t>
  </si>
  <si>
    <t>Not required because it is a guidance document for
customers’ information and not a data submission.</t>
  </si>
  <si>
    <t>SLC 25B</t>
  </si>
  <si>
    <t>Network Development Plan</t>
  </si>
  <si>
    <t>Publication of plan</t>
  </si>
  <si>
    <t>1 May 2024 and thereafter every 2 years</t>
  </si>
  <si>
    <t>Biennial</t>
  </si>
  <si>
    <t>SLC 30</t>
  </si>
  <si>
    <t>Certificate of adequacy of financial resources &amp; facilities. 
Operational resources.
Compliance with certain SLCs.</t>
  </si>
  <si>
    <t>Certificate must be approved by Board resolution, signed by a director pursuant thereto and accompanied by a statement of main factors taken into account + auditor’s report</t>
  </si>
  <si>
    <t>SLC 31</t>
  </si>
  <si>
    <t>On or before 31 July in each Regulatory Year, provide the Authority with a schedule of the undertakings obtained in accordance with paragraph 31.1 that are in force at the time, together with a confirmation that the licensee has sent each of the Ultimate Controllers concerned a letter, within the preceding 12 months, reappraising that Ultimate Controller of the terms of the undertaking that it has given.</t>
  </si>
  <si>
    <t xml:space="preserve">31 July </t>
  </si>
  <si>
    <t>SLC 31E</t>
  </si>
  <si>
    <t>Distribution Flexibility Services Procurement Statement</t>
  </si>
  <si>
    <t>Statement</t>
  </si>
  <si>
    <t>31 March</t>
  </si>
  <si>
    <t>Distribution Flexibility Services Procurement Report</t>
  </si>
  <si>
    <t>30 April</t>
  </si>
  <si>
    <t>SLC 36</t>
  </si>
  <si>
    <t>Statement of Charges for Metering Services (Legacy and Non-Legacy)</t>
  </si>
  <si>
    <t xml:space="preserve">SLC 43 </t>
  </si>
  <si>
    <t xml:space="preserve">Compliance Report </t>
  </si>
  <si>
    <t xml:space="preserve">Publication of Compliance Report </t>
  </si>
  <si>
    <t>SLC 44</t>
  </si>
  <si>
    <t>Cross Subsidy Report</t>
  </si>
  <si>
    <t>Cross subsidy report, auditors report</t>
  </si>
  <si>
    <t>Submission is subject to an audit by an Appropriate Auditor, addressed to the Authority and completion of AUPs</t>
  </si>
  <si>
    <t>AUPs</t>
  </si>
  <si>
    <t>Data Assurance Requirements</t>
  </si>
  <si>
    <t>DAG</t>
  </si>
  <si>
    <t xml:space="preserve">31 March </t>
  </si>
  <si>
    <t>SLC 48</t>
  </si>
  <si>
    <t>Innovation Strategy</t>
  </si>
  <si>
    <t>Publish and maintain Innovation Strategy on licencee website</t>
  </si>
  <si>
    <t>not specified</t>
  </si>
  <si>
    <t>As Required</t>
  </si>
  <si>
    <t>SLC 48A</t>
  </si>
  <si>
    <t>Electricity Network Innovation Strategy</t>
  </si>
  <si>
    <t>The licensee must use reasonable endeavours to work with all other Relevant Network Licensees to ensure that the Electricity Network Innovation Strategy is reviewed every two years and where necessary, in the majority view of Relevant Network Licensees, is also updated.</t>
  </si>
  <si>
    <t>Review every 2 years</t>
  </si>
  <si>
    <t>SLC 49</t>
  </si>
  <si>
    <t>Public report against losses strategy</t>
  </si>
  <si>
    <t>Publication on website of Distribution Losses Strategy</t>
  </si>
  <si>
    <t>Losses Discretionary Reward Guidance</t>
  </si>
  <si>
    <t xml:space="preserve">As required </t>
  </si>
  <si>
    <t>SLC 50</t>
  </si>
  <si>
    <t>Business Plan Commitment Reporting</t>
  </si>
  <si>
    <t>Business Plan Commitment Annual report</t>
  </si>
  <si>
    <t>Business Plan Reporting Guidance</t>
  </si>
  <si>
    <t>31 Oct</t>
  </si>
  <si>
    <t>SLC 52</t>
  </si>
  <si>
    <t>Competition in Connections Code of Practice</t>
  </si>
  <si>
    <t>Competition in Connections Report</t>
  </si>
  <si>
    <t>GT_Submissions_RIIO2</t>
  </si>
  <si>
    <t xml:space="preserve">REGULAR SUBMISSIONS </t>
  </si>
  <si>
    <t>Gas transmission - Costs and outputs RIGs tables</t>
  </si>
  <si>
    <t>2.1   Revenue Interface</t>
  </si>
  <si>
    <t>NGT</t>
  </si>
  <si>
    <t>2.2   NARM Interface</t>
  </si>
  <si>
    <t>3.1   TO Totex</t>
  </si>
  <si>
    <t xml:space="preserve">Provide the TO Totex expenditure inputs to inform the Annual Iteration Process of the Price Control financial Model (PCFM). </t>
  </si>
  <si>
    <t>3.2   SO Totex</t>
  </si>
  <si>
    <t xml:space="preserve">Provide the SO Totex expenditure inputs to inform the Annual Iteration Process of the Price Control financial Model (PCFM). </t>
  </si>
  <si>
    <t>3.3   Allowances</t>
  </si>
  <si>
    <t>Summary of Baseline and UM triggered allowances for the price control period</t>
  </si>
  <si>
    <t>3.4 Totex summary</t>
  </si>
  <si>
    <t xml:space="preserve">Summarises the actual costs and provide forecast of costs for the remaining years of RIIO-GT2 period </t>
  </si>
  <si>
    <t>3.5   Totex Forecast</t>
  </si>
  <si>
    <t xml:space="preserve">Summary high level forecasts at the level of granularity shown for remainder of the price control period. </t>
  </si>
  <si>
    <t>3.6   PCD Summary</t>
  </si>
  <si>
    <t>Summaries the costs and status of PCD's</t>
  </si>
  <si>
    <t>4.1   TO PCFM input summary</t>
  </si>
  <si>
    <t>Summary of TO PCFM inputs</t>
  </si>
  <si>
    <t>4.2   SO PCFM input summary</t>
  </si>
  <si>
    <t>Summary of SO PCFM inputs</t>
  </si>
  <si>
    <t>4.3   TO PCDs</t>
  </si>
  <si>
    <t>Summary of TO PCD data for PCFM</t>
  </si>
  <si>
    <t>4.4   SO PCDs</t>
  </si>
  <si>
    <t>Summary of SO PCD data for PCFM</t>
  </si>
  <si>
    <t>4.5   TO Reopeners</t>
  </si>
  <si>
    <t>Summary os TO Reopener data for PCFM</t>
  </si>
  <si>
    <t>4.6   SO Reopeners</t>
  </si>
  <si>
    <t>Summary os SO Reopener data for PCFM</t>
  </si>
  <si>
    <t>4.7   TO pass through</t>
  </si>
  <si>
    <t>4.8   SO pass through</t>
  </si>
  <si>
    <t>4.9   TO Opex escalator</t>
  </si>
  <si>
    <t>Summary of Opex Escalator values for PCFM</t>
  </si>
  <si>
    <t>4.10   TO Incentives</t>
  </si>
  <si>
    <t>Summary of TO incentive data for PCFM</t>
  </si>
  <si>
    <t>4.11   TO Other revenue allowances</t>
  </si>
  <si>
    <t>Summary of TO Other revenue allowance data for PCFM</t>
  </si>
  <si>
    <t>4.12   SO Other revenue allowances</t>
  </si>
  <si>
    <t>Summary of SO Other revenue allowance data for PCFM</t>
  </si>
  <si>
    <t>4.13   TO tax pool Totex allocation</t>
  </si>
  <si>
    <t>4.14   SO tax pool Totex allocation</t>
  </si>
  <si>
    <t>4.15   DRS Revenue</t>
  </si>
  <si>
    <t xml:space="preserve">Summarises the DRS revenues earned by the licensee according to the categories set out in the special conditions. </t>
  </si>
  <si>
    <t>4.16 TO Recovered Revenue</t>
  </si>
  <si>
    <t>4.17  SO Recovered Revenue</t>
  </si>
  <si>
    <t>5.1   TO Indirects</t>
  </si>
  <si>
    <t xml:space="preserve">Details of TO indirect opex costs included pass through costs </t>
  </si>
  <si>
    <t>5.2   SO Indirects</t>
  </si>
  <si>
    <t xml:space="preserve">Details of SO indirect opex costs included pass through costs </t>
  </si>
  <si>
    <t>5.3   TO Direct Opex</t>
  </si>
  <si>
    <t xml:space="preserve">Details of TO direct opex costs included pass through costs </t>
  </si>
  <si>
    <t>5.4   SO Direct Opex</t>
  </si>
  <si>
    <t xml:space="preserve">Details of SO direct opex costs included pass through costs </t>
  </si>
  <si>
    <t>5.5   Cost_Movements</t>
  </si>
  <si>
    <t>Explain the reasons for increases and decreases in costs year on year of £0.5m or more (these are the net increases and decreases year on year in table 5.1-5.4).</t>
  </si>
  <si>
    <t>5.6   TO Quarry and loss</t>
  </si>
  <si>
    <t>Details of accruals and cash payments relating to quarry and other loss of development claims.</t>
  </si>
  <si>
    <t>5.7   TO Physical security opex</t>
  </si>
  <si>
    <t>Opex spent on physical security in relation to BEIS’s enhanced physical security upgrade programme (PSUP).</t>
  </si>
  <si>
    <t>5.8   Provisions</t>
  </si>
  <si>
    <t>Details of the provisions that have affected the results so that Ofgem can understand any significant events happening in the year.</t>
  </si>
  <si>
    <t>5.9   Business support allocation</t>
  </si>
  <si>
    <t xml:space="preserve">To trace the group net cash controllable costs (from table 3.4) to individual activity allocated net cash controllable costs including any cost transfers to/from direct activity functions of the company’s organisation.  </t>
  </si>
  <si>
    <t>5.10 Full Time Equivalent (FTE)</t>
  </si>
  <si>
    <t>Information regarding Full Time Equivalent (FTE) staff numbers split between price control snd non-price control activities.</t>
  </si>
  <si>
    <t>6.1   Capex Summary</t>
  </si>
  <si>
    <t xml:space="preserve">Information relating to the licensee’s actual capital expenditure in the reporting year and forecast expenditure for future years where applicable. </t>
  </si>
  <si>
    <t>6.2   Projects</t>
  </si>
  <si>
    <t>a cost breakdown of specific projects funded in RIIO-2</t>
  </si>
  <si>
    <t>6.3   AH Interventions</t>
  </si>
  <si>
    <t>a detailed breakdown of costs and associated workload volumes for the RIIO-2 Asset Health programme</t>
  </si>
  <si>
    <t>6.4   AH Projects</t>
  </si>
  <si>
    <t>a list of costs and workload volumes for asset health projects</t>
  </si>
  <si>
    <t>6.5   Redundant Assets</t>
  </si>
  <si>
    <t>a detailed breakdown of the redundant asset projects funded and reported on as part of the redundant assets PCD.</t>
  </si>
  <si>
    <t>6.6   PSUP Capex</t>
  </si>
  <si>
    <t>Capex spent on physical security in relation to BEIS’s enhanced physical security upgrade programme (PSUP) and other physical security capex.</t>
  </si>
  <si>
    <t>6.7   TO Non-operational capex</t>
  </si>
  <si>
    <t>Expenditure on TO non operational capex.</t>
  </si>
  <si>
    <t>6.8   SO Non-operational capex</t>
  </si>
  <si>
    <t>Expenditure on SO non operational capex.</t>
  </si>
  <si>
    <t>6.9   Resilience</t>
  </si>
  <si>
    <t xml:space="preserve">6.10 Vehicles </t>
  </si>
  <si>
    <t>Annual profile of Zero Emission Vehicles and Non Zero Emission Vehicles.</t>
  </si>
  <si>
    <t>7.1   Pipeline Data</t>
  </si>
  <si>
    <t>information on the activities undertaken to maintain effective management of pipeline integrity across the network</t>
  </si>
  <si>
    <t>7.2   Activity Indicators</t>
  </si>
  <si>
    <t>Key indicators of the overall level of transmission activity.</t>
  </si>
  <si>
    <t>7.3   Demand &amp; Capability</t>
  </si>
  <si>
    <t>Key indicators of overall levels of capacity booked and levels of actual demand.</t>
  </si>
  <si>
    <t>7.4   Demand Performance</t>
  </si>
  <si>
    <t>Key indicators of level of actual demand.</t>
  </si>
  <si>
    <t>7.5   Compressor Perf &amp; Utilisation</t>
  </si>
  <si>
    <t>data on overall compressor utilisation and performance</t>
  </si>
  <si>
    <t>7.6   Compressor Assets</t>
  </si>
  <si>
    <t>Summary information on the overall compressor fleet in the NTS</t>
  </si>
  <si>
    <t>7.7   Emission</t>
  </si>
  <si>
    <t>Data on the environmental performance of the National Transmission System (NTS) so as to be able to link to throughput, and compare trends year on year.</t>
  </si>
  <si>
    <t xml:space="preserve">7.8   Asset Data </t>
  </si>
  <si>
    <t>Detailing assets by Primary Asset Group</t>
  </si>
  <si>
    <t>7.9   Forecast Scenarios</t>
  </si>
  <si>
    <t>Information to identify entry and exit forecast parameters which help to inform network reinforcement investment decisions.</t>
  </si>
  <si>
    <t>8.1   Customer Satisfaction</t>
  </si>
  <si>
    <t xml:space="preserve">Results from surveys that the transmission owners are required to carry out under the customer/stakeholder satisfaction output. The </t>
  </si>
  <si>
    <t>SSC A40, covering:
SpC 2C (part)</t>
  </si>
  <si>
    <t>8.2   BCF</t>
  </si>
  <si>
    <t>Information on the licensee business carbon footprint (in tonnes of CO2 equivalent).</t>
  </si>
  <si>
    <t>8.3   Environmental scorecard</t>
  </si>
  <si>
    <t>information on the licensee’s annual environmental performance compared to the baseline targets included in the licensee’s Environmental Scorecard ODI</t>
  </si>
  <si>
    <t>8.4   Gas Constraints</t>
  </si>
  <si>
    <t>Information about the costs and revenues associated with NGGT’s constraint management actions and the actions in procuring transportation support services (TSS).</t>
  </si>
  <si>
    <t>8.5   Gas Constraint events</t>
  </si>
  <si>
    <t>information on specific actions undertaken and constraint events relating to NGGT’s constraint management</t>
  </si>
  <si>
    <t>8.6    Network Innovation Allowance (NIA)</t>
  </si>
  <si>
    <t>Provide NIA amount spent to align with the regulatory accounts.</t>
  </si>
  <si>
    <t>8.7   Carry-over Network Innovation Allowance (CNIA)</t>
  </si>
  <si>
    <t>Record the remaining unspent NIA funds from the last year of RIIO-GD1 (2020-21) carried over and spent  within the first year of RIIO-GD2 (2021-22)</t>
  </si>
  <si>
    <t>8.8   Network Innovation Competition (NIC)</t>
  </si>
  <si>
    <t>Expenditure from the NIC Project bank account for any NIC project that is being implemented. The expenditure is recorded by project.</t>
  </si>
  <si>
    <t>8.9    Strategic Innovation Fund (SIF)</t>
  </si>
  <si>
    <t>8.10   Reopener pipeline log</t>
  </si>
  <si>
    <t xml:space="preserve">Record of Re-opener spend to derive RIIO 2 Uncertainty Mechanisms (UMs) to inform the Annual Iteration Process of the Price Control financial Model (PCFM). </t>
  </si>
  <si>
    <t>8.10a Other Re-Opener Appendix (TO)</t>
  </si>
  <si>
    <t>Breakdown of individual TO projects in greater detail to assist Ofgem with Re-opener application pipeline planning</t>
  </si>
  <si>
    <t>8.10b Other Re-Opener Appendix (SO)</t>
  </si>
  <si>
    <t>Breakdown of individual SO projects in greater detail to assist Ofgem with Re-opener application pipeline planning</t>
  </si>
  <si>
    <t>8.11   Net Zero</t>
  </si>
  <si>
    <t>a list of projects and costs funded through the net zero and small projects reopener</t>
  </si>
  <si>
    <t xml:space="preserve">SSC A40 </t>
  </si>
  <si>
    <t>8.12   DRS</t>
  </si>
  <si>
    <t>9.1   Operating margins</t>
  </si>
  <si>
    <t xml:space="preserve">Information about the availability, utilisation and cost of Operating Margins. </t>
  </si>
  <si>
    <t>SSC A40 covering SpC5.6(part)</t>
  </si>
  <si>
    <t>9.2   NTS shrinkage report</t>
  </si>
  <si>
    <t>Information in relation to performance against the shrinkage incentive.</t>
  </si>
  <si>
    <t>9.3   NTS shrinkage (prompt and price targets)</t>
  </si>
  <si>
    <t>Information relating to Prompt Volume and Price Targets in relation to the Shrinkage Incentive.</t>
  </si>
  <si>
    <t>9.4   NTS shrinkage (gas trades)</t>
  </si>
  <si>
    <t>Information relating to underlying gas trades taken in relation to the Shrinkage Incentive.</t>
  </si>
  <si>
    <t>9.5   NTS shrinkage (elec trades)</t>
  </si>
  <si>
    <t>Information relating to underlying electricity trades taken in relation to the Shrinkage Incentive.</t>
  </si>
  <si>
    <t>9.6   Residual balancing incentive</t>
  </si>
  <si>
    <t>Incentive revenues in relation to the Residual Gas Balancing Incentive.</t>
  </si>
  <si>
    <t>9.7   Demand forecasting (D-1) incentive report</t>
  </si>
  <si>
    <t>Information on the daily incentive revenues and performance under the day ahead Demand Forecasting Incentive</t>
  </si>
  <si>
    <t>9.8   Demand forecasting adjustment</t>
  </si>
  <si>
    <t>Information about relevant adjustments for the Day Ahead component of the Demand Forecasting Incentive.</t>
  </si>
  <si>
    <t>9.9   Demand forecasting (D-2-D-5) report</t>
  </si>
  <si>
    <t>Information to report performance in day 2 to day 5  Demand Forecasting</t>
  </si>
  <si>
    <t>9.10   GHG Inventive report</t>
  </si>
  <si>
    <t>Report performance against the Greenhouse Gas Emissions Incentive.</t>
  </si>
  <si>
    <t>9.11   GHG Venting data</t>
  </si>
  <si>
    <t>A breakdown of information about venting by vent type in relation to the Greenhouse Gas Emissions Incentive.</t>
  </si>
  <si>
    <t>9.12   Maintenance incentive report</t>
  </si>
  <si>
    <t>Information in relation to the Maintenance Incentive.</t>
  </si>
  <si>
    <t xml:space="preserve">Gas transmission - other </t>
  </si>
  <si>
    <t>Adhoc</t>
  </si>
  <si>
    <t>Gas Act 1986</t>
  </si>
  <si>
    <t xml:space="preserve">Gas transmission - Reg Finance </t>
  </si>
  <si>
    <t>Gas Transporter - Standard conditions</t>
  </si>
  <si>
    <t>SSC A45</t>
  </si>
  <si>
    <t>NGGT - Standard special conditions</t>
  </si>
  <si>
    <t xml:space="preserve">Charging of Gas Shippers - General                                 </t>
  </si>
  <si>
    <t>Charging Statement</t>
  </si>
  <si>
    <t>Obligations as Regards Charging Methodology                                                                                                   (Transportation Charging)</t>
  </si>
  <si>
    <t>Charging Methodology (Transportation Charging)</t>
  </si>
  <si>
    <t>SSC A30</t>
  </si>
  <si>
    <t xml:space="preserve">Regulatory Accounts </t>
  </si>
  <si>
    <t>Must put in place a contract with an Auditor to review all Cross Subsidy arrangements; and produce an Auditors Report on Cross Subsidy Arrangements</t>
  </si>
  <si>
    <t>Supplier of Last Resort Payment Claims Annual Report</t>
  </si>
  <si>
    <t>by 1st August in each Regulatory Year</t>
  </si>
  <si>
    <t xml:space="preserve">Regulatory Instructions and Guidance (RIGs)
</t>
  </si>
  <si>
    <t xml:space="preserve">Regulatory Instructions and Guidance (RIGs) Specified Information Letter
Regulatory Reporting Pack and Commentary </t>
  </si>
  <si>
    <t>SpC 5.5.11</t>
  </si>
  <si>
    <t>Entry Capacity and Exit Capacity Constraint Management</t>
  </si>
  <si>
    <t xml:space="preserve">statement of Constraint Management cost allocation rules.  </t>
  </si>
  <si>
    <t>SpC 6.2.8</t>
  </si>
  <si>
    <t>Gas Conveyed to Independent Systems</t>
  </si>
  <si>
    <t>A statement setting out the Bulk Price Differential and other payments made to DN Operators relating to Independent Systems</t>
  </si>
  <si>
    <t>SpC 9.15.9</t>
  </si>
  <si>
    <t>Energy Administration: NTS Shortfall Contribution Obligations</t>
  </si>
  <si>
    <t>A statement on modification of charges in respect of each period of 12 months ending on 31 March.</t>
  </si>
  <si>
    <t>SpC 5.6.20</t>
  </si>
  <si>
    <t>Greenhouse Gas Emissions Calculation Methodology</t>
  </si>
  <si>
    <t>Report on Greenhouse Gas Emissions Calculation Methodology, application of methodology and statement of mass (in tonnes) of natural gas vented calculated in accordance with methodology; and statement from Independent Examiner on application of methodology</t>
  </si>
  <si>
    <t>SpC 5.6.43&amp;44</t>
  </si>
  <si>
    <t>Maintenance and Operational Planning</t>
  </si>
  <si>
    <t>Updating and providing annual maintenance plan, and report by 1 June summarising maintenance of previous year. Report (by 1 August) of both Short/Long ILI runs (aka ILI Report)</t>
  </si>
  <si>
    <t>SpC 5.6.54</t>
  </si>
  <si>
    <t>Requirement to undertake work to investigate the causes of UAG and CVS</t>
  </si>
  <si>
    <t>Compile a UAGCVS report on UAG projects and CVS statement and any additional activities/inspections to improve metering calibration and accuracy</t>
  </si>
  <si>
    <t xml:space="preserve">1 May/1 November </t>
  </si>
  <si>
    <t>Every 6 months</t>
  </si>
  <si>
    <t>SpC 5.6.57</t>
  </si>
  <si>
    <t>Gas Volumes Methodology</t>
  </si>
  <si>
    <t xml:space="preserve">Calculations via a GVM for seasonal, quarterly and prompt shrinkage procurement volumes, published on NGGT website. </t>
  </si>
  <si>
    <t xml:space="preserve">01 July </t>
  </si>
  <si>
    <t>SpC 5.6.60</t>
  </si>
  <si>
    <t>Shrinkage Procurement Report</t>
  </si>
  <si>
    <t>Report detailing best, worst, average, actual NTS Gas Shrinkage costs for previous Reg Year</t>
  </si>
  <si>
    <t xml:space="preserve">Capacity Requests, Baseline Capacity and Capacity Substitution </t>
  </si>
  <si>
    <t>Recording table of capacity substitution, zero licence baseline tables, table of instances of capacity substitution, table of NTS Entry and Exit points inc. associated information</t>
  </si>
  <si>
    <t>SpC 9.17</t>
  </si>
  <si>
    <t>Entry Capacity and Exit Capacity Obligations and Methodology Statements</t>
  </si>
  <si>
    <t>Prepare and submit capacity methodology statements, and review/consult no less than once every two regulatory years</t>
  </si>
  <si>
    <t>SpC 9.18</t>
  </si>
  <si>
    <t>Methodology to determine the release of Entry Capacity and Exit Capacity volumes</t>
  </si>
  <si>
    <t>Prepare and submit capacity release methodology statements, and review/consult no less than once every two regulatory years</t>
  </si>
  <si>
    <t>SpC 9.10.3 &amp; 9.10.5</t>
  </si>
  <si>
    <t xml:space="preserve">Long term Network Development Statement </t>
  </si>
  <si>
    <t>Report details likely use and development of the system</t>
  </si>
  <si>
    <t>SpC 9.10.8</t>
  </si>
  <si>
    <t>Annual Network Capability Assessment Report</t>
  </si>
  <si>
    <t>Report on annual network capability, inc. flow forecasts and level of physical capability (current and in 10 years' time)</t>
  </si>
  <si>
    <t>30 June</t>
  </si>
  <si>
    <t>SpC 9.11</t>
  </si>
  <si>
    <t>Transmission Planning Code</t>
  </si>
  <si>
    <t>Not less than once in every period of two Formula Years, review the TPC in consultation with interested parties likely to be materially affected by the review.</t>
  </si>
  <si>
    <t>SpC 9.18.14</t>
  </si>
  <si>
    <t>Annual Obligated Entry/Exit Capacity Report</t>
  </si>
  <si>
    <t>at least once in each regulatory year, provide a [Annual Obligated Entry/Exit Capacity Report] to Ofgem which must also include Incremental Entry/Exit Capacity requests including PARCA applications</t>
  </si>
  <si>
    <t>SpC 9.19</t>
  </si>
  <si>
    <t>System Management Services</t>
  </si>
  <si>
    <t>Report on System Management Services bought or acquired in the year, compliance with System Management Principles, Procurement Guidelines document, and establishing a System Management Services Adjustment Methodology</t>
  </si>
  <si>
    <t>SpC 9.21</t>
  </si>
  <si>
    <t>Provision and publication of information</t>
  </si>
  <si>
    <t>Publication of information related to Operational Data, summer/winter outlook and key FES assumptions</t>
  </si>
  <si>
    <t>SpC 9.22</t>
  </si>
  <si>
    <t>Implementing and maintaining the Demand Side Response Methodology for use after a Gas Balancing Notification</t>
  </si>
  <si>
    <t>Maintenance and review/consult no less than once every two regulatory years a Demand Side Response Methodology</t>
  </si>
  <si>
    <t>SSC B4</t>
  </si>
  <si>
    <t xml:space="preserve">Notification of changes that may affect eligibility for certification </t>
  </si>
  <si>
    <t>Written declaration on eligibility for certification.</t>
  </si>
  <si>
    <t>SpC 9.9.8</t>
  </si>
  <si>
    <t>Allocation of revenues and costs for calculations under the price control in respect of the NTS Transportation Owner Activity and NTS System Operation Activity</t>
  </si>
  <si>
    <t>A statement setting out methodology used in the allocation and attribution of revenues and costs, and how it complied.</t>
  </si>
  <si>
    <t>SpC 9.9.13</t>
  </si>
  <si>
    <t>Annual Compliance Report for the Allocation and Attribution of Revenues and Costs</t>
  </si>
  <si>
    <t>Annual Iteration Process (AIP)</t>
  </si>
  <si>
    <t>Completion of PCFM Variable Values Tables in GT PCFM</t>
  </si>
  <si>
    <t>Note - Risk asessment required for the first AIP submission only.</t>
  </si>
  <si>
    <t>SpC 5.6.49</t>
  </si>
  <si>
    <t>Procurement of Operating Margins</t>
  </si>
  <si>
    <t>Provide Operating margins report</t>
  </si>
  <si>
    <t>31 August</t>
  </si>
  <si>
    <t>SpC 5.6.14</t>
  </si>
  <si>
    <t>Reporting on activities/projects/investments for demand forecasting</t>
  </si>
  <si>
    <t>Report on activities, projects, investments undertaken by the licensee (and costs of these actions) to improve quality of demand forecasting at a day ahead</t>
  </si>
  <si>
    <t>SpC 5.6.15</t>
  </si>
  <si>
    <t>Reporting on annual performance for D-2 to D-5 demand forecasting</t>
  </si>
  <si>
    <t>Report on annual performance in delivering two to five days ahead demand forecasts inc. annual average forecast error.</t>
  </si>
  <si>
    <t>31 August/31 July</t>
  </si>
  <si>
    <t xml:space="preserve">NGGT - PCDs/Re-openers </t>
  </si>
  <si>
    <t>Spc 3.2</t>
  </si>
  <si>
    <t xml:space="preserve">Cyber resilience operational technology Re-opener, Price Control Deliverable and use it or lose it adjustment 
</t>
  </si>
  <si>
    <t xml:space="preserve">25 January 2023 - 31 January 2023, and during such other periods as the Authority may direct. </t>
  </si>
  <si>
    <t>Spc 3.3</t>
  </si>
  <si>
    <t>Cyber resilience information technology Re-opener and Price Control Deliverable</t>
  </si>
  <si>
    <t>Spc 3.4</t>
  </si>
  <si>
    <t>25 January - 31 January in year 2024, or during such later periods as the Authority may direct.</t>
  </si>
  <si>
    <t>SpC 3.15</t>
  </si>
  <si>
    <t>Asset health – non-lead assets Price Control Deliverable</t>
  </si>
  <si>
    <t>SpC 3.16</t>
  </si>
  <si>
    <t xml:space="preserve">Redundant Assets Price Control Deliverable </t>
  </si>
  <si>
    <t>Compressors emissions</t>
  </si>
  <si>
    <t>Price 
Control Deliverable</t>
  </si>
  <si>
    <t>Wormington Nov 2024; King's Lynn April 2025; St Fergus June 2025; Peterborough and Huntingdon June 2025, or during such other periods as the Authority directs.</t>
  </si>
  <si>
    <t>King's Lynn subsidence</t>
  </si>
  <si>
    <t>25 March 2022 - 31 March 2022, or such other periods as the Authority may direct.</t>
  </si>
  <si>
    <t>1 September 2023 - 7 September 2023, or during such other periods as the Authority directs.</t>
  </si>
  <si>
    <t>Spc 3.5</t>
  </si>
  <si>
    <t xml:space="preserve">Net Zero And Re-opener Development Fund use it or lose it allowance </t>
  </si>
  <si>
    <t>Spc 3.6</t>
  </si>
  <si>
    <t>Net zero Re-opener</t>
  </si>
  <si>
    <t>Spc 3.7</t>
  </si>
  <si>
    <t xml:space="preserve">Non-operational IT Capex Re-opener 	</t>
  </si>
  <si>
    <t>Spc 3.8</t>
  </si>
  <si>
    <t>Coordinated adjustment mechanism Re-opener</t>
  </si>
  <si>
    <t>Spc 3.9</t>
  </si>
  <si>
    <t xml:space="preserve">Net Zero Pre-construction Work and Small Net Zero Projects Re-opener </t>
  </si>
  <si>
    <t>Bacton terminal site redevelopment</t>
  </si>
  <si>
    <t>Compressor Emissions - Kings Lynn-FOSR</t>
  </si>
  <si>
    <t>King's Lynn April 2025</t>
  </si>
  <si>
    <t>PDC</t>
  </si>
  <si>
    <t>Compressor Emissions - Peterborough &amp; Huntingdon-FOSR</t>
  </si>
  <si>
    <t>Peterborough and Huntingdon June 2025</t>
  </si>
  <si>
    <t>PCD</t>
  </si>
  <si>
    <t>Compressor Emissions - St Fergus-FOSR</t>
  </si>
  <si>
    <t>St Fergus June 2025</t>
  </si>
  <si>
    <t>Compressor Emissions - Wormington</t>
  </si>
  <si>
    <t>Wormington Nov 2024</t>
  </si>
  <si>
    <t>SpC 3.17</t>
  </si>
  <si>
    <t>Quarry and Loss development claim costs-Reopener</t>
  </si>
  <si>
    <t>Funded incremental obligated capacity</t>
  </si>
  <si>
    <t>No specific window for submissions</t>
  </si>
  <si>
    <t>Asset health</t>
  </si>
  <si>
    <t>25 January 2023 - 31 January 2023, or during such later periods as the Authority may direct.</t>
  </si>
  <si>
    <t xml:space="preserve">Uncertain Costs Re-opener </t>
  </si>
  <si>
    <t>SpC 3.10.7</t>
  </si>
  <si>
    <t>Final Option Selection Report (Bacton Terminal Site Redevelopment). This will comprise multiple documents including EJP and CBA.</t>
  </si>
  <si>
    <t>28th February 2024</t>
  </si>
  <si>
    <t xml:space="preserve">T2 - Requirements  </t>
  </si>
  <si>
    <t>SpC 3.11.7</t>
  </si>
  <si>
    <t>Final Option Selection Report (Compressor Emissions). This will comprise multiple documents including EJP and CBA.</t>
  </si>
  <si>
    <t>SpC 2.2</t>
  </si>
  <si>
    <t>Transportation Owner Tax Review Adjustment (TAXAt)</t>
  </si>
  <si>
    <t>Auditors Report (Tax Review of differences in TO calculated Tax Allowance versus TO actual Corporation Tax Liability)</t>
  </si>
  <si>
    <t>As Directed by Ofgem</t>
  </si>
  <si>
    <t>SpC 2.4</t>
  </si>
  <si>
    <t>System Operator Tax Review Adjustment (SOTAXAt)</t>
  </si>
  <si>
    <t>Auditors Report (Tax Review of differences in SO calculated Tax Allowance versus SO actual Corporation Tax Liability)</t>
  </si>
  <si>
    <t>SpC 9.3.3</t>
  </si>
  <si>
    <t>Price Control Deliverable Reporting Requirements and Methodology Document</t>
  </si>
  <si>
    <t>Basic Price Control Deliverable Report</t>
  </si>
  <si>
    <t>31st July or later date as Directed By Ofgem</t>
  </si>
  <si>
    <t>SpC 9.3.4</t>
  </si>
  <si>
    <t>Full Price Control Deliverable Report</t>
  </si>
  <si>
    <t>SpC 4.2</t>
  </si>
  <si>
    <t>Customer Satisfaction Survey output delivery incentive (CSIt)</t>
  </si>
  <si>
    <t>Annual Customer Satisfaction Survey</t>
  </si>
  <si>
    <t>SpC 4.3</t>
  </si>
  <si>
    <t>Environmental Scorecard output delivery incentive (ESIt)</t>
  </si>
  <si>
    <t xml:space="preserve">Any time within RIIO 2 </t>
  </si>
  <si>
    <t>1st October 2022 and 1st October each year thereafter</t>
  </si>
  <si>
    <t xml:space="preserve">Tax reconciliation assurance statement </t>
  </si>
  <si>
    <t>Tax Reconciliation Assurance Statement (Regulatory Year T-2)</t>
  </si>
  <si>
    <t>1st July 2023 and by 1st July each regulatory year thereafter</t>
  </si>
  <si>
    <t>Progress update reports</t>
  </si>
  <si>
    <t>31st July</t>
  </si>
  <si>
    <t>6 monthly Reports submitted on 31st January and 31st July each year</t>
  </si>
  <si>
    <t>Publication of a Digitalisation Strategy</t>
  </si>
  <si>
    <t>At least once every 2 years after 31 March 2022</t>
  </si>
  <si>
    <t>Publication of the Digitalisation Action Plan</t>
  </si>
  <si>
    <t>30th June and 31st December each year</t>
  </si>
  <si>
    <t>Biannual</t>
  </si>
  <si>
    <t>Exceptional submissions expected during the year (April to March) - DAG Guidance, Chapter 5</t>
  </si>
  <si>
    <t>ET_Submissions_RIIO2</t>
  </si>
  <si>
    <t>Electricity transmission - Costs and outputs RIGs tables</t>
  </si>
  <si>
    <t>SLC B15</t>
  </si>
  <si>
    <t>Project_Meta_Data</t>
  </si>
  <si>
    <t xml:space="preserve">Input of high level details of each Project incurring cost within the RIIO-ET2 period.  This provides a consolidated view of the individual scheme information relevant to the delivery of the project deliverable.  </t>
  </si>
  <si>
    <t>All ETOs</t>
  </si>
  <si>
    <t>Scheme_C&amp;V_Load_Actuals</t>
  </si>
  <si>
    <t xml:space="preserve">replaces information previously requested through the Scheme Meta data/scheme volume/scheme cost 
Requires entry utilisng both drop down menus and manual entry to provide details of Load schemes administrative data (e.g. scheme name; scheme commencement/completion etc) as well as the cost and volume of assets utilised in the delivery of the scheme </t>
  </si>
  <si>
    <t>Scheme_C&amp;V_NonLoad_Actuals</t>
  </si>
  <si>
    <t xml:space="preserve">replaces information previously requested through the Scheme Meta data/scheme volume/scheme cost 
requires entry utilisng both drop down menus and manual entry to provide details of Non Load schemes administrative data (e.g. scheme name; scheme commencement/completion etc) as well as the cost and volume of assets utilised in the delivery of the scheme </t>
  </si>
  <si>
    <t>Scheme_Output</t>
  </si>
  <si>
    <t xml:space="preserve">Input required of the associated scheme outputs (and projects) delivered through the prescribed mechanisms defined in the RIIO-ET2 licence. (Columns L to R).  </t>
  </si>
  <si>
    <t xml:space="preserve">Other_T2_Capital_Cost_From_T1 </t>
  </si>
  <si>
    <t>Input required to capture costs (columns M and P to Z) associated with schemes that have delivered an output and received funding through the appropriate T1 mechanism but are continuing to incur costs in the T2 period.  It will also cover cost inputs for T1/T2 volume driver crossover schemes which will deliver outputs within the first two years of T2.</t>
  </si>
  <si>
    <t>Scheme_C&amp;V_Load_Allowances</t>
  </si>
  <si>
    <t>replaces information previously requested through the Scheme Meta data/scheme volume/scheme cost 
Input required on all applicable Load schemes that have allowance attributable. Structure and requirements mirror that for Scheme_C&amp;V_Load_Actuals (row 3 above)</t>
  </si>
  <si>
    <t>Scheme_C&amp;V_NonLoad_Allowances</t>
  </si>
  <si>
    <t>replaces information previously requested through the Scheme Meta data/scheme volume/scheme cost 
Input required on all applicable Non Load schemes that have allowance attributable. Structure and requirements mirror that for Scheme_C&amp;V_Load_Actuals (row 3 above)</t>
  </si>
  <si>
    <t>Scheme_Output_Allowance</t>
  </si>
  <si>
    <t>Input required associated scheme outputs (and projects) delivered through the prescribed mechanisms defined in the RIIO-ET2 licence.  Structure and requirements reflect "Non asset cost" (row 8 above)</t>
  </si>
  <si>
    <t>Allowances input</t>
  </si>
  <si>
    <t>Input required to provide a list of the associated allowances for each cost category area that is not represented at a scheme level or for which no separate allowance memo worksheet exists, and to report the constituent parts of schemes that form part of approved Re-openers or an Uncertainty Mechanism.</t>
  </si>
  <si>
    <t>Input required on applicable Projects Name (eg cell C5) and further information on any PCD project not adequately captured through the reporting structure (column F).</t>
  </si>
  <si>
    <t>A1.1 Totex AP</t>
  </si>
  <si>
    <t xml:space="preserve">Input required (cells D31:N37) to enable licensees to provide any further insight on the information presented either to make Ofgem aware of any particular data point, assumption or methodology that has been applied that is important to acknowledge and understand when viewing the data presentation.   </t>
  </si>
  <si>
    <t>A2.1_Cost_matrices_2022 to 2032</t>
  </si>
  <si>
    <t>Input required to report the value and allocation of Related Party Margins rows 16 to 30), Related Party totals by cost category (rows 44 to 58) , and the allocation of indirect costs in their entirety (rows 63 to 68).</t>
  </si>
  <si>
    <t>A7_Asset_Movements_2022 to 2032</t>
  </si>
  <si>
    <t>Input required to collect information in relation to asset additions and disposals by intervention type, asset category and by voltage in each reporting year. Manual entry required in: Opening Balance (column G), Data cleansing (column H), all non-load asset movements excluding Replacement and Decommissioning (column Q), Other (column R) and Faults (column S): where applicable. Manual entry for Disposals information: all non-load asset movements excluding Replacement and Decommissioning (column AD), Other (column AE)  and Faults (column AF): where applicable.</t>
  </si>
  <si>
    <t>A8_Allowances_Totex_AP</t>
  </si>
  <si>
    <t xml:space="preserve">Input required (cells D31:N37) to enable licensees to provide any further insight on the information presented either to make Ofgem aware of any particular data point, assumption or methodology that has been applied that is important to acknowledge and understand when viewing the data presentation. </t>
  </si>
  <si>
    <t>C2.11_Spares</t>
  </si>
  <si>
    <t xml:space="preserve">Details volumes and costs reported against the appropriate asset classes listed in worksheet. </t>
  </si>
  <si>
    <t>C2.12_Black_Start</t>
  </si>
  <si>
    <t>C2.13_Losses</t>
  </si>
  <si>
    <t>C2.20_Faults</t>
  </si>
  <si>
    <t xml:space="preserve">Detail on the number of faults by asset category as well as the associated totex cost of fault restoration. </t>
  </si>
  <si>
    <t>C2.21_Inspections</t>
  </si>
  <si>
    <t>Detail on the number of inspections carried out and associated costs by asset category.</t>
  </si>
  <si>
    <t>C2.22_Maint</t>
  </si>
  <si>
    <t xml:space="preserve">Detail on the number routine maintenance interventions and associated costs by asset category.  </t>
  </si>
  <si>
    <t>C2.22a Repairs</t>
  </si>
  <si>
    <t>Detail on the number of non routine repairs and associated costs by asset category</t>
  </si>
  <si>
    <t>C2.23_Veg_Mgt</t>
  </si>
  <si>
    <t xml:space="preserve">Detail on the volume of vegetation management activities by type of activity and associated cost of those activities.  </t>
  </si>
  <si>
    <t>C2.24_Legal_&amp;_Safety</t>
  </si>
  <si>
    <t xml:space="preserve">Detail on the Legal and Safety activities.   </t>
  </si>
  <si>
    <t>C2.25_Op_Prot_Meas_&amp;_IT_Capex</t>
  </si>
  <si>
    <t>Provision  of costs and volumes associated with Operational Protection Measures and operational IT capex by type of work carried out.</t>
  </si>
  <si>
    <t xml:space="preserve">C2.26_Visual_Amenity EPI_VIMRE </t>
  </si>
  <si>
    <t xml:space="preserve">Detail on the volumes and associated cost of work to mitigate the visual impact of pre-existing infrastructure.  </t>
  </si>
  <si>
    <t>C2.27_Visual_Amenity NTMP</t>
  </si>
  <si>
    <t xml:space="preserve">Detail on the volume and associated cost of work for Non-Technical Mitigation Projects  </t>
  </si>
  <si>
    <t>C2.28_Faults_and_Failures</t>
  </si>
  <si>
    <t xml:space="preserve">Detail on the historical and forecast data on the number of faults &amp; failures by asset category. </t>
  </si>
  <si>
    <t>C2.29_Net_Zero</t>
  </si>
  <si>
    <t xml:space="preserve">Detail on expenditure under the Net Zero and Re-opener Development Fund use it or lose it (UIOLI) allowance under Special Condition 5.5 of the T2 Licence and the Net zero carbon Capital Construction UIOLI allowance under Special Condition 5.6 of the T2 Licence.  </t>
  </si>
  <si>
    <t>NGET and SPT</t>
  </si>
  <si>
    <t>D4.1_Non_Op_Capex</t>
  </si>
  <si>
    <t xml:space="preserve">Detail on non-operational capital expenditure. </t>
  </si>
  <si>
    <t>D4.2a_Physical_Security_Capex</t>
  </si>
  <si>
    <t>Detail on capital expenditure and volumes associated with the Government’s Physical Security Upgrade Programme (PSUP), for new sites and to replace IT and Technical assets during the price control</t>
  </si>
  <si>
    <t>D4.2b_Physical_Security_Opex</t>
  </si>
  <si>
    <t>Detail on operational expenditure and volumes associated with the Government’s Physical Security Upgrade Programme (PSUP) during the price control</t>
  </si>
  <si>
    <t>D4.3_CAI</t>
  </si>
  <si>
    <t>Detail on cost information on the Closely Associated Indirect Activities that could not, on their own, be classed as a direct network activity.</t>
  </si>
  <si>
    <t>D4.4_BS</t>
  </si>
  <si>
    <t>Detail on cost information on the Business Support Indirect Activities related to general support activities necessary in the running of a typical Network operator.</t>
  </si>
  <si>
    <t>D4.4b_BS_Alloc</t>
  </si>
  <si>
    <t>Detail on Business Support costs incurred at a Group level and their subsequent attribution across the Group legal entity structure</t>
  </si>
  <si>
    <t>D4.5_Op_Training_(CAI)</t>
  </si>
  <si>
    <t xml:space="preserve">Detail on cost and volume data relating to operational training activities. Namely, number of new (operational) recruits and operational training days. </t>
  </si>
  <si>
    <t>D4.6a_TO_Cyber_Security_OT</t>
  </si>
  <si>
    <t>D4.6b_TO_Cyber_Security_IT</t>
  </si>
  <si>
    <t>D4.7_Uncertain_Costs</t>
  </si>
  <si>
    <t>Detail of disaggregated costs, workloads/volumes related to uncertain activities.</t>
  </si>
  <si>
    <t>D_4.8_DR Services</t>
  </si>
  <si>
    <t>Summary of DRS attributable to scheme activity.</t>
  </si>
  <si>
    <t>D_4.9_Pass_Through</t>
  </si>
  <si>
    <t>D4.10_Asset_Mapping</t>
  </si>
  <si>
    <t xml:space="preserve">Mapping worksheet will allow each TO  map and aggregate the data from internal systems against the classification of the RRP template. </t>
  </si>
  <si>
    <t>D4.11_Asset_ID</t>
  </si>
  <si>
    <t>Detail on the forecast interventions for the following asset categories included in the current T2 delivery program</t>
  </si>
  <si>
    <t>D4.12_Site_ID</t>
  </si>
  <si>
    <t>Detail on the forecast interventions included in the current T2 delivery program</t>
  </si>
  <si>
    <t>D4.13_NIA (RIIO-2 Network Innovation Allowance expenditure)</t>
  </si>
  <si>
    <t>D4.14_SIF (RIIO-2 Strategic Innovation Fund expenditure)</t>
  </si>
  <si>
    <t>D4.15_CNIA (RIIO-1 CNIA (Carry-over Network Innovation Allowance) expenditure</t>
  </si>
  <si>
    <t>Record the remaining unspent NIA funds from the last year of RIIO-ET1 (2020-21) carried over and spent  within the first year of RIIO-ET2 (2021-22)</t>
  </si>
  <si>
    <t>D4.16_NIC (RIIO-1 Network Innovation Competition expenditure)</t>
  </si>
  <si>
    <t>LOTI memo</t>
  </si>
  <si>
    <t>Detail on the information applicable to LOTI projects in the T2 delivery program</t>
  </si>
  <si>
    <t>HVDC centre</t>
  </si>
  <si>
    <t xml:space="preserve">Detail on the financial information applicable to the HVDC centre. </t>
  </si>
  <si>
    <t>SHET only</t>
  </si>
  <si>
    <t>NARM_Interface_Sheet</t>
  </si>
  <si>
    <t>E1.1_BCF</t>
  </si>
  <si>
    <t>E1.2 Environmental Scorecard</t>
  </si>
  <si>
    <t>Information on annual environmental performance compared to the baseline targets included in the licensee’s Environmental Scorecard ODI.</t>
  </si>
  <si>
    <t>E1.3_ENS</t>
  </si>
  <si>
    <t>Information on the volume of unsupplied energy that is a consequence of these interruptions for the calculation of the licensee’s Energy Not Supplied (ENS) incentive</t>
  </si>
  <si>
    <t>E1.4_IIG Incentive</t>
  </si>
  <si>
    <t>Information on the Insulation And Interruption Gas (IIG) emissions output delivery incentive</t>
  </si>
  <si>
    <t>E1.5_QoCS</t>
  </si>
  <si>
    <t xml:space="preserve">Information on the quality of connections satisfaction survey output delivery incentive </t>
  </si>
  <si>
    <t>E1.6_System Characteristics</t>
  </si>
  <si>
    <t>Summary information relating to physical characteristics of the transmission network</t>
  </si>
  <si>
    <t>E1.7_SO_TO optimisation</t>
  </si>
  <si>
    <t xml:space="preserve">Summary information relating to the SO:TO output delivery incentive </t>
  </si>
  <si>
    <t>E1.8_Timely connections</t>
  </si>
  <si>
    <t>Detail on performance in delivering timely offers for connection to the licensee's Transmission System</t>
  </si>
  <si>
    <t>E1.9_TPD &amp; TPG</t>
  </si>
  <si>
    <t xml:space="preserve">Information in relation to the User terminated works - total expenditure and termination receipts  - associated with works to connect to the Transmission System </t>
  </si>
  <si>
    <t>NGET only</t>
  </si>
  <si>
    <t>E1.10_Net Zero_UIOLI</t>
  </si>
  <si>
    <t xml:space="preserve">Detail information on net zero/UIOLI activity </t>
  </si>
  <si>
    <t>E1.11_ET Pipeline Log</t>
  </si>
  <si>
    <t xml:space="preserve">Records information relating to all future Re-opener applications. </t>
  </si>
  <si>
    <r>
      <rPr>
        <sz val="8"/>
        <color rgb="FFFF0000"/>
        <rFont val="Verdana"/>
        <family val="2"/>
      </rPr>
      <t>E1.11a</t>
    </r>
    <r>
      <rPr>
        <sz val="8"/>
        <rFont val="Verdana"/>
        <family val="2"/>
      </rPr>
      <t xml:space="preserve"> Other Re-Opener Appendix</t>
    </r>
  </si>
  <si>
    <t>E1.12_CVP biodiversity</t>
  </si>
  <si>
    <t xml:space="preserve">Collect information relating to for CVP biodiversity activity.  </t>
  </si>
  <si>
    <t>E1.13_WW calcs</t>
  </si>
  <si>
    <t>Collect information relating to for operation of the wider works volume driver</t>
  </si>
  <si>
    <t>E1.14_IT PCD</t>
  </si>
  <si>
    <t>Price Control Deliverable</t>
  </si>
  <si>
    <t>E1.15_Bay PCD</t>
  </si>
  <si>
    <t>E1.16_P&amp;C PCD</t>
  </si>
  <si>
    <t>E1.17_OHL PCD</t>
  </si>
  <si>
    <t>E1.18_Sub Aux UIOLI</t>
  </si>
  <si>
    <t>E1.19_SF6 baseline PCD</t>
  </si>
  <si>
    <t>RIGS Narrative</t>
  </si>
  <si>
    <t>Cost and outputs RIGS narrative</t>
  </si>
  <si>
    <t>Licence Values</t>
  </si>
  <si>
    <t>PCFM Inputs Summary</t>
  </si>
  <si>
    <t>Summary of ET PCFM inputs</t>
  </si>
  <si>
    <t>Price Control Deliverables</t>
  </si>
  <si>
    <t>PCDs supporting calculations</t>
  </si>
  <si>
    <t>Calculations supporting PCDs -  This a source data used in PCFM during Annual Iteration Process (AIP)</t>
  </si>
  <si>
    <t>Re-openers</t>
  </si>
  <si>
    <t>Volume Drivers</t>
  </si>
  <si>
    <t>Opex Escalator</t>
  </si>
  <si>
    <t>Summary of 
(i)	the calculation of the opex escalator term (OEt) to provide an additional allowance for operating expenditure where capital expenditure has been provided under particular uncertainty mechanisms.
(ii)	the direct costs of re-opener mechanisms which are subject to the Opex Escalator. 
(iii)	the calculation of the network operating costs uplift allowance.</t>
  </si>
  <si>
    <t>Opex Escalator - Supporting</t>
  </si>
  <si>
    <t>Summary of projects, the applicable re-opener mechanism, energisation dates and capex value per year of the project.</t>
  </si>
  <si>
    <t>Pass-through expenditure</t>
  </si>
  <si>
    <t>Output Delivery Incentives</t>
  </si>
  <si>
    <t>Tax Pools Totex Allocations</t>
  </si>
  <si>
    <t>DRS &amp; De Minimis</t>
  </si>
  <si>
    <t>Provide Network Asset Risk Metric (NARM) data for regulatory review</t>
  </si>
  <si>
    <t xml:space="preserve">Electricity Transmission - (Reg Finance, Licence Conditions &amp; Others) </t>
  </si>
  <si>
    <t xml:space="preserve">31 August 
</t>
  </si>
  <si>
    <t>Transmission Annual Report</t>
  </si>
  <si>
    <t>As defined in RRP RIGS</t>
  </si>
  <si>
    <t>Pension Tables and supporting evidence</t>
  </si>
  <si>
    <t>Pension Guidance</t>
  </si>
  <si>
    <t>Section 42C,  Electricity Act 1989</t>
  </si>
  <si>
    <t>31/07/2021 (although no formal date specified)</t>
  </si>
  <si>
    <t>SLC B1</t>
  </si>
  <si>
    <t>Cross Subsidy</t>
  </si>
  <si>
    <t>AUP</t>
  </si>
  <si>
    <t>SLC B21</t>
  </si>
  <si>
    <t>Written declaration</t>
  </si>
  <si>
    <t>SLC B23</t>
  </si>
  <si>
    <t>SLC B7</t>
  </si>
  <si>
    <t>SLC B8</t>
  </si>
  <si>
    <t xml:space="preserve">Schedule of undertakings - submission to the Authority under paragraph 3 </t>
  </si>
  <si>
    <t>SLC B9</t>
  </si>
  <si>
    <t>SLC B10</t>
  </si>
  <si>
    <t>Financial Resilience</t>
  </si>
  <si>
    <t>Financial Resilience Report</t>
  </si>
  <si>
    <t>Within 60 days of 1 April, following negative rating</t>
  </si>
  <si>
    <t>SLC B16</t>
  </si>
  <si>
    <t>SLC D4A</t>
  </si>
  <si>
    <t>Obligation in relation to offers for connection</t>
  </si>
  <si>
    <t>Timely Connection Offer reporting</t>
  </si>
  <si>
    <t>28/04/2021 (28 calendar days after 31 Mar) &amp; 28/10/2021 (28 calendar days after 30 Sep), thereafter</t>
  </si>
  <si>
    <t>SLC D17</t>
  </si>
  <si>
    <t>Whole Electricity System Obligations</t>
  </si>
  <si>
    <t>Publication of Coordination Register</t>
  </si>
  <si>
    <t>By 26 May 2022 (i.e. 12 months from condition coming into force on 27May2021)</t>
  </si>
  <si>
    <t>SLC E2</t>
  </si>
  <si>
    <t>Offshore: Regulatory Accounts</t>
  </si>
  <si>
    <t>The OFTO licensee must deliver to the Authority its regulatory accounts and the auditor's reports no later than 31 July following the financial year to which the accounts relate.</t>
  </si>
  <si>
    <t>All OFTOs</t>
  </si>
  <si>
    <t>SLC E8</t>
  </si>
  <si>
    <t>Offshore: Availability of Resources</t>
  </si>
  <si>
    <t>Availability of resources certificates.</t>
  </si>
  <si>
    <t>SLC E9</t>
  </si>
  <si>
    <t>Offshore: Undertaking from ultimate controller</t>
  </si>
  <si>
    <t>Schedule of undertakings from ultimate controllers</t>
  </si>
  <si>
    <t>Baseline Network Risk Outputs (NARM)</t>
  </si>
  <si>
    <t>NARM Close-out Report</t>
  </si>
  <si>
    <t>Reopener guidance</t>
  </si>
  <si>
    <t>08/04/21 &amp; 31/01/23</t>
  </si>
  <si>
    <t xml:space="preserve">SpC 3.2 </t>
  </si>
  <si>
    <t>Reports on Progress (PCD)</t>
  </si>
  <si>
    <t>CAF and Improvement Plan updates</t>
  </si>
  <si>
    <t>31 July &amp; 
31 January</t>
  </si>
  <si>
    <t>Bi-Annual</t>
  </si>
  <si>
    <t>Improvement Plan updates</t>
  </si>
  <si>
    <t>Bi annual</t>
  </si>
  <si>
    <t>Physical Security</t>
  </si>
  <si>
    <t>Between 17 May to 27 June 2024</t>
  </si>
  <si>
    <t>Net Zero</t>
  </si>
  <si>
    <t>Tiggered by Ofgem</t>
  </si>
  <si>
    <t>Non-operational IT Capex</t>
  </si>
  <si>
    <t>1-8/04/21 
      &amp; 
25/8-15/09/23</t>
  </si>
  <si>
    <t>Coordinated Adjustment Mechanism</t>
  </si>
  <si>
    <t>23- 29 May 2022</t>
  </si>
  <si>
    <t>Visual Impact Mitigation</t>
  </si>
  <si>
    <t>Update Pre-existing Infrastructure Policy</t>
  </si>
  <si>
    <t>on or before 30/6/25</t>
  </si>
  <si>
    <t>Large Onshore Transmission Investments</t>
  </si>
  <si>
    <t>LOTI Guidance</t>
  </si>
  <si>
    <t>LOTi Needs Case and / or Project Assessment</t>
  </si>
  <si>
    <t>Needs Case and / Project Assessment Submission</t>
  </si>
  <si>
    <t>Medium Sized Investment Projects</t>
  </si>
  <si>
    <t>25-31 January until 2025</t>
  </si>
  <si>
    <t>Pre-Construction Funding</t>
  </si>
  <si>
    <t>Access Reform Change</t>
  </si>
  <si>
    <t>Enhanced Environmental Requirements (Use it or Lose it)</t>
  </si>
  <si>
    <t>Use it or lose it allowance Evaluation Report (note- annual reporting in RRP)</t>
  </si>
  <si>
    <t xml:space="preserve">SPTL &amp; SHETL
</t>
  </si>
  <si>
    <t>SpC 3.27</t>
  </si>
  <si>
    <t>SF6 Asset Intervention</t>
  </si>
  <si>
    <t>NGET</t>
  </si>
  <si>
    <t>Jan 24 &amp; Jan 25</t>
  </si>
  <si>
    <t>SpC 3.29</t>
  </si>
  <si>
    <t>Uncertain Non-Load Projects Re-opener</t>
  </si>
  <si>
    <t>SPTL</t>
  </si>
  <si>
    <t>Windows 25-30/4/21 then 25-31 Jan 2022 until 2025</t>
  </si>
  <si>
    <t>SpC 3.31</t>
  </si>
  <si>
    <t>Fibre Wrap replacement</t>
  </si>
  <si>
    <t xml:space="preserve">Ofgem triggered </t>
  </si>
  <si>
    <t>SpC 3.32</t>
  </si>
  <si>
    <t>Civil Related Works</t>
  </si>
  <si>
    <t>SpC 3.33</t>
  </si>
  <si>
    <t>Tower Steelworks and Foundations</t>
  </si>
  <si>
    <t>SpC 3.34</t>
  </si>
  <si>
    <t>Tyne Crossing project</t>
  </si>
  <si>
    <t>SpC 3.35</t>
  </si>
  <si>
    <t>Bengeworth Road GSP project</t>
  </si>
  <si>
    <t>SpC 3.40</t>
  </si>
  <si>
    <t>ASTI (Pre-construction funding)</t>
  </si>
  <si>
    <t>Pre construction funding submission</t>
  </si>
  <si>
    <t>ASTI Guidance</t>
  </si>
  <si>
    <t>SpC 3.41</t>
  </si>
  <si>
    <t>ASTI (Early Construction Funding, Project Assessment, PCD, Technical Assessments, Scope Changes)</t>
  </si>
  <si>
    <t xml:space="preserve">Early Construction Funding, Project Assessment, PCD </t>
  </si>
  <si>
    <t xml:space="preserve">Energy not supplied output delivery incentive </t>
  </si>
  <si>
    <t>Mid to late May 2021; review at least once in T2</t>
  </si>
  <si>
    <t>Initial submission and 1 review</t>
  </si>
  <si>
    <t>Energy not supplied output delivery incentive (Exceptional Event)</t>
  </si>
  <si>
    <t>Notify Ofgem within 14 days of event. Within 30 days provide required details.</t>
  </si>
  <si>
    <t>Insulation And Interruption Gas emissions output delivery incentive</t>
  </si>
  <si>
    <t>No less than once in every period of 2 regulatory years</t>
  </si>
  <si>
    <t>Insultation and Interruption Gas Emissions (IIG) Exceptional Event</t>
  </si>
  <si>
    <t>SpC 4.7</t>
  </si>
  <si>
    <t xml:space="preserve">SO-TO optimisation output delivery incentive </t>
  </si>
  <si>
    <t>SO-TO Optimisation Report</t>
  </si>
  <si>
    <t>Interim 31/3/22;
final 31/3/23</t>
  </si>
  <si>
    <t>Consumer value proposition</t>
  </si>
  <si>
    <t>Report demonstrating how CVP output was delivered</t>
  </si>
  <si>
    <t>tba after price control end</t>
  </si>
  <si>
    <r>
      <t xml:space="preserve">1) Publish an Annual report on NIA activity
2) Publish a collective summary of NIA activities (GT &amp; ET)
3) GT &amp; ET licences must review the </t>
    </r>
    <r>
      <rPr>
        <sz val="7.2"/>
        <rFont val="Verdana"/>
        <family val="2"/>
      </rPr>
      <t>Energy Networks Innovation Process (ENIP),</t>
    </r>
    <r>
      <rPr>
        <sz val="8"/>
        <rFont val="Verdana"/>
        <family val="2"/>
      </rPr>
      <t xml:space="preserve"> including stakeholder consultation</t>
    </r>
  </si>
  <si>
    <t>SpC 5.5</t>
  </si>
  <si>
    <t>Net Zero Fund UIOLI</t>
  </si>
  <si>
    <t>Net Zero Fund Evaluation Report (note - annual reporting in RRP)</t>
  </si>
  <si>
    <t>SpC 5.6</t>
  </si>
  <si>
    <t>Net Zero Carbon Capital Construction Price Control Deliverable</t>
  </si>
  <si>
    <t>Net zero carbon capital construction evaluation report by 31st July 2026</t>
  </si>
  <si>
    <t>NGET ONLY</t>
  </si>
  <si>
    <t>SpC 5.7</t>
  </si>
  <si>
    <t>Transmission Investments for Renewable Generation (TIRG)</t>
  </si>
  <si>
    <t>Following project completion, a post construction expenditure report and independent auditor’s statement setting out the final TIRG expenditure must be submitted to Ofgem.</t>
  </si>
  <si>
    <t>SpC 7.11</t>
  </si>
  <si>
    <t>The Network Innovation Competition (NIC)</t>
  </si>
  <si>
    <t xml:space="preserve">Reports as defined in NIC Guidance </t>
  </si>
  <si>
    <t xml:space="preserve">NIC Guidance </t>
  </si>
  <si>
    <t xml:space="preserve">SpC 8.2 </t>
  </si>
  <si>
    <t>Completion of PCFM Variable Values Tables in ET PCFM</t>
  </si>
  <si>
    <t>Risk asessment required for the first AIP submission only.</t>
  </si>
  <si>
    <t>Network Asset Risk Metric methodology</t>
  </si>
  <si>
    <t>Post July 2021 submission</t>
  </si>
  <si>
    <t>PCD Report on each Evaluative PCD output for which the delivery date specified in the relevant licence condition was in the previous Regulatory Year</t>
  </si>
  <si>
    <t>Digitalisation Plan</t>
  </si>
  <si>
    <t>Plan/Reports/ documents/ Methodology statements as directed by the licence</t>
  </si>
  <si>
    <t>30 June &amp; 31 December each year</t>
  </si>
  <si>
    <t>Plan - Biannual</t>
  </si>
  <si>
    <t>Biennial (At least once in every two years)</t>
  </si>
  <si>
    <t>Tax Reconciliation assurance statement for Regulatory Year T-2</t>
  </si>
  <si>
    <t>31 July 2024 onwards</t>
  </si>
  <si>
    <t>SpC 9.10</t>
  </si>
  <si>
    <t>Network Access Policy</t>
  </si>
  <si>
    <t>Provision of Information to the System Operator</t>
  </si>
  <si>
    <t>Statement on information provided to the System Operator</t>
  </si>
  <si>
    <t>Best estimate by 1st Nov
submission 30 April</t>
  </si>
  <si>
    <t>Basis of Transmission Owner Charges</t>
  </si>
  <si>
    <t>Allowances in Respect of a Security Period</t>
  </si>
  <si>
    <t>Following the end of each Relevant Year the licensee must provide to the Authority details in respect on that Relevant Year of the licensee's estimated allowed security costs, aggregate amounts charged under para 9.13.5 on account of the licensee's Allowed Security Costs and the basis and calculation underlying the increases in charges made by the licensee in the course of the Transmission Business</t>
  </si>
  <si>
    <t>As soon as practicable after regulatory year end</t>
  </si>
  <si>
    <t>SpC 9.15</t>
  </si>
  <si>
    <t>Compliance Officer’s report</t>
  </si>
  <si>
    <t xml:space="preserve">Report produced in accordance with paragraph 9 of the condition. </t>
  </si>
  <si>
    <t>SPTL and SHETL</t>
  </si>
  <si>
    <t>As soon as practicable after calendar year end</t>
  </si>
  <si>
    <t>SpC 9.16</t>
  </si>
  <si>
    <t>Managing Director Transmission Report</t>
  </si>
  <si>
    <t>A report on the provision of the resources necessary in respect of that year; and a statement as to the resources required by the Managing Director Of Transmission to ensure that the licensee complies with its duties</t>
  </si>
  <si>
    <t>As soon as is reasonably practicable after the end of 2021 and of each Regulatory Year</t>
  </si>
  <si>
    <t xml:space="preserve">The strategic innovation fund </t>
  </si>
  <si>
    <t>Innovation proposals</t>
  </si>
  <si>
    <t>RIIO-T3 Business Plan</t>
  </si>
  <si>
    <t>Elements to be listed separately as appropriate</t>
  </si>
  <si>
    <t>NESO_Submissions</t>
  </si>
  <si>
    <t>REGULAR SUBMISSIONS (ESO)</t>
  </si>
  <si>
    <t>1.1 Disposals</t>
  </si>
  <si>
    <t xml:space="preserve">Information relating to fixed asset disposals.  </t>
  </si>
  <si>
    <t>NGESO</t>
  </si>
  <si>
    <t>1.2 Price Control Financial Model (PCFM) Inputs Summary</t>
  </si>
  <si>
    <r>
      <t>Provide forecast and actual values of ESORI</t>
    </r>
    <r>
      <rPr>
        <vertAlign val="subscript"/>
        <sz val="8"/>
        <rFont val="Verdana"/>
        <family val="2"/>
      </rPr>
      <t>t</t>
    </r>
    <r>
      <rPr>
        <sz val="8"/>
        <rFont val="Verdana"/>
        <family val="2"/>
      </rPr>
      <t xml:space="preserve"> and DRSR</t>
    </r>
    <r>
      <rPr>
        <vertAlign val="subscript"/>
        <sz val="8"/>
        <rFont val="Verdana"/>
        <family val="2"/>
      </rPr>
      <t>t</t>
    </r>
    <r>
      <rPr>
        <sz val="8"/>
        <rFont val="Verdana"/>
        <family val="2"/>
      </rPr>
      <t xml:space="preserve"> for the RIIO-2 period to inform the Annual Iteration Process of the Price Control Financial Model (PCFM). </t>
    </r>
  </si>
  <si>
    <t>1.3 Pass Through</t>
  </si>
  <si>
    <t>1.4 Tax Pool Inputs</t>
  </si>
  <si>
    <t>1.5 Transmission Network Revenues</t>
  </si>
  <si>
    <t>Calculations for ESO Transmission network revenues</t>
  </si>
  <si>
    <t>1.6 External Revenues</t>
  </si>
  <si>
    <t>Provides calculations for the ESO’s External Revenues.</t>
  </si>
  <si>
    <t>1.7 DRS Revenue</t>
  </si>
  <si>
    <t>Summarises the DRS revenues earned by the licensee</t>
  </si>
  <si>
    <t>2.1 Totex Summary</t>
  </si>
  <si>
    <t>Provide information on any disallowed expenditure and adjustments for IAS 19 pension accrual for the totex terms to inform the Annual Iteration Process of the Price Control Financial Model (PCFM).</t>
  </si>
  <si>
    <t>2.2 Value for Money  Summary</t>
  </si>
  <si>
    <t xml:space="preserve">No inputs are required for this worksheet.
</t>
  </si>
  <si>
    <t>2.3 Related Party Transactions</t>
  </si>
  <si>
    <t>Provide information on the turnover and margin % for all affiliates and the split of related party margin by cost category.</t>
  </si>
  <si>
    <t>3.1 Opex Summary</t>
  </si>
  <si>
    <t>Provide information on Direct Opex and Supporting Operational Costs for each of the ESO's operational activities.</t>
  </si>
  <si>
    <t>3.2 Salary and Full Time Equivalent (FTE) Numbers</t>
  </si>
  <si>
    <t>Provide information on ESO staff salaries and FTEs.</t>
  </si>
  <si>
    <t>3.3 Provisions</t>
  </si>
  <si>
    <t>Provide details of the provisions that have affected the results so that Ofgem can understand any significant events happening in the year.</t>
  </si>
  <si>
    <t>4.1 Business Support Costs (BSC)</t>
  </si>
  <si>
    <t xml:space="preserve">Provide information on the Business Support activities. </t>
  </si>
  <si>
    <t>4.2 Business Support Costs (BSC) Allocation</t>
  </si>
  <si>
    <t xml:space="preserve">Provide information on the Business Support activities for each entity within the Group structure. 
</t>
  </si>
  <si>
    <t>5.1 Capex Summary</t>
  </si>
  <si>
    <t xml:space="preserve">Information relating to the licensee’s actual capital expenditure in the reporting year and forecast expenditure for future years. </t>
  </si>
  <si>
    <t>6.1 Cyber Resilience IT Costs</t>
  </si>
  <si>
    <t>Provide aggregated totals for cyber resilience IT expenditure.</t>
  </si>
  <si>
    <t>6.2 Pension Administration Costs</t>
  </si>
  <si>
    <t>Provide information on pension scheme costs, including Pension Scheme Administration Costs, Pension Protection Levy Fund costs, and any other relevant categories of cost related to the ESO's expenditure on pensions.</t>
  </si>
  <si>
    <t>6.3 Unfunded Innovation Costs</t>
  </si>
  <si>
    <t>7.1 Non-Activity Based Costs</t>
  </si>
  <si>
    <r>
      <t>Provide information on costs which are not included in calculating SOIAR</t>
    </r>
    <r>
      <rPr>
        <vertAlign val="subscript"/>
        <sz val="8"/>
        <rFont val="Verdana"/>
        <family val="2"/>
      </rPr>
      <t>t</t>
    </r>
    <r>
      <rPr>
        <sz val="8"/>
        <rFont val="Verdana"/>
        <family val="2"/>
      </rPr>
      <t xml:space="preserve"> and are not captured elsewhere in the C+O RRP.</t>
    </r>
  </si>
  <si>
    <t>7.2 Directly Remunerated Services (DRS)</t>
  </si>
  <si>
    <t>Provide information related to each category of DRS as set out in Special Condition 2.9 (Services treated as Directly Remunerated Services).</t>
  </si>
  <si>
    <t>7.3 Network Innovation Allowance (NIA) Expenditure</t>
  </si>
  <si>
    <t>7.4 RIIO-1 Carry-over Network Innovation Allowance (CNIA) Expenditure</t>
  </si>
  <si>
    <t>The remaining unspent NIA funds from the last year of RIIO-1 (2020-21) carried over and spent  within the first year of RIIO-2 (2021-22)
For information only purposes post 2021-2</t>
  </si>
  <si>
    <t>2021/22</t>
  </si>
  <si>
    <t>7.5 Network Innovation Competition (NIC) Expenditure</t>
  </si>
  <si>
    <t>Provide annual  expenditure to account for any RIIO-2 NIC project/s being implemented.</t>
  </si>
  <si>
    <t>7.6 Strategic Innovation Fund (SIF) Expenditure</t>
  </si>
  <si>
    <t>8.1 System Operator (SO) Electricity Market Reform (EMR) Data</t>
  </si>
  <si>
    <t>Provide information relating to the NGESO EMR delivery function.</t>
  </si>
  <si>
    <t>EMR Compliance Statement and Compliance Documents</t>
  </si>
  <si>
    <t>EMR Compliance Statement, Compliance Report, Compliance Certificate</t>
  </si>
  <si>
    <t>SLC C14</t>
  </si>
  <si>
    <t>Grid Code</t>
  </si>
  <si>
    <t>Grid Code Derogation (application for issue of direction under paragraph 12 relieving the licensee of its obligations to implement or comply with the Grid Code)</t>
  </si>
  <si>
    <t>SLC C17</t>
  </si>
  <si>
    <t>Transmission system security standard and quality of service</t>
  </si>
  <si>
    <t>Report providing details of system availability, security and service quality of the GB transmission system</t>
  </si>
  <si>
    <t>SpC 2.13</t>
  </si>
  <si>
    <t>SO-TO Optimisation Governance</t>
  </si>
  <si>
    <t>1st April 2023</t>
  </si>
  <si>
    <t>Once</t>
  </si>
  <si>
    <r>
      <t>SO-TO Mechanism (SOTOC</t>
    </r>
    <r>
      <rPr>
        <vertAlign val="subscript"/>
        <sz val="8"/>
        <rFont val="Verdana"/>
        <family val="2"/>
      </rPr>
      <t>t</t>
    </r>
    <r>
      <rPr>
        <sz val="8"/>
        <rFont val="Verdana"/>
        <family val="2"/>
      </rPr>
      <t>)</t>
    </r>
  </si>
  <si>
    <t>Notice of Joint Works Projects</t>
  </si>
  <si>
    <t>SLC C27</t>
  </si>
  <si>
    <t>Network Options Assessment</t>
  </si>
  <si>
    <t xml:space="preserve">SpC 2J </t>
  </si>
  <si>
    <t xml:space="preserve">Network Access Policy </t>
  </si>
  <si>
    <t>30th April</t>
  </si>
  <si>
    <t>At least once in every two years</t>
  </si>
  <si>
    <t>SLC C11</t>
  </si>
  <si>
    <t xml:space="preserve">Production of information about the national electricity transmission system. </t>
  </si>
  <si>
    <t xml:space="preserve">A statement in showing in respect of each of the seven succeeding financial years circuit capacity, forecast power flows and loading on each part of the national electricity transmission system and fault levels for each transmission node. </t>
  </si>
  <si>
    <t>SLC C21</t>
  </si>
  <si>
    <t>Assistance for areas with high distribution costs scheme: payments from authorised suppliers</t>
  </si>
  <si>
    <t xml:space="preserve">Methodology statement </t>
  </si>
  <si>
    <t>As soon as reasonably practicable</t>
  </si>
  <si>
    <t>SLC C23</t>
  </si>
  <si>
    <t>Assistance for areas with high distribution costs scheme: annual statement</t>
  </si>
  <si>
    <t>Methodology statement</t>
  </si>
  <si>
    <t>SLC C4</t>
  </si>
  <si>
    <t>Charges for use of system</t>
  </si>
  <si>
    <t>Latest use of system statement</t>
  </si>
  <si>
    <t>Minimum 150 days notice</t>
  </si>
  <si>
    <t>Annual (minimum)</t>
  </si>
  <si>
    <t>SpC 2.3 (Part E)</t>
  </si>
  <si>
    <t>Annual Iteration Process for the ESO Price Control Financial Model</t>
  </si>
  <si>
    <t>Completion of PCFM Variable Values Tables in ESO PCFM</t>
  </si>
  <si>
    <t xml:space="preserve">31st August </t>
  </si>
  <si>
    <t>NESO (NON RRP SUBMISIONS)</t>
  </si>
  <si>
    <t>Condition E3 (ESO Licence)</t>
  </si>
  <si>
    <t>Grid Code Derogation (application for issue of direction under paragraph E3.25 relieving the licensee of its obligations to implement or comply with the Grid Code)</t>
  </si>
  <si>
    <t>NESO</t>
  </si>
  <si>
    <t>Condition E7 (ESO Licence)</t>
  </si>
  <si>
    <t>Report providing details of system availability, security and service quality of the GB transmission system, set out in Part C: Reporting and Statements.</t>
  </si>
  <si>
    <t>Condition E8 (ESO Licence)</t>
  </si>
  <si>
    <t xml:space="preserve">STCP 11-3 </t>
  </si>
  <si>
    <t>TO Outage Change Costing</t>
  </si>
  <si>
    <t>Notice of Outage details and reason for change.</t>
  </si>
  <si>
    <t>Condition C13 (ESO Licence)</t>
  </si>
  <si>
    <t>Condition C10 (ESO Licence)</t>
  </si>
  <si>
    <t>Condition C12 (ESO Licence)</t>
  </si>
  <si>
    <t>1st April</t>
  </si>
  <si>
    <t>Condition F8 (ESO Licence)</t>
  </si>
  <si>
    <t>Condition F7 (ESO Licence) and Condition F5 (GSP Licence)</t>
  </si>
  <si>
    <t>Remuneration Policy and Expenses Policy</t>
  </si>
  <si>
    <t>Policies describing the principles, practices, procedures and systems used to remunerate and approve expenses of employees</t>
  </si>
  <si>
    <t>Condition E10 (ESO Licence)</t>
  </si>
  <si>
    <t>Use of System charging and methodology</t>
  </si>
  <si>
    <t>Condition B1 (ESO and GSP Licence)</t>
  </si>
  <si>
    <t xml:space="preserve">Report produced in accordance with Part F of the condition. </t>
  </si>
  <si>
    <t>Once in each Regulatory Year</t>
  </si>
  <si>
    <t>Condition B1  (ESO and GSP Licence)</t>
  </si>
  <si>
    <t>Independence Statement</t>
  </si>
  <si>
    <t xml:space="preserve">Set out the systems, processes and other governance arrangements that the licensee has in place to maintain the impartiality and integrity of the actions of its employees and the independence of the licensee. </t>
  </si>
  <si>
    <t>Condition C4 (GSP Licence)</t>
  </si>
  <si>
    <t>Gas Supply Security Assessment</t>
  </si>
  <si>
    <t>Condition C7 (ESO Licence) and Condition C6 (GSP Licence)</t>
  </si>
  <si>
    <t xml:space="preserve">Energy Resilience Assessment Report </t>
  </si>
  <si>
    <t>Industry Readiness and Preparedness Report</t>
  </si>
  <si>
    <t xml:space="preserve"> Industry Readiness and Preparedness Report</t>
  </si>
  <si>
    <t>Condition C8 (GSP Licence)</t>
  </si>
  <si>
    <t xml:space="preserve">Gas Network Capability Needs Report </t>
  </si>
  <si>
    <t>Every second year</t>
  </si>
  <si>
    <t>Gas Options Advice Document</t>
  </si>
  <si>
    <t>Condition C17 (ESO Licence) and Condition C12 (GSP Licence)</t>
  </si>
  <si>
    <t>CSNP Methodology</t>
  </si>
  <si>
    <t xml:space="preserve">Approval process for the CSNP Methodology </t>
  </si>
  <si>
    <t>Every third year</t>
  </si>
  <si>
    <t>Condition F1 (ESO and GSP Licence)</t>
  </si>
  <si>
    <t>Total Cost Allocation Methodology</t>
  </si>
  <si>
    <t>Sets out the principles and procedures for how total expenditure is allocated as either Gas or Electricity Licence Expenditure.</t>
  </si>
  <si>
    <t>Condition F5 (ESO Licence) and Condition F4 (GSP Licence)</t>
  </si>
  <si>
    <t>Financial Model</t>
  </si>
  <si>
    <t>Submission and publication of financial model containing calculation for ESO Allowed Revenue term and gas revenue provision term.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</si>
</sst>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F800]dddd\,\ mmmm\ dd\,\ yyyy"/>
    <numFmt numFmtId="165" formatCode="0.0"/>
    <numFmt numFmtId="166" formatCode="0.00;\-0.00;\-"/>
    <numFmt numFmtId="167" formatCode="d\ mmmm"/>
    <numFmt numFmtId="168" formatCode="mmmm\ yyyy"/>
  </numFmts>
  <fonts count="70" x14ac:knownFonts="1">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Verdana"/>
      <family val="2"/>
    </font>
    <font>
      <b/>
      <sz val="10"/>
      <color theme="1"/>
      <name val="Verdana"/>
      <family val="2"/>
    </font>
    <font>
      <sz val="10"/>
      <name val="Verdana"/>
      <family val="2"/>
    </font>
    <font>
      <b/>
      <sz val="20"/>
      <color theme="1"/>
      <name val="Verdana"/>
      <family val="2"/>
    </font>
    <font>
      <sz val="11"/>
      <color theme="1"/>
      <name val="Verdana"/>
      <family val="2"/>
    </font>
    <font>
      <sz val="8"/>
      <color theme="1"/>
      <name val="Verdana"/>
      <family val="2"/>
    </font>
    <font>
      <b/>
      <sz val="9"/>
      <color rgb="FF000000"/>
      <name val="Verdana"/>
      <family val="2"/>
    </font>
    <font>
      <sz val="9"/>
      <color rgb="FF000000"/>
      <name val="Verdana"/>
      <family val="2"/>
    </font>
    <font>
      <b/>
      <u/>
      <sz val="11"/>
      <color theme="1"/>
      <name val="Verdana"/>
      <family val="2"/>
    </font>
    <font>
      <b/>
      <sz val="11"/>
      <color theme="1"/>
      <name val="Verdana"/>
      <family val="2"/>
    </font>
    <font>
      <b/>
      <sz val="11"/>
      <color rgb="FF0070C0"/>
      <name val="Verdana"/>
      <family val="2"/>
    </font>
    <font>
      <b/>
      <sz val="11"/>
      <color theme="4"/>
      <name val="Verdana"/>
      <family val="2"/>
    </font>
    <font>
      <b/>
      <sz val="10"/>
      <color theme="8" tint="-0.249977111117893"/>
      <name val="Verdana"/>
      <family val="2"/>
    </font>
    <font>
      <sz val="9"/>
      <color theme="1"/>
      <name val="Verdana"/>
      <family val="2"/>
    </font>
    <font>
      <b/>
      <sz val="9"/>
      <name val="Verdana"/>
      <family val="2"/>
    </font>
    <font>
      <b/>
      <sz val="9"/>
      <color theme="0"/>
      <name val="Verdana"/>
      <family val="2"/>
    </font>
    <font>
      <sz val="9"/>
      <color theme="0"/>
      <name val="Verdana"/>
      <family val="2"/>
    </font>
    <font>
      <b/>
      <sz val="8"/>
      <color rgb="FF000000"/>
      <name val="Verdana"/>
      <family val="2"/>
    </font>
    <font>
      <b/>
      <sz val="9"/>
      <color theme="1"/>
      <name val="Verdana"/>
      <family val="2"/>
    </font>
    <font>
      <b/>
      <sz val="8"/>
      <color theme="1"/>
      <name val="Verdana"/>
      <family val="2"/>
    </font>
    <font>
      <sz val="8"/>
      <color rgb="FF000000"/>
      <name val="Verdana"/>
      <family val="2"/>
    </font>
    <font>
      <u/>
      <sz val="10"/>
      <color theme="10"/>
      <name val="Verdana"/>
      <family val="2"/>
    </font>
    <font>
      <u/>
      <sz val="8"/>
      <color theme="10"/>
      <name val="Verdana"/>
      <family val="2"/>
    </font>
    <font>
      <u/>
      <sz val="11"/>
      <color theme="1"/>
      <name val="Verdana"/>
      <family val="2"/>
    </font>
    <font>
      <b/>
      <sz val="8"/>
      <color indexed="81"/>
      <name val="Tahoma"/>
      <family val="2"/>
    </font>
    <font>
      <sz val="10"/>
      <color theme="0"/>
      <name val="Verdana"/>
      <family val="2"/>
    </font>
    <font>
      <b/>
      <sz val="14"/>
      <color indexed="8"/>
      <name val="Verdana"/>
      <family val="2"/>
    </font>
    <font>
      <sz val="14"/>
      <color theme="1"/>
      <name val="Verdana"/>
      <family val="2"/>
    </font>
    <font>
      <sz val="9"/>
      <name val="Verdana"/>
      <family val="2"/>
    </font>
    <font>
      <sz val="8"/>
      <name val="Verdana"/>
      <family val="2"/>
    </font>
    <font>
      <sz val="8"/>
      <color rgb="FFFF0000"/>
      <name val="Verdana"/>
      <family val="2"/>
    </font>
    <font>
      <sz val="10"/>
      <color rgb="FFFF0000"/>
      <name val="Verdana"/>
      <family val="2"/>
    </font>
    <font>
      <strike/>
      <sz val="8"/>
      <name val="Verdana"/>
      <family val="2"/>
    </font>
    <font>
      <b/>
      <sz val="10"/>
      <name val="Verdana"/>
      <family val="2"/>
    </font>
    <font>
      <b/>
      <sz val="10"/>
      <color theme="4"/>
      <name val="Verdana"/>
      <family val="2"/>
    </font>
    <font>
      <b/>
      <sz val="14"/>
      <color theme="1"/>
      <name val="Verdana"/>
      <family val="2"/>
    </font>
    <font>
      <strike/>
      <sz val="10"/>
      <name val="Verdana"/>
      <family val="2"/>
    </font>
    <font>
      <sz val="10"/>
      <color rgb="FF33CC33"/>
      <name val="Verdana"/>
      <family val="2"/>
    </font>
    <font>
      <b/>
      <sz val="8"/>
      <name val="Verdana"/>
      <family val="2"/>
    </font>
    <font>
      <sz val="7.2"/>
      <name val="Verdana"/>
      <family val="2"/>
    </font>
    <font>
      <b/>
      <sz val="8"/>
      <color rgb="FFFF0000"/>
      <name val="Verdana"/>
      <family val="2"/>
    </font>
    <font>
      <b/>
      <sz val="8"/>
      <color theme="3" tint="-0.499984740745262"/>
      <name val="Verdana"/>
      <family val="2"/>
    </font>
    <font>
      <sz val="8"/>
      <color theme="4"/>
      <name val="Verdana"/>
      <family val="2"/>
    </font>
    <font>
      <sz val="8"/>
      <color rgb="FF33CC33"/>
      <name val="Verdana"/>
      <family val="2"/>
    </font>
    <font>
      <vertAlign val="subscript"/>
      <sz val="8"/>
      <name val="Verdana"/>
      <family val="2"/>
    </font>
    <font>
      <sz val="8"/>
      <color theme="4" tint="-0.249977111117893"/>
      <name val="Verdana"/>
      <family val="2"/>
    </font>
    <font>
      <sz val="10"/>
      <color theme="4" tint="-0.249977111117893"/>
      <name val="Verdana"/>
      <family val="2"/>
    </font>
    <font>
      <sz val="11"/>
      <name val="Calibri"/>
      <family val="2"/>
    </font>
    <font>
      <strike/>
      <sz val="8"/>
      <color theme="4"/>
      <name val="Verdana"/>
      <family val="2"/>
    </font>
    <font>
      <sz val="11"/>
      <color theme="1"/>
      <name val="Calibri"/>
      <family val="2"/>
    </font>
    <font>
      <strike/>
      <sz val="9"/>
      <name val="Verdana"/>
      <family val="2"/>
    </font>
    <font>
      <sz val="8"/>
      <color rgb="FF0070C0"/>
      <name val="Verdana"/>
      <family val="2"/>
    </font>
    <font>
      <sz val="10"/>
      <name val="Segoe UI"/>
      <family val="2"/>
    </font>
    <font>
      <sz val="14"/>
      <name val="Verdana"/>
      <family val="2"/>
    </font>
    <font>
      <sz val="11"/>
      <name val="Verdana"/>
      <family val="2"/>
    </font>
    <font>
      <b/>
      <sz val="11"/>
      <name val="Verdana"/>
      <family val="2"/>
    </font>
    <font>
      <sz val="8"/>
      <color theme="8"/>
      <name val="Verdana"/>
      <family val="2"/>
    </font>
    <font>
      <sz val="10"/>
      <color theme="8"/>
      <name val="Verdana"/>
      <family val="2"/>
    </font>
    <font>
      <sz val="9"/>
      <color theme="8"/>
      <name val="Verdana"/>
      <family val="2"/>
    </font>
    <font>
      <sz val="9"/>
      <color rgb="FFFF0000"/>
      <name val="Verdana"/>
      <family val="2"/>
    </font>
    <font>
      <b/>
      <sz val="14"/>
      <name val="Verdana"/>
      <family val="2"/>
    </font>
    <font>
      <sz val="11"/>
      <color rgb="FFA20000"/>
      <name val="Aptos"/>
      <family val="2"/>
    </font>
    <font>
      <sz val="8"/>
      <color rgb="FFC00000"/>
      <name val="Verdana"/>
      <family val="2"/>
    </font>
  </fonts>
  <fills count="21">
    <fill>
      <patternFill patternType="none"/>
    </fill>
    <fill>
      <patternFill patternType="gray125"/>
    </fill>
    <fill>
      <patternFill patternType="solid">
        <fgColor rgb="FFBFBFBF"/>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rgb="FFCCFFCC"/>
        <bgColor indexed="64"/>
      </patternFill>
    </fill>
    <fill>
      <patternFill patternType="solid">
        <fgColor theme="0"/>
        <bgColor indexed="64"/>
      </patternFill>
    </fill>
    <fill>
      <patternFill patternType="solid">
        <fgColor rgb="FFFFFFCC"/>
        <bgColor indexed="64"/>
      </patternFill>
    </fill>
    <fill>
      <patternFill patternType="solid">
        <fgColor theme="0" tint="-0.34998626667073579"/>
        <bgColor indexed="64"/>
      </patternFill>
    </fill>
    <fill>
      <patternFill patternType="solid">
        <fgColor theme="2" tint="-0.749992370372631"/>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92D050"/>
        <bgColor indexed="64"/>
      </patternFill>
    </fill>
    <fill>
      <patternFill patternType="solid">
        <fgColor rgb="FFFFFF99"/>
        <bgColor indexed="64"/>
      </patternFill>
    </fill>
    <fill>
      <patternFill patternType="solid">
        <fgColor rgb="FFFFC000"/>
        <bgColor indexed="64"/>
      </patternFill>
    </fill>
    <fill>
      <patternFill patternType="solid">
        <fgColor rgb="FFFF0000"/>
        <bgColor indexed="64"/>
      </patternFill>
    </fill>
    <fill>
      <patternFill patternType="solid">
        <fgColor theme="4" tint="0.79998168889431442"/>
        <bgColor indexed="64"/>
      </patternFill>
    </fill>
  </fills>
  <borders count="8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diagonal/>
    </border>
    <border>
      <left style="double">
        <color indexed="64"/>
      </left>
      <right/>
      <top/>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double">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indexed="64"/>
      </left>
      <right style="medium">
        <color indexed="64"/>
      </right>
      <top style="medium">
        <color indexed="64"/>
      </top>
      <bottom/>
      <diagonal/>
    </border>
    <border>
      <left style="medium">
        <color indexed="64"/>
      </left>
      <right style="medium">
        <color rgb="FF000000"/>
      </right>
      <top/>
      <bottom/>
      <diagonal/>
    </border>
    <border>
      <left style="medium">
        <color rgb="FF000000"/>
      </left>
      <right style="medium">
        <color rgb="FF000000"/>
      </right>
      <top/>
      <bottom/>
      <diagonal/>
    </border>
    <border>
      <left/>
      <right style="medium">
        <color rgb="FF000000"/>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hair">
        <color indexed="64"/>
      </right>
      <top/>
      <bottom/>
      <diagonal/>
    </border>
    <border>
      <left style="hair">
        <color indexed="64"/>
      </left>
      <right style="hair">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style="double">
        <color indexed="64"/>
      </left>
      <right/>
      <top style="thin">
        <color indexed="64"/>
      </top>
      <bottom/>
      <diagonal/>
    </border>
  </borders>
  <cellStyleXfs count="22">
    <xf numFmtId="0" fontId="0" fillId="0" borderId="0"/>
    <xf numFmtId="9" fontId="7" fillId="0" borderId="0" applyFont="0" applyFill="0" applyBorder="0" applyAlignment="0" applyProtection="0"/>
    <xf numFmtId="0" fontId="6" fillId="0" borderId="0"/>
    <xf numFmtId="0" fontId="28" fillId="0" borderId="0" applyNumberFormat="0" applyFill="0" applyBorder="0" applyAlignment="0" applyProtection="0">
      <alignment vertical="top"/>
      <protection locked="0"/>
    </xf>
    <xf numFmtId="0" fontId="7" fillId="0" borderId="0"/>
    <xf numFmtId="0" fontId="5"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574">
    <xf numFmtId="0" fontId="0" fillId="0" borderId="0" xfId="0"/>
    <xf numFmtId="0" fontId="0" fillId="0" borderId="0" xfId="0" applyAlignment="1">
      <alignment horizontal="center"/>
    </xf>
    <xf numFmtId="49" fontId="8" fillId="2" borderId="1" xfId="0" applyNumberFormat="1" applyFont="1" applyFill="1" applyBorder="1" applyAlignment="1">
      <alignment horizontal="center" wrapText="1"/>
    </xf>
    <xf numFmtId="0" fontId="8" fillId="2" borderId="1" xfId="0" applyFont="1" applyFill="1" applyBorder="1" applyAlignment="1">
      <alignment horizontal="center" wrapText="1"/>
    </xf>
    <xf numFmtId="49" fontId="0" fillId="0" borderId="1" xfId="0" applyNumberFormat="1" applyBorder="1" applyAlignment="1">
      <alignment horizontal="center" vertical="top" wrapText="1"/>
    </xf>
    <xf numFmtId="0" fontId="0" fillId="0" borderId="1" xfId="0" applyBorder="1" applyAlignment="1">
      <alignment vertical="top" wrapText="1"/>
    </xf>
    <xf numFmtId="0" fontId="0" fillId="0" borderId="1" xfId="0" applyBorder="1" applyAlignment="1">
      <alignment horizontal="center" vertical="top" wrapText="1"/>
    </xf>
    <xf numFmtId="14" fontId="7" fillId="0" borderId="1" xfId="0" applyNumberFormat="1" applyFont="1" applyBorder="1" applyAlignment="1">
      <alignment horizontal="center" vertical="top" wrapText="1"/>
    </xf>
    <xf numFmtId="49" fontId="7" fillId="0" borderId="1" xfId="0" applyNumberFormat="1" applyFont="1" applyBorder="1" applyAlignment="1">
      <alignment horizontal="center" vertical="top" wrapText="1"/>
    </xf>
    <xf numFmtId="0" fontId="7" fillId="0" borderId="1" xfId="0" applyFont="1" applyBorder="1" applyAlignment="1">
      <alignment vertical="top" wrapText="1"/>
    </xf>
    <xf numFmtId="0" fontId="7" fillId="0" borderId="1" xfId="0" applyFont="1" applyBorder="1" applyAlignment="1">
      <alignment horizontal="center" vertical="top" wrapText="1"/>
    </xf>
    <xf numFmtId="49" fontId="0" fillId="0" borderId="0" xfId="0" applyNumberFormat="1"/>
    <xf numFmtId="1" fontId="8" fillId="2" borderId="1" xfId="0" applyNumberFormat="1" applyFont="1" applyFill="1" applyBorder="1" applyAlignment="1">
      <alignment horizontal="center" vertical="center" wrapText="1"/>
    </xf>
    <xf numFmtId="49" fontId="8" fillId="2"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wrapText="1"/>
    </xf>
    <xf numFmtId="1" fontId="0" fillId="0" borderId="1" xfId="0" applyNumberFormat="1" applyBorder="1" applyAlignment="1">
      <alignment horizontal="center" vertical="top" wrapText="1"/>
    </xf>
    <xf numFmtId="14" fontId="0" fillId="0" borderId="1" xfId="0" applyNumberFormat="1" applyBorder="1" applyAlignment="1">
      <alignment vertical="top" wrapText="1"/>
    </xf>
    <xf numFmtId="1" fontId="9" fillId="0" borderId="1" xfId="0" applyNumberFormat="1" applyFont="1" applyBorder="1" applyAlignment="1">
      <alignment horizontal="center" vertical="top" wrapText="1"/>
    </xf>
    <xf numFmtId="49" fontId="9" fillId="0" borderId="1" xfId="0" applyNumberFormat="1" applyFont="1" applyBorder="1" applyAlignment="1">
      <alignment horizontal="center" vertical="top" wrapText="1"/>
    </xf>
    <xf numFmtId="0" fontId="9" fillId="0" borderId="1" xfId="0" applyFont="1" applyBorder="1" applyAlignment="1">
      <alignment vertical="top" wrapText="1"/>
    </xf>
    <xf numFmtId="14" fontId="9" fillId="0" borderId="1" xfId="0" applyNumberFormat="1" applyFont="1" applyBorder="1" applyAlignment="1">
      <alignment vertical="top" wrapText="1"/>
    </xf>
    <xf numFmtId="1" fontId="0" fillId="0" borderId="0" xfId="0" applyNumberFormat="1"/>
    <xf numFmtId="0" fontId="10" fillId="0" borderId="0" xfId="2" applyFont="1"/>
    <xf numFmtId="0" fontId="11" fillId="0" borderId="0" xfId="2" applyFont="1"/>
    <xf numFmtId="164" fontId="11" fillId="0" borderId="0" xfId="2" applyNumberFormat="1" applyFont="1"/>
    <xf numFmtId="0" fontId="11" fillId="0" borderId="0" xfId="2" applyFont="1" applyAlignment="1">
      <alignment horizontal="center"/>
    </xf>
    <xf numFmtId="0" fontId="12" fillId="0" borderId="0" xfId="2" applyFont="1"/>
    <xf numFmtId="0" fontId="11" fillId="0" borderId="0" xfId="2" applyFont="1" applyProtection="1">
      <protection locked="0"/>
    </xf>
    <xf numFmtId="0" fontId="13" fillId="3" borderId="1" xfId="0" applyFont="1" applyFill="1" applyBorder="1" applyAlignment="1">
      <alignment horizontal="center" vertical="center" wrapText="1"/>
    </xf>
    <xf numFmtId="0" fontId="14" fillId="3" borderId="2" xfId="0" applyFont="1" applyFill="1" applyBorder="1" applyAlignment="1">
      <alignment horizontal="left" vertical="center"/>
    </xf>
    <xf numFmtId="0" fontId="14" fillId="4" borderId="2" xfId="0" applyFont="1" applyFill="1" applyBorder="1" applyAlignment="1">
      <alignment horizontal="left" vertical="center"/>
    </xf>
    <xf numFmtId="0" fontId="14" fillId="5" borderId="2" xfId="0" applyFont="1" applyFill="1" applyBorder="1" applyAlignment="1">
      <alignment horizontal="left" vertical="center"/>
    </xf>
    <xf numFmtId="0" fontId="13" fillId="3" borderId="3" xfId="0" applyFont="1" applyFill="1" applyBorder="1" applyAlignment="1">
      <alignment horizontal="left" vertical="center"/>
    </xf>
    <xf numFmtId="0" fontId="13" fillId="3" borderId="4" xfId="0" applyFont="1" applyFill="1" applyBorder="1" applyAlignment="1">
      <alignment horizontal="left" vertical="center"/>
    </xf>
    <xf numFmtId="0" fontId="15" fillId="0" borderId="0" xfId="2" applyFont="1"/>
    <xf numFmtId="0" fontId="13" fillId="4" borderId="1" xfId="0" applyFont="1" applyFill="1" applyBorder="1" applyAlignment="1">
      <alignment horizontal="center" vertical="center" wrapText="1"/>
    </xf>
    <xf numFmtId="0" fontId="13" fillId="4" borderId="3" xfId="0" applyFont="1" applyFill="1" applyBorder="1" applyAlignment="1">
      <alignment horizontal="left" vertical="center"/>
    </xf>
    <xf numFmtId="0" fontId="13" fillId="4" borderId="4" xfId="0" applyFont="1" applyFill="1" applyBorder="1" applyAlignment="1">
      <alignment horizontal="left" vertical="center"/>
    </xf>
    <xf numFmtId="0" fontId="16" fillId="0" borderId="0" xfId="2" applyFont="1"/>
    <xf numFmtId="0" fontId="11" fillId="0" borderId="0" xfId="2" quotePrefix="1" applyFont="1"/>
    <xf numFmtId="0" fontId="13" fillId="5" borderId="1" xfId="0" applyFont="1" applyFill="1" applyBorder="1" applyAlignment="1">
      <alignment horizontal="center" vertical="center" wrapText="1"/>
    </xf>
    <xf numFmtId="0" fontId="13" fillId="5" borderId="3" xfId="0" applyFont="1" applyFill="1" applyBorder="1" applyAlignment="1">
      <alignment horizontal="left" vertical="center"/>
    </xf>
    <xf numFmtId="0" fontId="13" fillId="5" borderId="4" xfId="0" applyFont="1" applyFill="1" applyBorder="1" applyAlignment="1">
      <alignment horizontal="left" vertical="center"/>
    </xf>
    <xf numFmtId="0" fontId="8" fillId="0" borderId="5" xfId="0" applyFont="1" applyBorder="1" applyAlignment="1">
      <alignment vertical="top"/>
    </xf>
    <xf numFmtId="0" fontId="8" fillId="0" borderId="6" xfId="0" applyFont="1" applyBorder="1" applyAlignment="1">
      <alignment vertical="top"/>
    </xf>
    <xf numFmtId="0" fontId="8" fillId="8" borderId="10" xfId="0" applyFont="1" applyFill="1" applyBorder="1" applyAlignment="1">
      <alignment horizontal="left" vertical="top" wrapText="1"/>
    </xf>
    <xf numFmtId="0" fontId="8" fillId="8" borderId="11" xfId="0" applyFont="1" applyFill="1" applyBorder="1" applyAlignment="1">
      <alignment horizontal="left" vertical="top" wrapText="1"/>
    </xf>
    <xf numFmtId="0" fontId="8" fillId="8" borderId="11" xfId="0" applyFont="1" applyFill="1" applyBorder="1" applyAlignment="1">
      <alignment horizontal="left" vertical="top"/>
    </xf>
    <xf numFmtId="0" fontId="8" fillId="8" borderId="12" xfId="0" applyFont="1" applyFill="1" applyBorder="1" applyAlignment="1">
      <alignment horizontal="left" vertical="top"/>
    </xf>
    <xf numFmtId="0" fontId="0" fillId="8" borderId="0" xfId="0" applyFill="1"/>
    <xf numFmtId="0" fontId="8" fillId="8" borderId="18" xfId="0" applyFont="1" applyFill="1" applyBorder="1" applyAlignment="1">
      <alignment horizontal="left" vertical="top" wrapText="1"/>
    </xf>
    <xf numFmtId="0" fontId="8" fillId="8" borderId="0" xfId="0" applyFont="1" applyFill="1" applyAlignment="1">
      <alignment horizontal="left" vertical="top" wrapText="1"/>
    </xf>
    <xf numFmtId="0" fontId="8" fillId="8" borderId="0" xfId="0" applyFont="1" applyFill="1" applyAlignment="1">
      <alignment horizontal="left" vertical="top"/>
    </xf>
    <xf numFmtId="0" fontId="19" fillId="0" borderId="15" xfId="0" applyFont="1" applyBorder="1" applyAlignment="1">
      <alignment horizontal="left" vertical="top"/>
    </xf>
    <xf numFmtId="0" fontId="8" fillId="0" borderId="15" xfId="0" applyFont="1" applyBorder="1" applyAlignment="1">
      <alignment horizontal="left" vertical="top"/>
    </xf>
    <xf numFmtId="0" fontId="8" fillId="0" borderId="0" xfId="0" applyFont="1" applyAlignment="1">
      <alignment horizontal="left" vertical="top"/>
    </xf>
    <xf numFmtId="0" fontId="8" fillId="8" borderId="1" xfId="0" applyFont="1" applyFill="1" applyBorder="1" applyAlignment="1">
      <alignment horizontal="left" vertical="top"/>
    </xf>
    <xf numFmtId="0" fontId="0" fillId="2" borderId="29" xfId="0" applyFill="1" applyBorder="1" applyAlignment="1">
      <alignment vertical="top" wrapText="1"/>
    </xf>
    <xf numFmtId="0" fontId="0" fillId="2" borderId="29" xfId="0" applyFill="1" applyBorder="1" applyAlignment="1">
      <alignment horizontal="center" vertical="top" wrapText="1"/>
    </xf>
    <xf numFmtId="0" fontId="0" fillId="2" borderId="24" xfId="0" applyFill="1" applyBorder="1" applyAlignment="1">
      <alignment horizontal="center" vertical="top" wrapText="1"/>
    </xf>
    <xf numFmtId="0" fontId="0" fillId="2" borderId="4" xfId="0" applyFill="1" applyBorder="1" applyAlignment="1">
      <alignment horizontal="center" vertical="top" wrapText="1"/>
    </xf>
    <xf numFmtId="0" fontId="14" fillId="3" borderId="13" xfId="0" applyFont="1" applyFill="1" applyBorder="1" applyAlignment="1">
      <alignment horizontal="center" vertical="center" wrapText="1"/>
    </xf>
    <xf numFmtId="0" fontId="14" fillId="4" borderId="33" xfId="0" applyFont="1" applyFill="1" applyBorder="1" applyAlignment="1">
      <alignment horizontal="center" vertical="center" wrapText="1"/>
    </xf>
    <xf numFmtId="0" fontId="14" fillId="5" borderId="33"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0" fillId="2" borderId="3" xfId="0" applyFill="1" applyBorder="1" applyAlignment="1">
      <alignment vertical="top" wrapText="1"/>
    </xf>
    <xf numFmtId="0" fontId="0" fillId="2" borderId="2" xfId="0" applyFill="1" applyBorder="1" applyAlignment="1">
      <alignment vertical="top" wrapText="1"/>
    </xf>
    <xf numFmtId="0" fontId="0" fillId="2" borderId="1" xfId="0" applyFill="1" applyBorder="1" applyAlignment="1">
      <alignment horizontal="center" vertical="top" wrapText="1"/>
    </xf>
    <xf numFmtId="0" fontId="0" fillId="2" borderId="24" xfId="0" applyFill="1" applyBorder="1" applyAlignment="1">
      <alignment vertical="top" wrapText="1"/>
    </xf>
    <xf numFmtId="0" fontId="0" fillId="8" borderId="0" xfId="0" applyFill="1" applyAlignment="1">
      <alignment vertical="top"/>
    </xf>
    <xf numFmtId="0" fontId="14" fillId="3" borderId="31" xfId="0" applyFont="1" applyFill="1" applyBorder="1" applyAlignment="1">
      <alignment horizontal="center" vertical="top" wrapText="1"/>
    </xf>
    <xf numFmtId="0" fontId="14" fillId="4" borderId="35" xfId="0" applyFont="1" applyFill="1" applyBorder="1" applyAlignment="1">
      <alignment horizontal="center" vertical="top" wrapText="1"/>
    </xf>
    <xf numFmtId="0" fontId="14" fillId="5" borderId="35" xfId="0" applyFont="1" applyFill="1" applyBorder="1" applyAlignment="1">
      <alignment horizontal="center" vertical="top" wrapText="1"/>
    </xf>
    <xf numFmtId="0" fontId="14" fillId="5" borderId="36" xfId="0" applyFont="1" applyFill="1" applyBorder="1" applyAlignment="1">
      <alignment horizontal="center" vertical="top" wrapText="1"/>
    </xf>
    <xf numFmtId="0" fontId="11" fillId="0" borderId="0" xfId="2" applyFont="1" applyAlignment="1" applyProtection="1">
      <alignment vertical="top"/>
      <protection locked="0"/>
    </xf>
    <xf numFmtId="0" fontId="0" fillId="0" borderId="0" xfId="0" applyAlignment="1">
      <alignment vertical="top"/>
    </xf>
    <xf numFmtId="0" fontId="0" fillId="0" borderId="29" xfId="0" applyBorder="1" applyAlignment="1">
      <alignment horizontal="center" vertical="center" wrapText="1"/>
    </xf>
    <xf numFmtId="0" fontId="0" fillId="0" borderId="2" xfId="0" applyBorder="1" applyAlignment="1">
      <alignment vertical="center" wrapText="1"/>
    </xf>
    <xf numFmtId="1" fontId="8" fillId="9" borderId="29" xfId="1" applyNumberFormat="1" applyFont="1" applyFill="1" applyBorder="1" applyAlignment="1" applyProtection="1">
      <alignment horizontal="center" vertical="center" wrapText="1"/>
      <protection locked="0"/>
    </xf>
    <xf numFmtId="1" fontId="8" fillId="0" borderId="24" xfId="1" applyNumberFormat="1" applyFont="1" applyFill="1" applyBorder="1" applyAlignment="1">
      <alignment horizontal="center" vertical="center" wrapText="1"/>
    </xf>
    <xf numFmtId="0" fontId="7" fillId="0" borderId="29" xfId="0" applyFont="1" applyBorder="1" applyAlignment="1">
      <alignment horizontal="center" vertical="center" wrapText="1"/>
    </xf>
    <xf numFmtId="0" fontId="7" fillId="0" borderId="1" xfId="0" applyFont="1" applyBorder="1" applyAlignment="1" applyProtection="1">
      <alignment vertical="top" wrapText="1"/>
      <protection locked="0"/>
    </xf>
    <xf numFmtId="15" fontId="7" fillId="0" borderId="1" xfId="0" applyNumberFormat="1" applyFont="1" applyBorder="1" applyAlignment="1" applyProtection="1">
      <alignment vertical="top" wrapText="1"/>
      <protection locked="0"/>
    </xf>
    <xf numFmtId="0" fontId="7" fillId="0" borderId="24" xfId="0" applyFont="1" applyBorder="1" applyAlignment="1" applyProtection="1">
      <alignment vertical="top" wrapText="1"/>
      <protection locked="0"/>
    </xf>
    <xf numFmtId="0" fontId="20" fillId="9" borderId="29" xfId="0" applyFont="1" applyFill="1" applyBorder="1" applyAlignment="1" applyProtection="1">
      <alignment horizontal="center" vertical="center" wrapText="1"/>
      <protection locked="0"/>
    </xf>
    <xf numFmtId="0" fontId="20" fillId="9" borderId="1" xfId="0" applyFont="1" applyFill="1" applyBorder="1" applyAlignment="1" applyProtection="1">
      <alignment horizontal="center" vertical="center" wrapText="1"/>
      <protection locked="0"/>
    </xf>
    <xf numFmtId="0" fontId="20" fillId="9" borderId="24" xfId="0" applyFont="1" applyFill="1" applyBorder="1" applyAlignment="1" applyProtection="1">
      <alignment horizontal="center" vertical="center" wrapText="1"/>
      <protection locked="0"/>
    </xf>
    <xf numFmtId="0" fontId="7" fillId="0" borderId="4" xfId="0" applyFont="1" applyBorder="1" applyAlignment="1">
      <alignment horizontal="center" vertical="center" wrapText="1"/>
    </xf>
    <xf numFmtId="0" fontId="0" fillId="2" borderId="37" xfId="0" applyFill="1" applyBorder="1" applyAlignment="1">
      <alignment horizontal="left" vertical="top"/>
    </xf>
    <xf numFmtId="0" fontId="0" fillId="2" borderId="38" xfId="0" applyFill="1" applyBorder="1" applyAlignment="1">
      <alignment horizontal="left" vertical="top"/>
    </xf>
    <xf numFmtId="0" fontId="0" fillId="2" borderId="39" xfId="0" applyFill="1" applyBorder="1" applyAlignment="1">
      <alignment horizontal="left" vertical="top"/>
    </xf>
    <xf numFmtId="0" fontId="0" fillId="2" borderId="40" xfId="0" applyFill="1" applyBorder="1" applyAlignment="1">
      <alignment horizontal="left" vertical="top"/>
    </xf>
    <xf numFmtId="0" fontId="21" fillId="10" borderId="37" xfId="0" applyFont="1" applyFill="1" applyBorder="1" applyAlignment="1">
      <alignment horizontal="left" vertical="center"/>
    </xf>
    <xf numFmtId="0" fontId="21" fillId="10" borderId="41" xfId="0" applyFont="1" applyFill="1" applyBorder="1" applyAlignment="1">
      <alignment horizontal="left" vertical="center" indent="1"/>
    </xf>
    <xf numFmtId="0" fontId="21" fillId="10" borderId="41" xfId="0" applyFont="1" applyFill="1" applyBorder="1" applyAlignment="1">
      <alignment horizontal="right" vertical="center"/>
    </xf>
    <xf numFmtId="0" fontId="21" fillId="10" borderId="42" xfId="0" applyFont="1" applyFill="1" applyBorder="1" applyAlignment="1">
      <alignment horizontal="right" vertical="center"/>
    </xf>
    <xf numFmtId="0" fontId="0" fillId="0" borderId="0" xfId="0" applyProtection="1">
      <protection locked="0"/>
    </xf>
    <xf numFmtId="165" fontId="13" fillId="9" borderId="1" xfId="2" applyNumberFormat="1" applyFont="1" applyFill="1" applyBorder="1" applyAlignment="1">
      <alignment horizontal="center" vertical="top" wrapText="1"/>
    </xf>
    <xf numFmtId="0" fontId="13" fillId="9" borderId="14" xfId="2" applyFont="1" applyFill="1" applyBorder="1" applyAlignment="1" applyProtection="1">
      <alignment horizontal="left" vertical="top"/>
      <protection locked="0"/>
    </xf>
    <xf numFmtId="0" fontId="13" fillId="9" borderId="15" xfId="2" applyFont="1" applyFill="1" applyBorder="1" applyAlignment="1">
      <alignment horizontal="centerContinuous" vertical="top" wrapText="1"/>
    </xf>
    <xf numFmtId="0" fontId="13" fillId="2" borderId="1" xfId="2" applyFont="1" applyFill="1" applyBorder="1" applyAlignment="1">
      <alignment horizontal="centerContinuous" vertical="top" wrapText="1"/>
    </xf>
    <xf numFmtId="0" fontId="0" fillId="0" borderId="1" xfId="0" applyBorder="1"/>
    <xf numFmtId="0" fontId="13" fillId="2" borderId="4" xfId="2" applyFont="1" applyFill="1" applyBorder="1" applyAlignment="1">
      <alignment horizontal="centerContinuous" vertical="top" wrapText="1"/>
    </xf>
    <xf numFmtId="1" fontId="16" fillId="0" borderId="1" xfId="1" applyNumberFormat="1" applyFont="1" applyFill="1" applyBorder="1" applyAlignment="1">
      <alignment horizontal="center" vertical="center" wrapText="1"/>
    </xf>
    <xf numFmtId="0" fontId="22" fillId="11" borderId="33" xfId="2" applyFont="1" applyFill="1" applyBorder="1" applyAlignment="1">
      <alignment horizontal="centerContinuous" vertical="top" wrapText="1"/>
    </xf>
    <xf numFmtId="0" fontId="14" fillId="2" borderId="33" xfId="2" applyFont="1" applyFill="1" applyBorder="1" applyAlignment="1">
      <alignment horizontal="justify" vertical="center"/>
    </xf>
    <xf numFmtId="0" fontId="14" fillId="2" borderId="0" xfId="2" applyFont="1" applyFill="1" applyAlignment="1">
      <alignment horizontal="justify" vertical="center"/>
    </xf>
    <xf numFmtId="0" fontId="7" fillId="0" borderId="0" xfId="2" applyFont="1"/>
    <xf numFmtId="0" fontId="13" fillId="12" borderId="2" xfId="2" applyFont="1" applyFill="1" applyBorder="1" applyAlignment="1">
      <alignment horizontal="left" vertical="top"/>
    </xf>
    <xf numFmtId="0" fontId="13" fillId="12" borderId="3" xfId="2" applyFont="1" applyFill="1" applyBorder="1" applyAlignment="1">
      <alignment horizontal="centerContinuous" vertical="top" wrapText="1"/>
    </xf>
    <xf numFmtId="0" fontId="14" fillId="9" borderId="4" xfId="2" applyFont="1" applyFill="1" applyBorder="1" applyAlignment="1" applyProtection="1">
      <alignment horizontal="center" vertical="top" wrapText="1"/>
      <protection locked="0"/>
    </xf>
    <xf numFmtId="0" fontId="7" fillId="0" borderId="1" xfId="2" applyFont="1" applyBorder="1"/>
    <xf numFmtId="0" fontId="13" fillId="2" borderId="4" xfId="2" applyFont="1" applyFill="1" applyBorder="1" applyAlignment="1">
      <alignment horizontal="left" vertical="top"/>
    </xf>
    <xf numFmtId="0" fontId="13" fillId="2" borderId="1" xfId="2" applyFont="1" applyFill="1" applyBorder="1" applyAlignment="1">
      <alignment horizontal="left" vertical="top"/>
    </xf>
    <xf numFmtId="0" fontId="13" fillId="2" borderId="24" xfId="2" applyFont="1" applyFill="1" applyBorder="1" applyAlignment="1">
      <alignment horizontal="left" vertical="top"/>
    </xf>
    <xf numFmtId="0" fontId="13" fillId="2" borderId="16" xfId="2" applyFont="1" applyFill="1" applyBorder="1" applyAlignment="1">
      <alignment horizontal="centerContinuous" vertical="top" wrapText="1"/>
    </xf>
    <xf numFmtId="0" fontId="22" fillId="11" borderId="43" xfId="2" applyFont="1" applyFill="1" applyBorder="1" applyAlignment="1">
      <alignment horizontal="centerContinuous" vertical="top" wrapText="1"/>
    </xf>
    <xf numFmtId="0" fontId="14" fillId="2" borderId="43" xfId="2" applyFont="1" applyFill="1" applyBorder="1" applyAlignment="1">
      <alignment horizontal="justify" vertical="center"/>
    </xf>
    <xf numFmtId="0" fontId="13" fillId="2" borderId="32" xfId="2" applyFont="1" applyFill="1" applyBorder="1" applyAlignment="1">
      <alignment vertical="top"/>
    </xf>
    <xf numFmtId="0" fontId="13" fillId="2" borderId="25" xfId="2" applyFont="1" applyFill="1" applyBorder="1" applyAlignment="1">
      <alignment vertical="top" wrapText="1"/>
    </xf>
    <xf numFmtId="0" fontId="23" fillId="13" borderId="43" xfId="2" applyFont="1" applyFill="1" applyBorder="1" applyAlignment="1">
      <alignment horizontal="center" vertical="top" wrapText="1"/>
    </xf>
    <xf numFmtId="0" fontId="14" fillId="2" borderId="35" xfId="2" applyFont="1" applyFill="1" applyBorder="1" applyAlignment="1">
      <alignment horizontal="center" vertical="top" wrapText="1"/>
    </xf>
    <xf numFmtId="0" fontId="14" fillId="2" borderId="43" xfId="2" applyFont="1" applyFill="1" applyBorder="1" applyAlignment="1">
      <alignment horizontal="center" vertical="top" wrapText="1"/>
    </xf>
    <xf numFmtId="0" fontId="14" fillId="2" borderId="26" xfId="2" applyFont="1" applyFill="1" applyBorder="1" applyAlignment="1">
      <alignment horizontal="center" vertical="top" wrapText="1"/>
    </xf>
    <xf numFmtId="0" fontId="14" fillId="2" borderId="36" xfId="2" applyFont="1" applyFill="1" applyBorder="1" applyAlignment="1">
      <alignment horizontal="center" vertical="top" wrapText="1"/>
    </xf>
    <xf numFmtId="0" fontId="23" fillId="13" borderId="33" xfId="2" applyFont="1" applyFill="1" applyBorder="1" applyAlignment="1">
      <alignment horizontal="center" vertical="top" wrapText="1"/>
    </xf>
    <xf numFmtId="0" fontId="13" fillId="2" borderId="1" xfId="0" applyFont="1" applyFill="1" applyBorder="1" applyAlignment="1">
      <alignment vertical="center" wrapText="1"/>
    </xf>
    <xf numFmtId="0" fontId="14" fillId="2" borderId="1" xfId="2" applyFont="1" applyFill="1" applyBorder="1" applyAlignment="1">
      <alignment horizontal="justify" vertical="center"/>
    </xf>
    <xf numFmtId="0" fontId="21" fillId="13" borderId="1" xfId="2" applyFont="1" applyFill="1" applyBorder="1" applyAlignment="1">
      <alignment horizontal="center" textRotation="90" wrapText="1"/>
    </xf>
    <xf numFmtId="0" fontId="14" fillId="2" borderId="1" xfId="2" applyFont="1" applyFill="1" applyBorder="1" applyAlignment="1">
      <alignment horizontal="center" textRotation="90" wrapText="1"/>
    </xf>
    <xf numFmtId="0" fontId="14" fillId="2" borderId="29" xfId="2" applyFont="1" applyFill="1" applyBorder="1" applyAlignment="1">
      <alignment horizontal="center" textRotation="90" wrapText="1"/>
    </xf>
    <xf numFmtId="0" fontId="14" fillId="2" borderId="24" xfId="2" applyFont="1" applyFill="1" applyBorder="1" applyAlignment="1">
      <alignment horizontal="center" textRotation="90" wrapText="1"/>
    </xf>
    <xf numFmtId="0" fontId="14" fillId="2" borderId="4" xfId="2" applyFont="1" applyFill="1" applyBorder="1" applyAlignment="1">
      <alignment horizontal="center" textRotation="90" wrapText="1"/>
    </xf>
    <xf numFmtId="0" fontId="22" fillId="11" borderId="1" xfId="2" applyFont="1" applyFill="1" applyBorder="1" applyAlignment="1">
      <alignment horizontal="center" textRotation="90" wrapText="1"/>
    </xf>
    <xf numFmtId="0" fontId="13" fillId="2" borderId="35" xfId="2" applyFont="1" applyFill="1" applyBorder="1" applyAlignment="1">
      <alignment horizontal="center" vertical="center"/>
    </xf>
    <xf numFmtId="0" fontId="13" fillId="2" borderId="0" xfId="2" applyFont="1" applyFill="1" applyAlignment="1">
      <alignment horizontal="center" vertical="center"/>
    </xf>
    <xf numFmtId="0" fontId="24" fillId="2" borderId="44" xfId="2" applyFont="1" applyFill="1" applyBorder="1" applyAlignment="1">
      <alignment horizontal="centerContinuous" vertical="center"/>
    </xf>
    <xf numFmtId="0" fontId="24" fillId="2" borderId="45" xfId="2" applyFont="1" applyFill="1" applyBorder="1" applyAlignment="1">
      <alignment horizontal="centerContinuous" vertical="center"/>
    </xf>
    <xf numFmtId="0" fontId="24" fillId="2" borderId="46" xfId="2" applyFont="1" applyFill="1" applyBorder="1" applyAlignment="1">
      <alignment horizontal="centerContinuous" vertical="center"/>
    </xf>
    <xf numFmtId="0" fontId="24" fillId="2" borderId="46" xfId="2" applyFont="1" applyFill="1" applyBorder="1" applyAlignment="1">
      <alignment horizontal="left" vertical="center"/>
    </xf>
    <xf numFmtId="0" fontId="24" fillId="2" borderId="47" xfId="0" applyFont="1" applyFill="1" applyBorder="1" applyAlignment="1">
      <alignment horizontal="center" vertical="center" wrapText="1"/>
    </xf>
    <xf numFmtId="0" fontId="24" fillId="2" borderId="46" xfId="0" applyFont="1" applyFill="1" applyBorder="1" applyAlignment="1">
      <alignment vertical="center" wrapText="1"/>
    </xf>
    <xf numFmtId="0" fontId="24" fillId="2" borderId="46" xfId="0" applyFont="1" applyFill="1" applyBorder="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horizontal="left" vertical="top" wrapText="1"/>
    </xf>
    <xf numFmtId="1" fontId="25" fillId="14" borderId="1" xfId="1" applyNumberFormat="1" applyFont="1" applyFill="1" applyBorder="1" applyAlignment="1">
      <alignment horizontal="center" vertical="center" wrapText="1"/>
    </xf>
    <xf numFmtId="1" fontId="25" fillId="9" borderId="1" xfId="1" applyNumberFormat="1" applyFont="1" applyFill="1" applyBorder="1" applyAlignment="1" applyProtection="1">
      <alignment horizontal="center" vertical="center" wrapText="1"/>
      <protection locked="0"/>
    </xf>
    <xf numFmtId="1" fontId="20" fillId="9" borderId="29" xfId="1" applyNumberFormat="1" applyFont="1" applyFill="1" applyBorder="1" applyAlignment="1" applyProtection="1">
      <alignment horizontal="center" vertical="center" wrapText="1"/>
      <protection locked="0"/>
    </xf>
    <xf numFmtId="1" fontId="20" fillId="9" borderId="1" xfId="1" applyNumberFormat="1" applyFont="1" applyFill="1" applyBorder="1" applyAlignment="1" applyProtection="1">
      <alignment horizontal="center" vertical="center" wrapText="1"/>
      <protection locked="0"/>
    </xf>
    <xf numFmtId="1" fontId="20" fillId="9" borderId="24" xfId="1" applyNumberFormat="1" applyFont="1" applyFill="1" applyBorder="1" applyAlignment="1" applyProtection="1">
      <alignment horizontal="center" vertical="center" wrapText="1"/>
      <protection locked="0"/>
    </xf>
    <xf numFmtId="1" fontId="20" fillId="9" borderId="4" xfId="1" applyNumberFormat="1" applyFont="1" applyFill="1" applyBorder="1" applyAlignment="1" applyProtection="1">
      <alignment horizontal="center" vertical="center" wrapText="1"/>
      <protection locked="0"/>
    </xf>
    <xf numFmtId="1" fontId="25" fillId="12" borderId="1" xfId="1" applyNumberFormat="1" applyFont="1" applyFill="1" applyBorder="1" applyAlignment="1">
      <alignment horizontal="center" vertical="center" wrapText="1"/>
    </xf>
    <xf numFmtId="1" fontId="25" fillId="0" borderId="1" xfId="1" applyNumberFormat="1" applyFont="1" applyFill="1" applyBorder="1" applyAlignment="1">
      <alignment horizontal="center" vertical="center" wrapText="1"/>
    </xf>
    <xf numFmtId="0" fontId="14" fillId="9" borderId="1" xfId="0" applyFont="1" applyFill="1" applyBorder="1" applyAlignment="1" applyProtection="1">
      <alignment horizontal="left" vertical="top" wrapText="1"/>
      <protection locked="0"/>
    </xf>
    <xf numFmtId="0" fontId="14" fillId="9" borderId="0" xfId="0" applyFont="1" applyFill="1" applyAlignment="1" applyProtection="1">
      <alignment horizontal="left" vertical="top" wrapText="1"/>
      <protection locked="0"/>
    </xf>
    <xf numFmtId="0" fontId="26" fillId="0" borderId="48" xfId="0" applyFont="1" applyBorder="1" applyAlignment="1">
      <alignment horizontal="center" vertical="top"/>
    </xf>
    <xf numFmtId="0" fontId="26" fillId="0" borderId="49" xfId="0" applyFont="1" applyBorder="1" applyAlignment="1">
      <alignment horizontal="center" vertical="top"/>
    </xf>
    <xf numFmtId="0" fontId="26" fillId="14" borderId="50" xfId="0" applyFont="1" applyFill="1" applyBorder="1" applyAlignment="1">
      <alignment horizontal="center" vertical="top"/>
    </xf>
    <xf numFmtId="0" fontId="27" fillId="0" borderId="51" xfId="0" applyFont="1" applyBorder="1" applyAlignment="1">
      <alignment horizontal="center" vertical="center" wrapText="1"/>
    </xf>
    <xf numFmtId="166" fontId="27" fillId="0" borderId="51" xfId="0" applyNumberFormat="1" applyFont="1" applyBorder="1" applyAlignment="1">
      <alignment horizontal="center" vertical="center" wrapText="1"/>
    </xf>
    <xf numFmtId="0" fontId="12" fillId="0" borderId="53" xfId="0" applyFont="1" applyBorder="1" applyAlignment="1">
      <alignment horizontal="center" vertical="top"/>
    </xf>
    <xf numFmtId="0" fontId="12" fillId="0" borderId="48" xfId="0" applyFont="1" applyBorder="1" applyAlignment="1">
      <alignment horizontal="left" vertical="top"/>
    </xf>
    <xf numFmtId="0" fontId="12" fillId="14" borderId="54" xfId="0" applyFont="1" applyFill="1" applyBorder="1" applyAlignment="1">
      <alignment horizontal="left" vertical="top"/>
    </xf>
    <xf numFmtId="0" fontId="12" fillId="0" borderId="56" xfId="0" applyFont="1" applyBorder="1" applyAlignment="1">
      <alignment horizontal="center" vertical="top"/>
    </xf>
    <xf numFmtId="0" fontId="12" fillId="0" borderId="57" xfId="0" applyFont="1" applyBorder="1" applyAlignment="1">
      <alignment horizontal="left" vertical="top"/>
    </xf>
    <xf numFmtId="0" fontId="12" fillId="14" borderId="58" xfId="0" applyFont="1" applyFill="1" applyBorder="1" applyAlignment="1">
      <alignment horizontal="left" vertical="top"/>
    </xf>
    <xf numFmtId="0" fontId="12" fillId="0" borderId="55" xfId="0" applyFont="1" applyBorder="1" applyAlignment="1">
      <alignment horizontal="left" vertical="top"/>
    </xf>
    <xf numFmtId="0" fontId="12" fillId="14" borderId="59" xfId="0" applyFont="1" applyFill="1" applyBorder="1" applyAlignment="1">
      <alignment horizontal="left" vertical="top"/>
    </xf>
    <xf numFmtId="0" fontId="12" fillId="14" borderId="57" xfId="0" applyFont="1" applyFill="1" applyBorder="1" applyAlignment="1">
      <alignment horizontal="left" vertical="top"/>
    </xf>
    <xf numFmtId="0" fontId="12" fillId="14" borderId="61" xfId="0" applyFont="1" applyFill="1" applyBorder="1" applyAlignment="1">
      <alignment horizontal="left" vertical="top"/>
    </xf>
    <xf numFmtId="0" fontId="12" fillId="14" borderId="62" xfId="0" applyFont="1" applyFill="1" applyBorder="1" applyAlignment="1">
      <alignment horizontal="left" vertical="top"/>
    </xf>
    <xf numFmtId="0" fontId="12" fillId="0" borderId="0" xfId="0" applyFont="1"/>
    <xf numFmtId="0" fontId="29" fillId="0" borderId="0" xfId="3" applyFont="1" applyAlignment="1" applyProtection="1"/>
    <xf numFmtId="0" fontId="24" fillId="2" borderId="63" xfId="2" applyFont="1" applyFill="1" applyBorder="1" applyAlignment="1">
      <alignment horizontal="left" vertical="center"/>
    </xf>
    <xf numFmtId="0" fontId="24" fillId="2" borderId="64" xfId="2" applyFont="1" applyFill="1" applyBorder="1" applyAlignment="1">
      <alignment horizontal="centerContinuous" vertical="center"/>
    </xf>
    <xf numFmtId="0" fontId="26" fillId="0" borderId="65" xfId="0" applyFont="1" applyBorder="1" applyAlignment="1">
      <alignment horizontal="left" vertical="top"/>
    </xf>
    <xf numFmtId="0" fontId="26" fillId="0" borderId="66" xfId="0" applyFont="1" applyBorder="1" applyAlignment="1">
      <alignment horizontal="left" vertical="top"/>
    </xf>
    <xf numFmtId="0" fontId="26" fillId="0" borderId="66" xfId="0" applyFont="1" applyBorder="1" applyAlignment="1">
      <alignment horizontal="center" vertical="top"/>
    </xf>
    <xf numFmtId="0" fontId="12" fillId="0" borderId="65" xfId="0" applyFont="1" applyBorder="1"/>
    <xf numFmtId="0" fontId="12" fillId="0" borderId="66" xfId="0" applyFont="1" applyBorder="1"/>
    <xf numFmtId="0" fontId="12" fillId="0" borderId="66" xfId="0" applyFont="1" applyBorder="1" applyAlignment="1">
      <alignment horizontal="center"/>
    </xf>
    <xf numFmtId="0" fontId="12" fillId="0" borderId="67" xfId="0" applyFont="1" applyBorder="1"/>
    <xf numFmtId="0" fontId="12" fillId="0" borderId="68" xfId="0" applyFont="1" applyBorder="1"/>
    <xf numFmtId="0" fontId="12" fillId="0" borderId="68" xfId="0" applyFont="1" applyBorder="1" applyAlignment="1">
      <alignment horizontal="center"/>
    </xf>
    <xf numFmtId="0" fontId="12" fillId="14" borderId="51" xfId="0" applyFont="1" applyFill="1" applyBorder="1" applyAlignment="1">
      <alignment horizontal="center"/>
    </xf>
    <xf numFmtId="0" fontId="12" fillId="14" borderId="68" xfId="0" applyFont="1" applyFill="1" applyBorder="1" applyAlignment="1">
      <alignment horizontal="center"/>
    </xf>
    <xf numFmtId="0" fontId="12" fillId="14" borderId="47" xfId="0" applyFont="1" applyFill="1" applyBorder="1" applyAlignment="1">
      <alignment horizontal="center"/>
    </xf>
    <xf numFmtId="0" fontId="26" fillId="14" borderId="67" xfId="0" applyFont="1" applyFill="1" applyBorder="1"/>
    <xf numFmtId="0" fontId="12" fillId="14" borderId="68" xfId="0" applyFont="1" applyFill="1" applyBorder="1"/>
    <xf numFmtId="0" fontId="24" fillId="2" borderId="63" xfId="2" applyFont="1" applyFill="1" applyBorder="1" applyAlignment="1">
      <alignment horizontal="center" vertical="center"/>
    </xf>
    <xf numFmtId="0" fontId="24" fillId="2" borderId="64" xfId="2" applyFont="1" applyFill="1" applyBorder="1" applyAlignment="1">
      <alignment horizontal="centerContinuous" vertical="center" wrapText="1"/>
    </xf>
    <xf numFmtId="0" fontId="12" fillId="15" borderId="69" xfId="2" applyFont="1" applyFill="1" applyBorder="1" applyAlignment="1">
      <alignment horizontal="left" vertical="center"/>
    </xf>
    <xf numFmtId="164" fontId="12" fillId="15" borderId="70" xfId="2" applyNumberFormat="1" applyFont="1" applyFill="1" applyBorder="1" applyAlignment="1">
      <alignment horizontal="center" vertical="center"/>
    </xf>
    <xf numFmtId="0" fontId="12" fillId="0" borderId="0" xfId="2" applyFont="1" applyAlignment="1">
      <alignment horizontal="center"/>
    </xf>
    <xf numFmtId="0" fontId="12" fillId="0" borderId="1" xfId="2" applyFont="1" applyBorder="1"/>
    <xf numFmtId="1" fontId="11" fillId="0" borderId="0" xfId="2" applyNumberFormat="1" applyFont="1"/>
    <xf numFmtId="0" fontId="16" fillId="12" borderId="2" xfId="2" applyFont="1" applyFill="1" applyBorder="1"/>
    <xf numFmtId="0" fontId="11" fillId="12" borderId="3" xfId="2" applyFont="1" applyFill="1" applyBorder="1"/>
    <xf numFmtId="0" fontId="11" fillId="12" borderId="3" xfId="2" applyFont="1" applyFill="1" applyBorder="1" applyAlignment="1">
      <alignment horizontal="center"/>
    </xf>
    <xf numFmtId="0" fontId="11" fillId="12" borderId="0" xfId="2" applyFont="1" applyFill="1" applyAlignment="1">
      <alignment horizontal="center"/>
    </xf>
    <xf numFmtId="0" fontId="16" fillId="12" borderId="71" xfId="2" applyFont="1" applyFill="1" applyBorder="1"/>
    <xf numFmtId="0" fontId="11" fillId="12" borderId="72" xfId="2" applyFont="1" applyFill="1" applyBorder="1"/>
    <xf numFmtId="0" fontId="11" fillId="12" borderId="72" xfId="2" applyFont="1" applyFill="1" applyBorder="1" applyAlignment="1">
      <alignment horizontal="center"/>
    </xf>
    <xf numFmtId="0" fontId="11" fillId="12" borderId="46" xfId="2" applyFont="1" applyFill="1" applyBorder="1" applyAlignment="1">
      <alignment horizontal="center"/>
    </xf>
    <xf numFmtId="0" fontId="15" fillId="0" borderId="0" xfId="0" applyFont="1" applyAlignment="1">
      <alignment horizontal="center"/>
    </xf>
    <xf numFmtId="0" fontId="30" fillId="0" borderId="0" xfId="2" applyFont="1" applyAlignment="1">
      <alignment horizontal="center"/>
    </xf>
    <xf numFmtId="0" fontId="15" fillId="0" borderId="0" xfId="2" applyFont="1" applyAlignment="1">
      <alignment horizontal="center"/>
    </xf>
    <xf numFmtId="0" fontId="15" fillId="0" borderId="0" xfId="0" applyFont="1"/>
    <xf numFmtId="0" fontId="16" fillId="0" borderId="0" xfId="0" applyFont="1"/>
    <xf numFmtId="0" fontId="11" fillId="0" borderId="0" xfId="0" applyFont="1"/>
    <xf numFmtId="0" fontId="16" fillId="0" borderId="0" xfId="2" applyFont="1" applyAlignment="1">
      <alignment horizontal="center"/>
    </xf>
    <xf numFmtId="1" fontId="16" fillId="12" borderId="1" xfId="1" applyNumberFormat="1" applyFont="1" applyFill="1" applyBorder="1" applyAlignment="1">
      <alignment horizontal="center" vertical="center" wrapText="1"/>
    </xf>
    <xf numFmtId="1" fontId="16" fillId="9" borderId="1" xfId="1" applyNumberFormat="1" applyFont="1" applyFill="1" applyBorder="1" applyAlignment="1">
      <alignment horizontal="center" vertical="center" wrapText="1"/>
    </xf>
    <xf numFmtId="0" fontId="16" fillId="0" borderId="0" xfId="2" applyFont="1" applyAlignment="1">
      <alignment horizontal="left"/>
    </xf>
    <xf numFmtId="1" fontId="16" fillId="0" borderId="1" xfId="1" applyNumberFormat="1" applyFont="1" applyFill="1" applyBorder="1" applyAlignment="1">
      <alignment horizontal="center" vertical="center"/>
    </xf>
    <xf numFmtId="0" fontId="8" fillId="8" borderId="0" xfId="0" applyFont="1" applyFill="1"/>
    <xf numFmtId="0" fontId="8" fillId="8" borderId="0" xfId="0" applyFont="1" applyFill="1" applyAlignment="1">
      <alignment horizontal="center"/>
    </xf>
    <xf numFmtId="0" fontId="8" fillId="8" borderId="0" xfId="0" applyFont="1" applyFill="1" applyAlignment="1">
      <alignment vertical="center"/>
    </xf>
    <xf numFmtId="1" fontId="0" fillId="0" borderId="73" xfId="1" applyNumberFormat="1" applyFont="1" applyFill="1" applyBorder="1" applyAlignment="1">
      <alignment horizontal="center" vertical="center" wrapText="1"/>
    </xf>
    <xf numFmtId="1" fontId="9" fillId="0" borderId="74" xfId="1" applyNumberFormat="1" applyFont="1" applyFill="1" applyBorder="1" applyAlignment="1">
      <alignment horizontal="center" vertical="center" wrapText="1"/>
    </xf>
    <xf numFmtId="1" fontId="9" fillId="0" borderId="75" xfId="1" applyNumberFormat="1" applyFont="1" applyFill="1" applyBorder="1" applyAlignment="1">
      <alignment horizontal="center" vertical="center" wrapText="1"/>
    </xf>
    <xf numFmtId="1" fontId="7" fillId="0" borderId="69" xfId="1" applyNumberFormat="1" applyFont="1" applyFill="1" applyBorder="1" applyAlignment="1">
      <alignment horizontal="center" vertical="center" wrapText="1"/>
    </xf>
    <xf numFmtId="1" fontId="0" fillId="0" borderId="1" xfId="1" applyNumberFormat="1" applyFont="1" applyFill="1" applyBorder="1" applyAlignment="1">
      <alignment horizontal="center" vertical="center" wrapText="1"/>
    </xf>
    <xf numFmtId="1" fontId="9" fillId="0" borderId="1" xfId="1" applyNumberFormat="1" applyFont="1" applyFill="1" applyBorder="1" applyAlignment="1">
      <alignment horizontal="center" vertical="center" wrapText="1"/>
    </xf>
    <xf numFmtId="1" fontId="9" fillId="0" borderId="70" xfId="1" applyNumberFormat="1" applyFont="1" applyFill="1" applyBorder="1" applyAlignment="1">
      <alignment horizontal="center" vertical="center" wrapText="1"/>
    </xf>
    <xf numFmtId="1" fontId="7" fillId="0" borderId="1" xfId="1" applyNumberFormat="1" applyFont="1" applyFill="1" applyBorder="1" applyAlignment="1">
      <alignment horizontal="center" vertical="center" wrapText="1"/>
    </xf>
    <xf numFmtId="1" fontId="7" fillId="0" borderId="76" xfId="1" applyNumberFormat="1" applyFont="1" applyFill="1" applyBorder="1" applyAlignment="1">
      <alignment horizontal="center" vertical="center" wrapText="1"/>
    </xf>
    <xf numFmtId="1" fontId="7" fillId="0" borderId="77" xfId="1" applyNumberFormat="1" applyFont="1" applyFill="1" applyBorder="1" applyAlignment="1">
      <alignment horizontal="center" vertical="center" wrapText="1"/>
    </xf>
    <xf numFmtId="1" fontId="0" fillId="0" borderId="77" xfId="1" applyNumberFormat="1" applyFont="1" applyFill="1" applyBorder="1" applyAlignment="1">
      <alignment horizontal="center" vertical="center" wrapText="1"/>
    </xf>
    <xf numFmtId="1" fontId="9" fillId="0" borderId="78" xfId="1" applyNumberFormat="1" applyFont="1" applyFill="1" applyBorder="1" applyAlignment="1">
      <alignment horizontal="center" vertical="center" wrapText="1"/>
    </xf>
    <xf numFmtId="0" fontId="0" fillId="16" borderId="80" xfId="0" applyFill="1" applyBorder="1"/>
    <xf numFmtId="0" fontId="0" fillId="17" borderId="80" xfId="0" applyFill="1" applyBorder="1"/>
    <xf numFmtId="0" fontId="0" fillId="18" borderId="80" xfId="0" applyFill="1" applyBorder="1"/>
    <xf numFmtId="0" fontId="9" fillId="19" borderId="80" xfId="0" applyFont="1" applyFill="1" applyBorder="1"/>
    <xf numFmtId="0" fontId="32" fillId="8" borderId="0" xfId="0" applyFont="1" applyFill="1"/>
    <xf numFmtId="0" fontId="8" fillId="0" borderId="0" xfId="0" applyFont="1"/>
    <xf numFmtId="0" fontId="33" fillId="0" borderId="0" xfId="0" applyFont="1"/>
    <xf numFmtId="0" fontId="34" fillId="0" borderId="0" xfId="0" applyFont="1"/>
    <xf numFmtId="167" fontId="34" fillId="0" borderId="0" xfId="0" applyNumberFormat="1" applyFont="1"/>
    <xf numFmtId="0" fontId="34" fillId="0" borderId="0" xfId="0" applyFont="1" applyProtection="1">
      <protection locked="0"/>
    </xf>
    <xf numFmtId="167" fontId="8" fillId="0" borderId="0" xfId="0" applyNumberFormat="1" applyFont="1"/>
    <xf numFmtId="0" fontId="8" fillId="0" borderId="0" xfId="0" applyFont="1" applyProtection="1">
      <protection locked="0"/>
    </xf>
    <xf numFmtId="167" fontId="16" fillId="0" borderId="0" xfId="2" applyNumberFormat="1" applyFont="1" applyAlignment="1">
      <alignment horizontal="center"/>
    </xf>
    <xf numFmtId="0" fontId="26" fillId="0" borderId="0" xfId="2" applyFont="1"/>
    <xf numFmtId="167" fontId="11" fillId="0" borderId="0" xfId="2" applyNumberFormat="1" applyFont="1" applyAlignment="1">
      <alignment horizontal="center"/>
    </xf>
    <xf numFmtId="0" fontId="13" fillId="2" borderId="47" xfId="0" applyFont="1" applyFill="1" applyBorder="1" applyAlignment="1">
      <alignment horizontal="center" vertical="center" wrapText="1"/>
    </xf>
    <xf numFmtId="0" fontId="13" fillId="2" borderId="46" xfId="0" applyFont="1" applyFill="1" applyBorder="1" applyAlignment="1">
      <alignment vertical="center" wrapText="1"/>
    </xf>
    <xf numFmtId="0" fontId="13" fillId="2" borderId="46" xfId="0" applyFont="1" applyFill="1" applyBorder="1" applyAlignment="1">
      <alignment horizontal="center" vertical="center" wrapText="1"/>
    </xf>
    <xf numFmtId="167" fontId="24" fillId="2" borderId="46" xfId="0" applyNumberFormat="1" applyFont="1" applyFill="1" applyBorder="1" applyAlignment="1">
      <alignment vertical="center" wrapText="1"/>
    </xf>
    <xf numFmtId="0" fontId="24" fillId="2" borderId="46" xfId="0" applyFont="1" applyFill="1" applyBorder="1" applyAlignment="1" applyProtection="1">
      <alignment horizontal="center" vertical="center" wrapText="1"/>
      <protection locked="0"/>
    </xf>
    <xf numFmtId="0" fontId="24" fillId="20" borderId="71" xfId="0" applyFont="1" applyFill="1" applyBorder="1" applyAlignment="1">
      <alignment horizontal="left" vertical="center"/>
    </xf>
    <xf numFmtId="0" fontId="24" fillId="20" borderId="72" xfId="0" applyFont="1" applyFill="1" applyBorder="1" applyAlignment="1">
      <alignment vertical="center" wrapText="1"/>
    </xf>
    <xf numFmtId="0" fontId="24" fillId="20" borderId="46" xfId="0" applyFont="1" applyFill="1" applyBorder="1" applyAlignment="1">
      <alignment vertical="center" wrapText="1"/>
    </xf>
    <xf numFmtId="0" fontId="24" fillId="20" borderId="72" xfId="0" applyFont="1" applyFill="1" applyBorder="1" applyAlignment="1">
      <alignment horizontal="center" vertical="center" wrapText="1"/>
    </xf>
    <xf numFmtId="167" fontId="24" fillId="20" borderId="72" xfId="0" applyNumberFormat="1" applyFont="1" applyFill="1" applyBorder="1" applyAlignment="1">
      <alignment vertical="center" wrapText="1"/>
    </xf>
    <xf numFmtId="0" fontId="24" fillId="20" borderId="72" xfId="0" applyFont="1" applyFill="1" applyBorder="1" applyAlignment="1">
      <alignment horizontal="left" vertical="center" wrapText="1"/>
    </xf>
    <xf numFmtId="0" fontId="24" fillId="20" borderId="46" xfId="0" applyFont="1" applyFill="1" applyBorder="1" applyAlignment="1" applyProtection="1">
      <alignment horizontal="center" vertical="center" wrapText="1"/>
      <protection locked="0"/>
    </xf>
    <xf numFmtId="0" fontId="13" fillId="14" borderId="71" xfId="0" applyFont="1" applyFill="1" applyBorder="1" applyAlignment="1">
      <alignment horizontal="left" vertical="center"/>
    </xf>
    <xf numFmtId="0" fontId="13" fillId="14" borderId="72" xfId="0" applyFont="1" applyFill="1" applyBorder="1" applyAlignment="1">
      <alignment horizontal="center" vertical="center" wrapText="1"/>
    </xf>
    <xf numFmtId="0" fontId="13" fillId="14" borderId="72" xfId="0" applyFont="1" applyFill="1" applyBorder="1" applyAlignment="1">
      <alignment vertical="center" wrapText="1"/>
    </xf>
    <xf numFmtId="0" fontId="24" fillId="14" borderId="72" xfId="0" applyFont="1" applyFill="1" applyBorder="1" applyAlignment="1">
      <alignment horizontal="center" vertical="center" wrapText="1"/>
    </xf>
    <xf numFmtId="0" fontId="24" fillId="14" borderId="72" xfId="0" applyFont="1" applyFill="1" applyBorder="1" applyAlignment="1">
      <alignment vertical="center" wrapText="1"/>
    </xf>
    <xf numFmtId="167" fontId="24" fillId="14" borderId="72" xfId="0" applyNumberFormat="1" applyFont="1" applyFill="1" applyBorder="1" applyAlignment="1">
      <alignment vertical="center" wrapText="1"/>
    </xf>
    <xf numFmtId="0" fontId="24" fillId="14" borderId="46" xfId="0" applyFont="1" applyFill="1" applyBorder="1" applyAlignment="1">
      <alignment vertical="center" wrapText="1"/>
    </xf>
    <xf numFmtId="0" fontId="24" fillId="14" borderId="46" xfId="0" applyFont="1" applyFill="1" applyBorder="1" applyAlignment="1" applyProtection="1">
      <alignment horizontal="center" vertical="center" wrapText="1"/>
      <protection locked="0"/>
    </xf>
    <xf numFmtId="0" fontId="35" fillId="0" borderId="51" xfId="0" applyFont="1" applyBorder="1" applyAlignment="1">
      <alignment horizontal="center" vertical="center" wrapText="1"/>
    </xf>
    <xf numFmtId="0" fontId="35" fillId="0" borderId="62" xfId="0" applyFont="1" applyBorder="1" applyAlignment="1">
      <alignment vertical="center" wrapText="1"/>
    </xf>
    <xf numFmtId="0" fontId="35" fillId="0" borderId="46" xfId="0" applyFont="1" applyBorder="1" applyAlignment="1">
      <alignment vertical="center" wrapText="1"/>
    </xf>
    <xf numFmtId="0" fontId="35" fillId="0" borderId="62" xfId="0" applyFont="1" applyBorder="1" applyAlignment="1">
      <alignment horizontal="center" vertical="center" wrapText="1"/>
    </xf>
    <xf numFmtId="0" fontId="36" fillId="0" borderId="62" xfId="0" applyFont="1" applyBorder="1" applyAlignment="1">
      <alignment horizontal="center" vertical="center" wrapText="1"/>
    </xf>
    <xf numFmtId="0" fontId="36" fillId="0" borderId="62" xfId="0" applyFont="1" applyBorder="1" applyAlignment="1">
      <alignment vertical="center" wrapText="1"/>
    </xf>
    <xf numFmtId="167" fontId="36" fillId="0" borderId="46" xfId="0" applyNumberFormat="1" applyFont="1" applyBorder="1" applyAlignment="1">
      <alignment horizontal="left" vertical="center" wrapText="1"/>
    </xf>
    <xf numFmtId="0" fontId="36" fillId="0" borderId="62" xfId="0" applyFont="1" applyBorder="1" applyAlignment="1" applyProtection="1">
      <alignment horizontal="center" vertical="center" wrapText="1"/>
      <protection locked="0"/>
    </xf>
    <xf numFmtId="0" fontId="38" fillId="0" borderId="0" xfId="0" applyFont="1"/>
    <xf numFmtId="0" fontId="36" fillId="0" borderId="51" xfId="0" applyFont="1" applyBorder="1" applyAlignment="1">
      <alignment horizontal="center" vertical="center" wrapText="1"/>
    </xf>
    <xf numFmtId="0" fontId="9" fillId="0" borderId="0" xfId="0" applyFont="1"/>
    <xf numFmtId="0" fontId="36" fillId="0" borderId="46" xfId="0" applyFont="1" applyBorder="1" applyAlignment="1">
      <alignment vertical="center" wrapText="1"/>
    </xf>
    <xf numFmtId="0" fontId="24" fillId="14" borderId="71" xfId="0" applyFont="1" applyFill="1" applyBorder="1" applyAlignment="1">
      <alignment horizontal="left" vertical="center"/>
    </xf>
    <xf numFmtId="0" fontId="36" fillId="14" borderId="72" xfId="0" applyFont="1" applyFill="1" applyBorder="1" applyAlignment="1">
      <alignment horizontal="center" vertical="center" wrapText="1"/>
    </xf>
    <xf numFmtId="0" fontId="36" fillId="14" borderId="72" xfId="0" applyFont="1" applyFill="1" applyBorder="1" applyAlignment="1">
      <alignment vertical="center" wrapText="1"/>
    </xf>
    <xf numFmtId="167" fontId="36" fillId="14" borderId="72" xfId="0" applyNumberFormat="1" applyFont="1" applyFill="1" applyBorder="1" applyAlignment="1">
      <alignment vertical="center" wrapText="1"/>
    </xf>
    <xf numFmtId="0" fontId="36" fillId="14" borderId="46" xfId="0" applyFont="1" applyFill="1" applyBorder="1" applyAlignment="1">
      <alignment vertical="center" wrapText="1"/>
    </xf>
    <xf numFmtId="0" fontId="36" fillId="14" borderId="46" xfId="0" applyFont="1" applyFill="1" applyBorder="1" applyAlignment="1" applyProtection="1">
      <alignment horizontal="center" vertical="center" wrapText="1"/>
      <protection locked="0"/>
    </xf>
    <xf numFmtId="0" fontId="36" fillId="0" borderId="51" xfId="0" applyFont="1" applyBorder="1" applyAlignment="1">
      <alignment horizontal="left" vertical="center" wrapText="1"/>
    </xf>
    <xf numFmtId="0" fontId="36" fillId="0" borderId="62" xfId="0" applyFont="1" applyBorder="1" applyAlignment="1" applyProtection="1">
      <alignment horizontal="left" vertical="top" wrapText="1"/>
      <protection locked="0"/>
    </xf>
    <xf numFmtId="0" fontId="36" fillId="0" borderId="62" xfId="0" applyFont="1" applyBorder="1" applyAlignment="1">
      <alignment horizontal="left" vertical="center" wrapText="1"/>
    </xf>
    <xf numFmtId="0" fontId="39" fillId="0" borderId="62" xfId="0" applyFont="1" applyBorder="1" applyAlignment="1" applyProtection="1">
      <alignment horizontal="center" vertical="center" wrapText="1"/>
      <protection locked="0"/>
    </xf>
    <xf numFmtId="167" fontId="36" fillId="0" borderId="62" xfId="0" applyNumberFormat="1" applyFont="1" applyBorder="1" applyAlignment="1">
      <alignment horizontal="left" vertical="center" wrapText="1"/>
    </xf>
    <xf numFmtId="167" fontId="36" fillId="0" borderId="62" xfId="0" applyNumberFormat="1" applyFont="1" applyBorder="1" applyAlignment="1" applyProtection="1">
      <alignment vertical="top" wrapText="1"/>
      <protection locked="0"/>
    </xf>
    <xf numFmtId="0" fontId="40" fillId="0" borderId="0" xfId="0" applyFont="1"/>
    <xf numFmtId="0" fontId="41" fillId="0" borderId="0" xfId="0" applyFont="1"/>
    <xf numFmtId="0" fontId="27" fillId="0" borderId="62" xfId="0" applyFont="1" applyBorder="1" applyAlignment="1" applyProtection="1">
      <alignment vertical="top" wrapText="1"/>
      <protection locked="0"/>
    </xf>
    <xf numFmtId="0" fontId="12" fillId="0" borderId="62" xfId="0" applyFont="1" applyBorder="1" applyAlignment="1" applyProtection="1">
      <alignment vertical="top" wrapText="1"/>
      <protection locked="0"/>
    </xf>
    <xf numFmtId="167" fontId="27" fillId="0" borderId="62" xfId="0" applyNumberFormat="1" applyFont="1" applyBorder="1" applyAlignment="1" applyProtection="1">
      <alignment vertical="top" wrapText="1"/>
      <protection locked="0"/>
    </xf>
    <xf numFmtId="0" fontId="27" fillId="0" borderId="62" xfId="0" applyFont="1" applyBorder="1" applyAlignment="1" applyProtection="1">
      <alignment horizontal="center" vertical="center" wrapText="1"/>
      <protection locked="0"/>
    </xf>
    <xf numFmtId="167" fontId="27" fillId="0" borderId="46" xfId="0" applyNumberFormat="1" applyFont="1" applyBorder="1" applyAlignment="1">
      <alignment horizontal="left" vertical="center" wrapText="1"/>
    </xf>
    <xf numFmtId="0" fontId="36" fillId="0" borderId="62" xfId="0" applyFont="1" applyBorder="1" applyAlignment="1" applyProtection="1">
      <alignment vertical="top" wrapText="1"/>
      <protection locked="0"/>
    </xf>
    <xf numFmtId="0" fontId="24" fillId="20" borderId="72" xfId="0" applyFont="1" applyFill="1" applyBorder="1" applyAlignment="1">
      <alignment horizontal="center" vertical="center"/>
    </xf>
    <xf numFmtId="0" fontId="24" fillId="14" borderId="46" xfId="0" applyFont="1" applyFill="1" applyBorder="1" applyAlignment="1">
      <alignment horizontal="left" vertical="center" wrapText="1"/>
    </xf>
    <xf numFmtId="0" fontId="27" fillId="9" borderId="62" xfId="0" applyFont="1" applyFill="1" applyBorder="1" applyAlignment="1" applyProtection="1">
      <alignment horizontal="center" vertical="top" wrapText="1"/>
      <protection locked="0"/>
    </xf>
    <xf numFmtId="0" fontId="12" fillId="9" borderId="62" xfId="0" applyFont="1" applyFill="1" applyBorder="1" applyAlignment="1" applyProtection="1">
      <alignment vertical="top" wrapText="1"/>
      <protection locked="0"/>
    </xf>
    <xf numFmtId="0" fontId="27" fillId="9" borderId="62" xfId="0" applyFont="1" applyFill="1" applyBorder="1" applyAlignment="1" applyProtection="1">
      <alignment vertical="top" wrapText="1"/>
      <protection locked="0"/>
    </xf>
    <xf numFmtId="167" fontId="27" fillId="9" borderId="62" xfId="0" applyNumberFormat="1" applyFont="1" applyFill="1" applyBorder="1" applyAlignment="1" applyProtection="1">
      <alignment vertical="top" wrapText="1"/>
      <protection locked="0"/>
    </xf>
    <xf numFmtId="0" fontId="27" fillId="9" borderId="62" xfId="0" applyFont="1" applyFill="1" applyBorder="1" applyAlignment="1" applyProtection="1">
      <alignment horizontal="left" vertical="top" wrapText="1"/>
      <protection locked="0"/>
    </xf>
    <xf numFmtId="0" fontId="37" fillId="9" borderId="62" xfId="0" applyFont="1" applyFill="1" applyBorder="1" applyAlignment="1" applyProtection="1">
      <alignment vertical="top" wrapText="1"/>
      <protection locked="0"/>
    </xf>
    <xf numFmtId="0" fontId="37" fillId="9" borderId="62" xfId="0" applyFont="1" applyFill="1" applyBorder="1" applyAlignment="1" applyProtection="1">
      <alignment horizontal="center" vertical="top" wrapText="1"/>
      <protection locked="0"/>
    </xf>
    <xf numFmtId="167" fontId="0" fillId="0" borderId="0" xfId="0" applyNumberFormat="1"/>
    <xf numFmtId="0" fontId="24" fillId="2" borderId="71" xfId="0" applyFont="1" applyFill="1" applyBorder="1" applyAlignment="1">
      <alignment horizontal="left" vertical="center"/>
    </xf>
    <xf numFmtId="0" fontId="24" fillId="2" borderId="72" xfId="0" applyFont="1" applyFill="1" applyBorder="1" applyAlignment="1">
      <alignment horizontal="center" vertical="center" wrapText="1"/>
    </xf>
    <xf numFmtId="0" fontId="24" fillId="2" borderId="72" xfId="0" applyFont="1" applyFill="1" applyBorder="1" applyAlignment="1">
      <alignment vertical="center" wrapText="1"/>
    </xf>
    <xf numFmtId="167" fontId="24" fillId="2" borderId="72" xfId="0" applyNumberFormat="1" applyFont="1" applyFill="1" applyBorder="1" applyAlignment="1">
      <alignment vertical="center" wrapText="1"/>
    </xf>
    <xf numFmtId="0" fontId="24" fillId="2" borderId="72" xfId="0" applyFont="1" applyFill="1" applyBorder="1" applyAlignment="1">
      <alignment horizontal="left" vertical="center" wrapText="1"/>
    </xf>
    <xf numFmtId="0" fontId="42" fillId="0" borderId="0" xfId="0" applyFont="1"/>
    <xf numFmtId="0" fontId="34" fillId="0" borderId="0" xfId="0" applyFont="1" applyAlignment="1">
      <alignment horizontal="center"/>
    </xf>
    <xf numFmtId="0" fontId="34" fillId="0" borderId="0" xfId="0" applyFont="1" applyAlignment="1">
      <alignment horizontal="left"/>
    </xf>
    <xf numFmtId="0" fontId="0" fillId="0" borderId="0" xfId="0" applyAlignment="1">
      <alignment horizontal="left"/>
    </xf>
    <xf numFmtId="0" fontId="24" fillId="2" borderId="46" xfId="0" applyFont="1" applyFill="1" applyBorder="1" applyAlignment="1">
      <alignment horizontal="left" vertical="center" wrapText="1"/>
    </xf>
    <xf numFmtId="0" fontId="24" fillId="2" borderId="72" xfId="0" applyFont="1" applyFill="1" applyBorder="1" applyAlignment="1" applyProtection="1">
      <alignment horizontal="center" vertical="center" wrapText="1"/>
      <protection locked="0"/>
    </xf>
    <xf numFmtId="0" fontId="24" fillId="20" borderId="71" xfId="0" applyFont="1" applyFill="1" applyBorder="1" applyAlignment="1">
      <alignment horizontal="center" vertical="center"/>
    </xf>
    <xf numFmtId="0" fontId="36" fillId="0" borderId="72" xfId="4" applyFont="1" applyBorder="1" applyAlignment="1">
      <alignment horizontal="center" vertical="center" wrapText="1"/>
    </xf>
    <xf numFmtId="0" fontId="36" fillId="0" borderId="47" xfId="0" applyFont="1" applyBorder="1" applyAlignment="1">
      <alignment horizontal="left" vertical="center" wrapText="1"/>
    </xf>
    <xf numFmtId="0" fontId="36" fillId="0" borderId="47" xfId="0" applyFont="1" applyBorder="1" applyAlignment="1">
      <alignment vertical="center" wrapText="1"/>
    </xf>
    <xf numFmtId="0" fontId="36" fillId="0" borderId="47" xfId="0" applyFont="1" applyBorder="1" applyAlignment="1">
      <alignment horizontal="center" vertical="center" wrapText="1"/>
    </xf>
    <xf numFmtId="0" fontId="9" fillId="0" borderId="47" xfId="0" applyFont="1" applyBorder="1"/>
    <xf numFmtId="167" fontId="36" fillId="0" borderId="47" xfId="0" applyNumberFormat="1" applyFont="1" applyBorder="1" applyAlignment="1">
      <alignment horizontal="center" vertical="center" wrapText="1"/>
    </xf>
    <xf numFmtId="0" fontId="9" fillId="0" borderId="0" xfId="0" applyFont="1" applyAlignment="1">
      <alignment vertical="center"/>
    </xf>
    <xf numFmtId="0" fontId="43" fillId="0" borderId="47" xfId="0" applyFont="1" applyBorder="1"/>
    <xf numFmtId="0" fontId="44" fillId="0" borderId="0" xfId="0" applyFont="1"/>
    <xf numFmtId="0" fontId="36" fillId="0" borderId="47" xfId="0" applyFont="1" applyBorder="1" applyAlignment="1" applyProtection="1">
      <alignment horizontal="center" vertical="center" wrapText="1"/>
      <protection locked="0"/>
    </xf>
    <xf numFmtId="164" fontId="36" fillId="0" borderId="62" xfId="0" applyNumberFormat="1" applyFont="1" applyBorder="1" applyAlignment="1" applyProtection="1">
      <alignment horizontal="center" vertical="center" wrapText="1"/>
      <protection locked="0"/>
    </xf>
    <xf numFmtId="0" fontId="36" fillId="0" borderId="47" xfId="0" applyFont="1" applyBorder="1" applyAlignment="1" applyProtection="1">
      <alignment horizontal="center" vertical="top" wrapText="1"/>
      <protection locked="0"/>
    </xf>
    <xf numFmtId="167" fontId="36" fillId="0" borderId="62" xfId="0" applyNumberFormat="1" applyFont="1" applyBorder="1" applyAlignment="1">
      <alignment horizontal="center" vertical="center" wrapText="1"/>
    </xf>
    <xf numFmtId="0" fontId="45" fillId="14" borderId="71" xfId="0" applyFont="1" applyFill="1" applyBorder="1" applyAlignment="1">
      <alignment horizontal="left" vertical="center"/>
    </xf>
    <xf numFmtId="0" fontId="45" fillId="14" borderId="72" xfId="0" applyFont="1" applyFill="1" applyBorder="1" applyAlignment="1">
      <alignment horizontal="center" vertical="center" wrapText="1"/>
    </xf>
    <xf numFmtId="0" fontId="45" fillId="14" borderId="72" xfId="0" applyFont="1" applyFill="1" applyBorder="1" applyAlignment="1">
      <alignment vertical="center" wrapText="1"/>
    </xf>
    <xf numFmtId="167" fontId="45" fillId="14" borderId="72" xfId="0" applyNumberFormat="1" applyFont="1" applyFill="1" applyBorder="1" applyAlignment="1">
      <alignment vertical="center" wrapText="1"/>
    </xf>
    <xf numFmtId="0" fontId="45" fillId="14" borderId="46" xfId="0" applyFont="1" applyFill="1" applyBorder="1" applyAlignment="1">
      <alignment vertical="center" wrapText="1"/>
    </xf>
    <xf numFmtId="0" fontId="45" fillId="14" borderId="46" xfId="0" applyFont="1" applyFill="1" applyBorder="1" applyAlignment="1" applyProtection="1">
      <alignment horizontal="center" vertical="center" wrapText="1"/>
      <protection locked="0"/>
    </xf>
    <xf numFmtId="0" fontId="9" fillId="0" borderId="62" xfId="0" applyFont="1" applyBorder="1"/>
    <xf numFmtId="0" fontId="36" fillId="0" borderId="47" xfId="0" applyFont="1" applyBorder="1" applyAlignment="1" applyProtection="1">
      <alignment horizontal="left" vertical="top" wrapText="1"/>
      <protection locked="0"/>
    </xf>
    <xf numFmtId="0" fontId="36" fillId="0" borderId="47" xfId="0" applyFont="1" applyBorder="1" applyAlignment="1" applyProtection="1">
      <alignment vertical="top" wrapText="1"/>
      <protection locked="0"/>
    </xf>
    <xf numFmtId="164" fontId="36" fillId="0" borderId="47" xfId="0" applyNumberFormat="1" applyFont="1" applyBorder="1" applyAlignment="1" applyProtection="1">
      <alignment horizontal="center" vertical="top" wrapText="1"/>
      <protection locked="0"/>
    </xf>
    <xf numFmtId="167" fontId="36" fillId="0" borderId="47" xfId="0" applyNumberFormat="1" applyFont="1" applyBorder="1" applyAlignment="1">
      <alignment horizontal="left" vertical="center" wrapText="1"/>
    </xf>
    <xf numFmtId="0" fontId="45" fillId="0" borderId="47" xfId="0" applyFont="1" applyBorder="1" applyAlignment="1">
      <alignment horizontal="center" vertical="center" wrapText="1"/>
    </xf>
    <xf numFmtId="0" fontId="45" fillId="0" borderId="47" xfId="0" applyFont="1" applyBorder="1" applyAlignment="1">
      <alignment vertical="center" wrapText="1"/>
    </xf>
    <xf numFmtId="167" fontId="45" fillId="0" borderId="47" xfId="0" applyNumberFormat="1" applyFont="1" applyBorder="1" applyAlignment="1">
      <alignment horizontal="center" vertical="center" wrapText="1"/>
    </xf>
    <xf numFmtId="164" fontId="36" fillId="0" borderId="47" xfId="0" applyNumberFormat="1" applyFont="1" applyBorder="1" applyAlignment="1">
      <alignment horizontal="center" vertical="center" wrapText="1"/>
    </xf>
    <xf numFmtId="167" fontId="36" fillId="0" borderId="47" xfId="0" applyNumberFormat="1" applyFont="1" applyBorder="1" applyAlignment="1" applyProtection="1">
      <alignment horizontal="center" vertical="top" wrapText="1"/>
      <protection locked="0"/>
    </xf>
    <xf numFmtId="14" fontId="36" fillId="0" borderId="47" xfId="0" applyNumberFormat="1" applyFont="1" applyBorder="1" applyAlignment="1" applyProtection="1">
      <alignment horizontal="center" vertical="top" wrapText="1"/>
      <protection locked="0"/>
    </xf>
    <xf numFmtId="0" fontId="36" fillId="0" borderId="62" xfId="0" applyFont="1" applyBorder="1" applyAlignment="1" applyProtection="1">
      <alignment horizontal="center" vertical="top" wrapText="1"/>
      <protection locked="0"/>
    </xf>
    <xf numFmtId="164" fontId="36" fillId="0" borderId="62" xfId="0" applyNumberFormat="1" applyFont="1" applyBorder="1" applyAlignment="1" applyProtection="1">
      <alignment horizontal="center" vertical="top" wrapText="1"/>
      <protection locked="0"/>
    </xf>
    <xf numFmtId="167" fontId="36" fillId="0" borderId="62" xfId="0" applyNumberFormat="1" applyFont="1" applyBorder="1" applyAlignment="1" applyProtection="1">
      <alignment horizontal="center" vertical="top" wrapText="1"/>
      <protection locked="0"/>
    </xf>
    <xf numFmtId="49" fontId="39" fillId="0" borderId="47" xfId="0" applyNumberFormat="1" applyFont="1" applyBorder="1" applyAlignment="1" applyProtection="1">
      <alignment horizontal="center" vertical="top" wrapText="1"/>
      <protection locked="0"/>
    </xf>
    <xf numFmtId="0" fontId="36" fillId="0" borderId="47" xfId="0" applyFont="1" applyBorder="1" applyAlignment="1">
      <alignment horizontal="center" vertical="top" wrapText="1"/>
    </xf>
    <xf numFmtId="16" fontId="36" fillId="0" borderId="47" xfId="0" applyNumberFormat="1" applyFont="1" applyBorder="1" applyAlignment="1" applyProtection="1">
      <alignment horizontal="center" vertical="top" wrapText="1"/>
      <protection locked="0"/>
    </xf>
    <xf numFmtId="0" fontId="48" fillId="20" borderId="71" xfId="0" applyFont="1" applyFill="1" applyBorder="1" applyAlignment="1">
      <alignment horizontal="left" vertical="center"/>
    </xf>
    <xf numFmtId="0" fontId="47" fillId="20" borderId="71" xfId="0" applyFont="1" applyFill="1" applyBorder="1" applyAlignment="1">
      <alignment horizontal="center" vertical="center"/>
    </xf>
    <xf numFmtId="0" fontId="47" fillId="20" borderId="72" xfId="0" applyFont="1" applyFill="1" applyBorder="1" applyAlignment="1">
      <alignment vertical="center" wrapText="1"/>
    </xf>
    <xf numFmtId="0" fontId="47" fillId="20" borderId="46" xfId="0" applyFont="1" applyFill="1" applyBorder="1" applyAlignment="1">
      <alignment vertical="center" wrapText="1"/>
    </xf>
    <xf numFmtId="0" fontId="49" fillId="9" borderId="62" xfId="0" applyFont="1" applyFill="1" applyBorder="1" applyAlignment="1" applyProtection="1">
      <alignment horizontal="center" vertical="top" wrapText="1"/>
      <protection locked="0"/>
    </xf>
    <xf numFmtId="0" fontId="49" fillId="9" borderId="62" xfId="0" applyFont="1" applyFill="1" applyBorder="1" applyAlignment="1" applyProtection="1">
      <alignment vertical="top" wrapText="1"/>
      <protection locked="0"/>
    </xf>
    <xf numFmtId="167" fontId="49" fillId="9" borderId="62" xfId="0" applyNumberFormat="1" applyFont="1" applyFill="1" applyBorder="1" applyAlignment="1" applyProtection="1">
      <alignment vertical="top" wrapText="1"/>
      <protection locked="0"/>
    </xf>
    <xf numFmtId="0" fontId="24" fillId="2" borderId="71" xfId="0" applyFont="1" applyFill="1" applyBorder="1" applyAlignment="1">
      <alignment horizontal="center" vertical="center" wrapText="1"/>
    </xf>
    <xf numFmtId="0" fontId="27" fillId="0" borderId="51" xfId="0" applyFont="1" applyBorder="1" applyAlignment="1">
      <alignment horizontal="left" vertical="center" wrapText="1"/>
    </xf>
    <xf numFmtId="0" fontId="27" fillId="0" borderId="62" xfId="0" applyFont="1" applyBorder="1" applyAlignment="1">
      <alignment horizontal="center" vertical="center" wrapText="1"/>
    </xf>
    <xf numFmtId="0" fontId="27" fillId="0" borderId="62" xfId="0" applyFont="1" applyBorder="1" applyAlignment="1">
      <alignment vertical="center" wrapText="1"/>
    </xf>
    <xf numFmtId="0" fontId="12" fillId="0" borderId="46" xfId="0" applyFont="1" applyBorder="1" applyAlignment="1">
      <alignment vertical="center" wrapText="1"/>
    </xf>
    <xf numFmtId="0" fontId="12" fillId="0" borderId="62" xfId="0" applyFont="1" applyBorder="1" applyAlignment="1">
      <alignment vertical="center" wrapText="1"/>
    </xf>
    <xf numFmtId="167" fontId="27" fillId="0" borderId="62" xfId="0" applyNumberFormat="1" applyFont="1" applyBorder="1" applyAlignment="1">
      <alignment horizontal="left" vertical="center" wrapText="1"/>
    </xf>
    <xf numFmtId="0" fontId="27" fillId="0" borderId="62" xfId="0" applyFont="1" applyBorder="1" applyAlignment="1">
      <alignment horizontal="left" vertical="center" wrapText="1"/>
    </xf>
    <xf numFmtId="0" fontId="50" fillId="0" borderId="62" xfId="0" applyFont="1" applyBorder="1" applyAlignment="1" applyProtection="1">
      <alignment horizontal="center" vertical="center" wrapText="1"/>
      <protection locked="0"/>
    </xf>
    <xf numFmtId="0" fontId="24" fillId="20" borderId="46" xfId="0" applyFont="1" applyFill="1" applyBorder="1" applyAlignment="1">
      <alignment horizontal="left" vertical="center" wrapText="1"/>
    </xf>
    <xf numFmtId="167" fontId="34" fillId="0" borderId="0" xfId="0" applyNumberFormat="1" applyFont="1" applyAlignment="1">
      <alignment horizontal="left"/>
    </xf>
    <xf numFmtId="167" fontId="0" fillId="0" borderId="0" xfId="0" applyNumberFormat="1" applyAlignment="1">
      <alignment horizontal="left"/>
    </xf>
    <xf numFmtId="167" fontId="11" fillId="0" borderId="0" xfId="2" applyNumberFormat="1" applyFont="1" applyAlignment="1">
      <alignment horizontal="left"/>
    </xf>
    <xf numFmtId="167" fontId="24" fillId="2" borderId="46" xfId="0" applyNumberFormat="1" applyFont="1" applyFill="1" applyBorder="1" applyAlignment="1">
      <alignment horizontal="left" vertical="center" wrapText="1"/>
    </xf>
    <xf numFmtId="167" fontId="24" fillId="20" borderId="72" xfId="0" applyNumberFormat="1" applyFont="1" applyFill="1" applyBorder="1" applyAlignment="1">
      <alignment horizontal="left" vertical="center" wrapText="1"/>
    </xf>
    <xf numFmtId="167" fontId="24" fillId="14" borderId="72" xfId="0" applyNumberFormat="1" applyFont="1" applyFill="1" applyBorder="1" applyAlignment="1">
      <alignment horizontal="left" vertical="center" wrapText="1"/>
    </xf>
    <xf numFmtId="0" fontId="38" fillId="0" borderId="0" xfId="0" applyFont="1" applyAlignment="1">
      <alignment wrapText="1"/>
    </xf>
    <xf numFmtId="0" fontId="34" fillId="0" borderId="0" xfId="0" applyFont="1" applyAlignment="1" applyProtection="1">
      <alignment horizontal="center"/>
      <protection locked="0"/>
    </xf>
    <xf numFmtId="0" fontId="11" fillId="0" borderId="0" xfId="2" applyFont="1" applyAlignment="1">
      <alignment horizontal="left"/>
    </xf>
    <xf numFmtId="0" fontId="24" fillId="2" borderId="47" xfId="0" applyFont="1" applyFill="1" applyBorder="1" applyAlignment="1">
      <alignment horizontal="center" vertical="top" wrapText="1"/>
    </xf>
    <xf numFmtId="0" fontId="24" fillId="2" borderId="46" xfId="0" applyFont="1" applyFill="1" applyBorder="1" applyAlignment="1">
      <alignment vertical="top" wrapText="1"/>
    </xf>
    <xf numFmtId="0" fontId="24" fillId="2" borderId="46" xfId="0" applyFont="1" applyFill="1" applyBorder="1" applyAlignment="1">
      <alignment horizontal="left" vertical="top" wrapText="1"/>
    </xf>
    <xf numFmtId="167" fontId="24" fillId="2" borderId="46" xfId="0" applyNumberFormat="1" applyFont="1" applyFill="1" applyBorder="1" applyAlignment="1">
      <alignment horizontal="left" vertical="top" wrapText="1"/>
    </xf>
    <xf numFmtId="0" fontId="24" fillId="2" borderId="46" xfId="0" applyFont="1" applyFill="1" applyBorder="1" applyAlignment="1">
      <alignment horizontal="center" vertical="top" wrapText="1"/>
    </xf>
    <xf numFmtId="0" fontId="13" fillId="14" borderId="72" xfId="0" applyFont="1" applyFill="1" applyBorder="1" applyAlignment="1">
      <alignment horizontal="left" vertical="center" wrapText="1"/>
    </xf>
    <xf numFmtId="0" fontId="24" fillId="14" borderId="46" xfId="0" applyFont="1" applyFill="1" applyBorder="1" applyAlignment="1">
      <alignment horizontal="center" vertical="center" wrapText="1"/>
    </xf>
    <xf numFmtId="0" fontId="52" fillId="0" borderId="51" xfId="0" applyFont="1" applyBorder="1" applyAlignment="1">
      <alignment horizontal="center" vertical="center" wrapText="1"/>
    </xf>
    <xf numFmtId="0" fontId="9" fillId="0" borderId="0" xfId="0" applyFont="1" applyAlignment="1">
      <alignment wrapText="1"/>
    </xf>
    <xf numFmtId="0" fontId="12" fillId="9" borderId="62" xfId="0" applyFont="1" applyFill="1" applyBorder="1" applyAlignment="1" applyProtection="1">
      <alignment horizontal="left" vertical="top" wrapText="1"/>
      <protection locked="0"/>
    </xf>
    <xf numFmtId="0" fontId="12" fillId="9" borderId="62" xfId="0" applyFont="1" applyFill="1" applyBorder="1" applyAlignment="1" applyProtection="1">
      <alignment horizontal="center" vertical="top" wrapText="1"/>
      <protection locked="0"/>
    </xf>
    <xf numFmtId="167" fontId="27" fillId="9" borderId="62" xfId="0" applyNumberFormat="1" applyFont="1" applyFill="1" applyBorder="1" applyAlignment="1" applyProtection="1">
      <alignment horizontal="center" vertical="top" wrapText="1"/>
      <protection locked="0"/>
    </xf>
    <xf numFmtId="0" fontId="55" fillId="0" borderId="0" xfId="0" applyFont="1" applyAlignment="1">
      <alignment horizontal="left" vertical="center" wrapText="1"/>
    </xf>
    <xf numFmtId="0" fontId="0" fillId="0" borderId="0" xfId="0" applyAlignment="1" applyProtection="1">
      <alignment horizontal="center"/>
      <protection locked="0"/>
    </xf>
    <xf numFmtId="0" fontId="34" fillId="0" borderId="0" xfId="0" applyFont="1" applyAlignment="1">
      <alignment wrapText="1"/>
    </xf>
    <xf numFmtId="0" fontId="11" fillId="0" borderId="0" xfId="2" applyFont="1" applyAlignment="1">
      <alignment horizontal="center" wrapText="1"/>
    </xf>
    <xf numFmtId="0" fontId="0" fillId="0" borderId="0" xfId="0" applyAlignment="1">
      <alignment wrapText="1"/>
    </xf>
    <xf numFmtId="0" fontId="53" fillId="0" borderId="0" xfId="0" applyFont="1" applyAlignment="1">
      <alignment wrapText="1"/>
    </xf>
    <xf numFmtId="0" fontId="44" fillId="0" borderId="0" xfId="0" applyFont="1" applyAlignment="1">
      <alignment wrapText="1"/>
    </xf>
    <xf numFmtId="0" fontId="9" fillId="0" borderId="0" xfId="0" applyFont="1" applyAlignment="1">
      <alignment vertical="center" wrapText="1"/>
    </xf>
    <xf numFmtId="167" fontId="36" fillId="0" borderId="46" xfId="0" applyNumberFormat="1" applyFont="1" applyBorder="1" applyAlignment="1">
      <alignment horizontal="center" vertical="center" wrapText="1"/>
    </xf>
    <xf numFmtId="0" fontId="54" fillId="0" borderId="0" xfId="0" applyFont="1" applyAlignment="1">
      <alignment vertical="center"/>
    </xf>
    <xf numFmtId="0" fontId="36" fillId="8" borderId="1" xfId="0" applyFont="1" applyFill="1" applyBorder="1" applyAlignment="1">
      <alignment horizontal="left" vertical="center" wrapText="1"/>
    </xf>
    <xf numFmtId="0" fontId="36" fillId="8" borderId="1" xfId="0" applyFont="1" applyFill="1" applyBorder="1" applyAlignment="1">
      <alignment vertical="center" wrapText="1"/>
    </xf>
    <xf numFmtId="167" fontId="36" fillId="0" borderId="1" xfId="0" applyNumberFormat="1" applyFont="1" applyBorder="1" applyAlignment="1">
      <alignment horizontal="left" vertical="center" wrapText="1"/>
    </xf>
    <xf numFmtId="0" fontId="36" fillId="0" borderId="1" xfId="0" applyFont="1" applyBorder="1" applyAlignment="1">
      <alignment horizontal="center" vertical="center" wrapText="1"/>
    </xf>
    <xf numFmtId="0" fontId="36" fillId="8" borderId="1" xfId="0" applyFont="1" applyFill="1" applyBorder="1" applyAlignment="1">
      <alignment horizontal="center" vertical="center" wrapText="1"/>
    </xf>
    <xf numFmtId="0" fontId="36" fillId="8" borderId="1" xfId="0" applyFont="1" applyFill="1" applyBorder="1" applyAlignment="1" applyProtection="1">
      <alignment horizontal="center" vertical="center" wrapText="1"/>
      <protection locked="0"/>
    </xf>
    <xf numFmtId="0" fontId="36" fillId="0" borderId="1" xfId="0" applyFont="1" applyBorder="1" applyAlignment="1">
      <alignment vertical="center" wrapText="1"/>
    </xf>
    <xf numFmtId="0" fontId="36" fillId="0" borderId="1" xfId="0" applyFont="1" applyBorder="1" applyAlignment="1" applyProtection="1">
      <alignment horizontal="center" vertical="center" wrapText="1"/>
      <protection locked="0"/>
    </xf>
    <xf numFmtId="0" fontId="36" fillId="0" borderId="1" xfId="0" applyFont="1" applyBorder="1" applyAlignment="1">
      <alignment horizontal="left" vertical="center" wrapText="1"/>
    </xf>
    <xf numFmtId="0" fontId="36" fillId="0" borderId="81" xfId="0" applyFont="1" applyBorder="1" applyAlignment="1">
      <alignment horizontal="center" vertical="center" wrapText="1"/>
    </xf>
    <xf numFmtId="0" fontId="45" fillId="14" borderId="1" xfId="0" applyFont="1" applyFill="1" applyBorder="1" applyAlignment="1">
      <alignment horizontal="center" vertical="center" wrapText="1"/>
    </xf>
    <xf numFmtId="0" fontId="45" fillId="14" borderId="1" xfId="0" applyFont="1" applyFill="1" applyBorder="1" applyAlignment="1">
      <alignment vertical="center" wrapText="1"/>
    </xf>
    <xf numFmtId="0" fontId="45" fillId="14" borderId="1" xfId="0" applyFont="1" applyFill="1" applyBorder="1" applyAlignment="1">
      <alignment horizontal="left" vertical="center" wrapText="1"/>
    </xf>
    <xf numFmtId="0" fontId="45" fillId="14" borderId="1" xfId="0" applyFont="1" applyFill="1" applyBorder="1" applyAlignment="1" applyProtection="1">
      <alignment horizontal="center" vertical="center" wrapText="1"/>
      <protection locked="0"/>
    </xf>
    <xf numFmtId="15" fontId="36" fillId="0" borderId="1" xfId="0" applyNumberFormat="1" applyFont="1" applyBorder="1" applyAlignment="1">
      <alignment horizontal="left" vertical="center" wrapText="1"/>
    </xf>
    <xf numFmtId="164" fontId="36" fillId="0" borderId="1" xfId="0" applyNumberFormat="1" applyFont="1" applyBorder="1" applyAlignment="1">
      <alignment horizontal="left" vertical="center" wrapText="1"/>
    </xf>
    <xf numFmtId="0" fontId="36" fillId="0" borderId="1" xfId="0" applyFont="1" applyBorder="1" applyAlignment="1" applyProtection="1">
      <alignment vertical="top" wrapText="1"/>
      <protection locked="0"/>
    </xf>
    <xf numFmtId="0" fontId="9" fillId="0" borderId="1" xfId="0" applyFont="1" applyBorder="1" applyAlignment="1">
      <alignment horizontal="left"/>
    </xf>
    <xf numFmtId="0" fontId="36" fillId="0" borderId="1" xfId="0" applyFont="1" applyBorder="1" applyAlignment="1" applyProtection="1">
      <alignment horizontal="left" vertical="top" wrapText="1"/>
      <protection locked="0"/>
    </xf>
    <xf numFmtId="16" fontId="36" fillId="0" borderId="1" xfId="0" applyNumberFormat="1" applyFont="1" applyBorder="1" applyAlignment="1">
      <alignment horizontal="left" vertical="center" wrapText="1"/>
    </xf>
    <xf numFmtId="0" fontId="36" fillId="0" borderId="1" xfId="0" applyFont="1" applyBorder="1" applyAlignment="1" applyProtection="1">
      <alignment horizontal="center" vertical="top" wrapText="1"/>
      <protection locked="0"/>
    </xf>
    <xf numFmtId="16" fontId="36" fillId="0" borderId="1" xfId="0" applyNumberFormat="1" applyFont="1" applyBorder="1" applyAlignment="1" applyProtection="1">
      <alignment horizontal="left" vertical="top" wrapText="1"/>
      <protection locked="0"/>
    </xf>
    <xf numFmtId="0" fontId="39" fillId="0" borderId="1" xfId="0" applyFont="1" applyBorder="1" applyAlignment="1" applyProtection="1">
      <alignment horizontal="center" vertical="center" wrapText="1"/>
      <protection locked="0"/>
    </xf>
    <xf numFmtId="0" fontId="43" fillId="0" borderId="0" xfId="0" applyFont="1" applyAlignment="1">
      <alignment wrapText="1"/>
    </xf>
    <xf numFmtId="0" fontId="39" fillId="0" borderId="1" xfId="0" applyFont="1" applyBorder="1" applyAlignment="1">
      <alignment horizontal="center" vertical="center" wrapText="1"/>
    </xf>
    <xf numFmtId="0" fontId="39" fillId="0" borderId="1" xfId="0" applyFont="1" applyBorder="1" applyAlignment="1">
      <alignment vertical="center" wrapText="1"/>
    </xf>
    <xf numFmtId="0" fontId="13" fillId="14" borderId="83" xfId="0" applyFont="1" applyFill="1" applyBorder="1" applyAlignment="1">
      <alignment horizontal="left" vertical="center"/>
    </xf>
    <xf numFmtId="0" fontId="49" fillId="9" borderId="62" xfId="0" applyFont="1" applyFill="1" applyBorder="1" applyAlignment="1" applyProtection="1">
      <alignment horizontal="left" vertical="top" wrapText="1"/>
      <protection locked="0"/>
    </xf>
    <xf numFmtId="0" fontId="56" fillId="0" borderId="0" xfId="0" applyFont="1" applyAlignment="1">
      <alignment horizontal="left" vertical="center" indent="1"/>
    </xf>
    <xf numFmtId="0" fontId="56" fillId="0" borderId="0" xfId="0" applyFont="1"/>
    <xf numFmtId="0" fontId="35" fillId="0" borderId="0" xfId="0" applyFont="1"/>
    <xf numFmtId="0" fontId="20" fillId="0" borderId="0" xfId="0" applyFont="1"/>
    <xf numFmtId="0" fontId="36" fillId="0" borderId="0" xfId="0" applyFont="1"/>
    <xf numFmtId="0" fontId="45" fillId="8" borderId="1" xfId="0" applyFont="1" applyFill="1" applyBorder="1" applyAlignment="1">
      <alignment horizontal="center" vertical="center" wrapText="1"/>
    </xf>
    <xf numFmtId="0" fontId="45" fillId="8" borderId="1" xfId="0" applyFont="1" applyFill="1" applyBorder="1" applyAlignment="1" applyProtection="1">
      <alignment horizontal="center" vertical="center" wrapText="1"/>
      <protection locked="0"/>
    </xf>
    <xf numFmtId="0" fontId="9" fillId="0" borderId="1" xfId="0" applyFont="1" applyBorder="1"/>
    <xf numFmtId="0" fontId="36" fillId="0" borderId="1" xfId="0" applyFont="1" applyBorder="1" applyAlignment="1">
      <alignment horizontal="left" vertical="center"/>
    </xf>
    <xf numFmtId="0" fontId="45" fillId="0" borderId="1" xfId="0" applyFont="1" applyBorder="1" applyAlignment="1">
      <alignment horizontal="center" vertical="center" wrapText="1"/>
    </xf>
    <xf numFmtId="0" fontId="45" fillId="0" borderId="1" xfId="0" applyFont="1" applyBorder="1" applyAlignment="1" applyProtection="1">
      <alignment horizontal="center" vertical="center" wrapText="1"/>
      <protection locked="0"/>
    </xf>
    <xf numFmtId="0" fontId="36" fillId="8" borderId="1" xfId="0" applyFont="1" applyFill="1" applyBorder="1" applyAlignment="1">
      <alignment horizontal="left" vertical="center"/>
    </xf>
    <xf numFmtId="0" fontId="9" fillId="8" borderId="0" xfId="0" applyFont="1" applyFill="1"/>
    <xf numFmtId="0" fontId="9" fillId="8" borderId="0" xfId="0" applyFont="1" applyFill="1" applyAlignment="1">
      <alignment wrapText="1"/>
    </xf>
    <xf numFmtId="0" fontId="9" fillId="8" borderId="1" xfId="0" applyFont="1" applyFill="1" applyBorder="1"/>
    <xf numFmtId="0" fontId="36" fillId="0" borderId="1" xfId="0" applyFont="1" applyBorder="1" applyAlignment="1">
      <alignment vertical="center"/>
    </xf>
    <xf numFmtId="0" fontId="36" fillId="8" borderId="1" xfId="0" applyFont="1" applyFill="1" applyBorder="1" applyAlignment="1">
      <alignment vertical="center"/>
    </xf>
    <xf numFmtId="0" fontId="43" fillId="0" borderId="0" xfId="0" applyFont="1"/>
    <xf numFmtId="0" fontId="59" fillId="0" borderId="0" xfId="0" applyFont="1" applyAlignment="1">
      <alignment vertical="center" wrapText="1"/>
    </xf>
    <xf numFmtId="0" fontId="9" fillId="0" borderId="0" xfId="0" applyFont="1" applyAlignment="1">
      <alignment vertical="top" wrapText="1"/>
    </xf>
    <xf numFmtId="0" fontId="58" fillId="0" borderId="62" xfId="0" applyFont="1" applyBorder="1" applyAlignment="1" applyProtection="1">
      <alignment vertical="top" wrapText="1"/>
      <protection locked="0"/>
    </xf>
    <xf numFmtId="0" fontId="36" fillId="9" borderId="62" xfId="0" applyFont="1" applyFill="1" applyBorder="1" applyAlignment="1" applyProtection="1">
      <alignment vertical="top" wrapText="1"/>
      <protection locked="0"/>
    </xf>
    <xf numFmtId="0" fontId="36" fillId="9" borderId="62" xfId="0" applyFont="1" applyFill="1" applyBorder="1" applyAlignment="1" applyProtection="1">
      <alignment horizontal="center" vertical="top" wrapText="1"/>
      <protection locked="0"/>
    </xf>
    <xf numFmtId="168" fontId="36" fillId="9" borderId="62" xfId="0" applyNumberFormat="1" applyFont="1" applyFill="1" applyBorder="1" applyAlignment="1" applyProtection="1">
      <alignment horizontal="left" vertical="top" wrapText="1"/>
      <protection locked="0"/>
    </xf>
    <xf numFmtId="0" fontId="36" fillId="9" borderId="62" xfId="0" applyFont="1" applyFill="1" applyBorder="1" applyAlignment="1" applyProtection="1">
      <alignment horizontal="left" vertical="top" wrapText="1"/>
      <protection locked="0"/>
    </xf>
    <xf numFmtId="0" fontId="60" fillId="0" borderId="0" xfId="0" applyFont="1"/>
    <xf numFmtId="0" fontId="61" fillId="0" borderId="0" xfId="2" applyFont="1" applyAlignment="1">
      <alignment horizontal="center"/>
    </xf>
    <xf numFmtId="0" fontId="62" fillId="0" borderId="0" xfId="2" applyFont="1" applyAlignment="1">
      <alignment horizontal="center"/>
    </xf>
    <xf numFmtId="0" fontId="45" fillId="2" borderId="46" xfId="0" applyFont="1" applyFill="1" applyBorder="1" applyAlignment="1">
      <alignment horizontal="center" vertical="center" wrapText="1"/>
    </xf>
    <xf numFmtId="0" fontId="45" fillId="20" borderId="72" xfId="0" applyFont="1" applyFill="1" applyBorder="1" applyAlignment="1">
      <alignment horizontal="center" vertical="center" wrapText="1"/>
    </xf>
    <xf numFmtId="0" fontId="45" fillId="2" borderId="72" xfId="0" applyFont="1" applyFill="1" applyBorder="1" applyAlignment="1">
      <alignment horizontal="center" vertical="center" wrapText="1"/>
    </xf>
    <xf numFmtId="0" fontId="45" fillId="20" borderId="71" xfId="0" applyFont="1" applyFill="1" applyBorder="1" applyAlignment="1">
      <alignment horizontal="left" vertical="center"/>
    </xf>
    <xf numFmtId="0" fontId="45" fillId="20" borderId="72" xfId="0" applyFont="1" applyFill="1" applyBorder="1" applyAlignment="1">
      <alignment horizontal="center" vertical="center"/>
    </xf>
    <xf numFmtId="0" fontId="45" fillId="20" borderId="72" xfId="0" applyFont="1" applyFill="1" applyBorder="1" applyAlignment="1">
      <alignment vertical="center" wrapText="1"/>
    </xf>
    <xf numFmtId="167" fontId="45" fillId="20" borderId="72" xfId="0" applyNumberFormat="1" applyFont="1" applyFill="1" applyBorder="1" applyAlignment="1">
      <alignment vertical="center" wrapText="1"/>
    </xf>
    <xf numFmtId="0" fontId="45" fillId="20" borderId="72" xfId="0" applyFont="1" applyFill="1" applyBorder="1" applyAlignment="1">
      <alignment horizontal="left" vertical="center" wrapText="1"/>
    </xf>
    <xf numFmtId="0" fontId="45" fillId="20" borderId="46" xfId="0" applyFont="1" applyFill="1" applyBorder="1" applyAlignment="1" applyProtection="1">
      <alignment horizontal="center" vertical="center" wrapText="1"/>
      <protection locked="0"/>
    </xf>
    <xf numFmtId="0" fontId="45" fillId="14" borderId="46" xfId="0" applyFont="1" applyFill="1" applyBorder="1" applyAlignment="1">
      <alignment horizontal="left" vertical="center" wrapText="1"/>
    </xf>
    <xf numFmtId="14" fontId="9" fillId="0" borderId="1" xfId="0" applyNumberFormat="1" applyFont="1" applyBorder="1" applyAlignment="1">
      <alignment horizontal="right" vertical="top" wrapText="1"/>
    </xf>
    <xf numFmtId="167" fontId="45" fillId="14" borderId="1" xfId="0" applyNumberFormat="1" applyFont="1" applyFill="1" applyBorder="1" applyAlignment="1">
      <alignment vertical="center" wrapText="1"/>
    </xf>
    <xf numFmtId="49" fontId="36" fillId="0" borderId="1" xfId="0" applyNumberFormat="1" applyFont="1" applyBorder="1" applyAlignment="1">
      <alignment horizontal="left" vertical="center" wrapText="1"/>
    </xf>
    <xf numFmtId="0" fontId="63" fillId="0" borderId="51" xfId="0" applyFont="1" applyBorder="1" applyAlignment="1">
      <alignment horizontal="center" vertical="center" wrapText="1"/>
    </xf>
    <xf numFmtId="0" fontId="63" fillId="0" borderId="62" xfId="0" applyFont="1" applyBorder="1" applyAlignment="1" applyProtection="1">
      <alignment vertical="top" wrapText="1"/>
      <protection locked="0"/>
    </xf>
    <xf numFmtId="0" fontId="64" fillId="0" borderId="0" xfId="0" applyFont="1"/>
    <xf numFmtId="0" fontId="13" fillId="8" borderId="1" xfId="0" applyFont="1" applyFill="1" applyBorder="1" applyAlignment="1">
      <alignment horizontal="center" vertical="center" wrapText="1"/>
    </xf>
    <xf numFmtId="0" fontId="65" fillId="0" borderId="0" xfId="0" applyFont="1"/>
    <xf numFmtId="0" fontId="66" fillId="0" borderId="0" xfId="0" applyFont="1"/>
    <xf numFmtId="0" fontId="36" fillId="0" borderId="1" xfId="2" applyFont="1" applyBorder="1" applyAlignment="1">
      <alignment wrapText="1"/>
    </xf>
    <xf numFmtId="16" fontId="36" fillId="0" borderId="62" xfId="0" applyNumberFormat="1" applyFont="1" applyBorder="1" applyAlignment="1">
      <alignment horizontal="left" vertical="center" wrapText="1"/>
    </xf>
    <xf numFmtId="0" fontId="67" fillId="0" borderId="0" xfId="0" applyFont="1"/>
    <xf numFmtId="0" fontId="36" fillId="8" borderId="51" xfId="0" applyFont="1" applyFill="1" applyBorder="1" applyAlignment="1">
      <alignment horizontal="center" vertical="center" wrapText="1"/>
    </xf>
    <xf numFmtId="0" fontId="36" fillId="8" borderId="62" xfId="0" applyFont="1" applyFill="1" applyBorder="1" applyAlignment="1">
      <alignment vertical="center" wrapText="1"/>
    </xf>
    <xf numFmtId="0" fontId="9" fillId="0" borderId="0" xfId="0" applyFont="1" applyAlignment="1">
      <alignment horizontal="left" vertical="top" wrapText="1"/>
    </xf>
    <xf numFmtId="0" fontId="9" fillId="0" borderId="0" xfId="0" applyFont="1" applyAlignment="1">
      <alignment horizontal="left" vertical="center" wrapText="1"/>
    </xf>
    <xf numFmtId="0" fontId="39" fillId="0" borderId="81" xfId="0" applyFont="1" applyBorder="1" applyAlignment="1">
      <alignment horizontal="center" vertical="center" wrapText="1"/>
    </xf>
    <xf numFmtId="0" fontId="39" fillId="0" borderId="1" xfId="0" applyFont="1" applyBorder="1" applyAlignment="1">
      <alignment horizontal="left" vertical="center" wrapText="1"/>
    </xf>
    <xf numFmtId="0" fontId="9" fillId="0" borderId="0" xfId="0" applyFont="1" applyAlignment="1">
      <alignment vertical="top"/>
    </xf>
    <xf numFmtId="0" fontId="45" fillId="20" borderId="81" xfId="0" applyFont="1" applyFill="1" applyBorder="1" applyAlignment="1">
      <alignment horizontal="center" vertical="center"/>
    </xf>
    <xf numFmtId="0" fontId="45" fillId="14" borderId="82" xfId="0" applyFont="1" applyFill="1" applyBorder="1" applyAlignment="1">
      <alignment vertical="center" wrapText="1"/>
    </xf>
    <xf numFmtId="0" fontId="45" fillId="14" borderId="82" xfId="0" applyFont="1" applyFill="1" applyBorder="1" applyAlignment="1">
      <alignment horizontal="left" vertical="center" wrapText="1"/>
    </xf>
    <xf numFmtId="0" fontId="45" fillId="14" borderId="82" xfId="0" applyFont="1" applyFill="1" applyBorder="1" applyAlignment="1">
      <alignment horizontal="center" vertical="center" wrapText="1"/>
    </xf>
    <xf numFmtId="164" fontId="8" fillId="0" borderId="25" xfId="0" quotePrefix="1" applyNumberFormat="1" applyFont="1" applyBorder="1" applyAlignment="1">
      <alignment horizontal="left" vertical="top"/>
    </xf>
    <xf numFmtId="0" fontId="8" fillId="8" borderId="11"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8" borderId="18" xfId="0" applyFont="1" applyFill="1" applyBorder="1" applyAlignment="1">
      <alignment horizontal="center" vertical="center" wrapText="1"/>
    </xf>
    <xf numFmtId="0" fontId="8" fillId="8" borderId="0" xfId="0" applyFont="1" applyFill="1" applyAlignment="1">
      <alignment horizontal="center" vertical="center" wrapText="1"/>
    </xf>
    <xf numFmtId="0" fontId="8" fillId="8" borderId="20" xfId="0" applyFont="1" applyFill="1" applyBorder="1" applyAlignment="1">
      <alignment horizontal="center" vertical="center" wrapText="1"/>
    </xf>
    <xf numFmtId="0" fontId="8" fillId="8" borderId="27" xfId="0" applyFont="1" applyFill="1" applyBorder="1" applyAlignment="1">
      <alignment horizontal="center" vertical="center" wrapText="1"/>
    </xf>
    <xf numFmtId="0" fontId="8" fillId="8" borderId="25" xfId="0" applyFont="1" applyFill="1" applyBorder="1" applyAlignment="1">
      <alignment horizontal="center" vertical="center" wrapText="1"/>
    </xf>
    <xf numFmtId="0" fontId="8" fillId="8" borderId="28" xfId="0" applyFont="1" applyFill="1" applyBorder="1" applyAlignment="1">
      <alignment horizontal="center" vertical="center" wrapText="1"/>
    </xf>
    <xf numFmtId="0" fontId="0" fillId="2" borderId="29" xfId="0" applyFill="1" applyBorder="1" applyAlignment="1">
      <alignment horizontal="left" vertical="top" wrapText="1"/>
    </xf>
    <xf numFmtId="0" fontId="0" fillId="2" borderId="14" xfId="0" applyFill="1" applyBorder="1" applyAlignment="1">
      <alignment horizontal="left" vertical="top" wrapText="1"/>
    </xf>
    <xf numFmtId="0" fontId="0" fillId="2" borderId="84" xfId="0" applyFill="1" applyBorder="1" applyAlignment="1">
      <alignment horizontal="left" vertical="top" wrapText="1"/>
    </xf>
    <xf numFmtId="0" fontId="0" fillId="2" borderId="30" xfId="0" applyFill="1" applyBorder="1" applyAlignment="1">
      <alignment horizontal="left" vertical="top" wrapText="1"/>
    </xf>
    <xf numFmtId="0" fontId="0" fillId="8" borderId="0" xfId="0" applyFill="1" applyAlignment="1">
      <alignment horizontal="left" vertical="top"/>
    </xf>
    <xf numFmtId="0" fontId="11" fillId="0" borderId="0" xfId="2" applyFont="1" applyAlignment="1" applyProtection="1">
      <alignment horizontal="left" vertical="top"/>
      <protection locked="0"/>
    </xf>
    <xf numFmtId="0" fontId="0" fillId="0" borderId="0" xfId="0" applyAlignment="1">
      <alignment horizontal="left" vertical="top"/>
    </xf>
    <xf numFmtId="164" fontId="8" fillId="0" borderId="25" xfId="0" quotePrefix="1" applyNumberFormat="1" applyFont="1" applyBorder="1" applyAlignment="1">
      <alignment vertical="top"/>
    </xf>
    <xf numFmtId="164" fontId="8" fillId="0" borderId="26" xfId="0" quotePrefix="1" applyNumberFormat="1" applyFont="1" applyBorder="1" applyAlignment="1">
      <alignment vertical="top"/>
    </xf>
    <xf numFmtId="0" fontId="8" fillId="8" borderId="10" xfId="0" applyFont="1" applyFill="1" applyBorder="1" applyAlignment="1">
      <alignment horizontal="left" vertical="center"/>
    </xf>
    <xf numFmtId="0" fontId="68" fillId="0" borderId="0" xfId="0" applyFont="1" applyAlignment="1">
      <alignment horizontal="left" vertical="center" indent="1"/>
    </xf>
    <xf numFmtId="0" fontId="69" fillId="0" borderId="62" xfId="0" applyFont="1" applyBorder="1" applyAlignment="1" applyProtection="1">
      <alignment horizontal="center" vertical="center" wrapText="1"/>
      <protection locked="0"/>
    </xf>
    <xf numFmtId="0" fontId="0" fillId="0" borderId="0" xfId="0" applyAlignment="1">
      <alignment horizontal="center"/>
    </xf>
    <xf numFmtId="0" fontId="8" fillId="9" borderId="1" xfId="0" applyFont="1" applyFill="1" applyBorder="1" applyAlignment="1">
      <alignment horizontal="center" vertical="top"/>
    </xf>
    <xf numFmtId="0" fontId="8" fillId="9" borderId="24" xfId="0" applyFont="1" applyFill="1" applyBorder="1" applyAlignment="1">
      <alignment horizontal="center" vertical="top"/>
    </xf>
    <xf numFmtId="0" fontId="8" fillId="8" borderId="2" xfId="0" applyFont="1" applyFill="1" applyBorder="1" applyAlignment="1">
      <alignment horizontal="center" vertical="top"/>
    </xf>
    <xf numFmtId="0" fontId="8" fillId="8" borderId="3" xfId="0" applyFont="1" applyFill="1" applyBorder="1" applyAlignment="1">
      <alignment horizontal="center" vertical="top"/>
    </xf>
    <xf numFmtId="0" fontId="8" fillId="8" borderId="19" xfId="0" applyFont="1" applyFill="1" applyBorder="1" applyAlignment="1">
      <alignment horizontal="center" vertical="top"/>
    </xf>
    <xf numFmtId="0" fontId="8" fillId="8" borderId="1" xfId="0" applyFont="1" applyFill="1" applyBorder="1" applyAlignment="1">
      <alignment horizontal="center" vertical="top"/>
    </xf>
    <xf numFmtId="0" fontId="8" fillId="8" borderId="24" xfId="0" applyFont="1" applyFill="1" applyBorder="1" applyAlignment="1">
      <alignment horizontal="center" vertical="top"/>
    </xf>
    <xf numFmtId="0" fontId="13" fillId="5" borderId="1"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8" fillId="6" borderId="9" xfId="0" applyFont="1" applyFill="1" applyBorder="1" applyAlignment="1">
      <alignment horizontal="center" vertical="center"/>
    </xf>
    <xf numFmtId="0" fontId="8" fillId="7" borderId="7"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9" xfId="0" applyFont="1" applyFill="1" applyBorder="1" applyAlignment="1">
      <alignment horizontal="center" vertical="center"/>
    </xf>
    <xf numFmtId="0" fontId="8" fillId="8" borderId="10" xfId="0" applyFont="1" applyFill="1" applyBorder="1" applyAlignment="1">
      <alignment horizontal="center" vertical="center" wrapText="1"/>
    </xf>
    <xf numFmtId="0" fontId="8" fillId="8" borderId="11"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8" borderId="18" xfId="0" applyFont="1" applyFill="1" applyBorder="1" applyAlignment="1">
      <alignment horizontal="center" vertical="center" wrapText="1"/>
    </xf>
    <xf numFmtId="0" fontId="8" fillId="8" borderId="0" xfId="0" applyFont="1" applyFill="1" applyAlignment="1">
      <alignment horizontal="center" vertical="center" wrapText="1"/>
    </xf>
    <xf numFmtId="0" fontId="8" fillId="8" borderId="20" xfId="0" applyFont="1" applyFill="1" applyBorder="1" applyAlignment="1">
      <alignment horizontal="center" vertical="center" wrapText="1"/>
    </xf>
    <xf numFmtId="0" fontId="8" fillId="8" borderId="27" xfId="0" applyFont="1" applyFill="1" applyBorder="1" applyAlignment="1">
      <alignment horizontal="center" vertical="center" wrapText="1"/>
    </xf>
    <xf numFmtId="0" fontId="8" fillId="8" borderId="25" xfId="0" applyFont="1" applyFill="1" applyBorder="1" applyAlignment="1">
      <alignment horizontal="center" vertical="center" wrapText="1"/>
    </xf>
    <xf numFmtId="0" fontId="8" fillId="8" borderId="28" xfId="0" applyFont="1" applyFill="1" applyBorder="1" applyAlignment="1">
      <alignment horizontal="center" vertical="center" wrapText="1"/>
    </xf>
    <xf numFmtId="0" fontId="13" fillId="3" borderId="13" xfId="0" applyFont="1" applyFill="1" applyBorder="1" applyAlignment="1">
      <alignment horizontal="center" vertical="center" textRotation="90" wrapText="1"/>
    </xf>
    <xf numFmtId="0" fontId="13" fillId="3" borderId="21" xfId="0" applyFont="1" applyFill="1" applyBorder="1" applyAlignment="1">
      <alignment horizontal="center" vertical="center" textRotation="90" wrapText="1"/>
    </xf>
    <xf numFmtId="0" fontId="13" fillId="3" borderId="31" xfId="0" applyFont="1" applyFill="1" applyBorder="1" applyAlignment="1">
      <alignment horizontal="center" vertical="center" textRotation="90" wrapText="1"/>
    </xf>
    <xf numFmtId="0" fontId="13" fillId="4" borderId="14"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16"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0" xfId="0" applyFont="1" applyFill="1" applyAlignment="1">
      <alignment horizontal="center" vertical="center" wrapText="1"/>
    </xf>
    <xf numFmtId="0" fontId="13" fillId="4" borderId="23" xfId="0" applyFont="1" applyFill="1" applyBorder="1" applyAlignment="1">
      <alignment horizontal="center" vertical="center" wrapText="1"/>
    </xf>
    <xf numFmtId="0" fontId="13" fillId="4" borderId="32" xfId="0" applyFont="1" applyFill="1" applyBorder="1" applyAlignment="1">
      <alignment horizontal="center" vertical="center" wrapText="1"/>
    </xf>
    <xf numFmtId="0" fontId="13" fillId="4" borderId="25" xfId="0" applyFont="1" applyFill="1" applyBorder="1" applyAlignment="1">
      <alignment horizontal="center" vertical="center" wrapText="1"/>
    </xf>
    <xf numFmtId="0" fontId="13" fillId="4" borderId="26" xfId="0" applyFont="1" applyFill="1" applyBorder="1" applyAlignment="1">
      <alignment horizontal="center" vertical="center" wrapText="1"/>
    </xf>
    <xf numFmtId="0" fontId="13" fillId="4" borderId="14" xfId="0" applyFont="1" applyFill="1" applyBorder="1" applyAlignment="1">
      <alignment horizontal="center" vertical="center" textRotation="90" wrapText="1"/>
    </xf>
    <xf numFmtId="0" fontId="13" fillId="4" borderId="16" xfId="0" applyFont="1" applyFill="1" applyBorder="1" applyAlignment="1">
      <alignment horizontal="center" vertical="center" textRotation="90" wrapText="1"/>
    </xf>
    <xf numFmtId="0" fontId="13" fillId="4" borderId="22" xfId="0" applyFont="1" applyFill="1" applyBorder="1" applyAlignment="1">
      <alignment horizontal="center" vertical="center" textRotation="90" wrapText="1"/>
    </xf>
    <xf numFmtId="0" fontId="13" fillId="4" borderId="23" xfId="0" applyFont="1" applyFill="1" applyBorder="1" applyAlignment="1">
      <alignment horizontal="center" vertical="center" textRotation="90" wrapText="1"/>
    </xf>
    <xf numFmtId="0" fontId="13" fillId="4" borderId="32" xfId="0" applyFont="1" applyFill="1" applyBorder="1" applyAlignment="1">
      <alignment horizontal="center" vertical="center" textRotation="90" wrapText="1"/>
    </xf>
    <xf numFmtId="0" fontId="13" fillId="4" borderId="26" xfId="0" applyFont="1" applyFill="1" applyBorder="1" applyAlignment="1">
      <alignment horizontal="center" vertical="center" textRotation="90" wrapText="1"/>
    </xf>
    <xf numFmtId="0" fontId="13" fillId="5" borderId="14" xfId="0" applyFont="1" applyFill="1" applyBorder="1" applyAlignment="1">
      <alignment horizontal="center" vertical="center" wrapText="1"/>
    </xf>
    <xf numFmtId="0" fontId="13" fillId="5" borderId="15" xfId="0" applyFont="1" applyFill="1" applyBorder="1" applyAlignment="1">
      <alignment horizontal="center" vertical="center" wrapText="1"/>
    </xf>
    <xf numFmtId="0" fontId="13" fillId="5" borderId="17" xfId="0" applyFont="1" applyFill="1" applyBorder="1" applyAlignment="1">
      <alignment horizontal="center" vertical="center" wrapText="1"/>
    </xf>
    <xf numFmtId="0" fontId="13" fillId="5" borderId="22" xfId="0" applyFont="1" applyFill="1" applyBorder="1" applyAlignment="1">
      <alignment horizontal="center" vertical="center" wrapText="1"/>
    </xf>
    <xf numFmtId="0" fontId="13" fillId="5" borderId="0" xfId="0" applyFont="1" applyFill="1" applyAlignment="1">
      <alignment horizontal="center" vertical="center" wrapText="1"/>
    </xf>
    <xf numFmtId="0" fontId="13" fillId="5" borderId="20" xfId="0" applyFont="1" applyFill="1" applyBorder="1" applyAlignment="1">
      <alignment horizontal="center" vertical="center" wrapText="1"/>
    </xf>
    <xf numFmtId="0" fontId="13" fillId="5" borderId="32" xfId="0" applyFont="1" applyFill="1" applyBorder="1" applyAlignment="1">
      <alignment horizontal="center" vertical="center" wrapText="1"/>
    </xf>
    <xf numFmtId="0" fontId="13" fillId="5" borderId="25" xfId="0" applyFont="1" applyFill="1" applyBorder="1" applyAlignment="1">
      <alignment horizontal="center" vertical="center" wrapText="1"/>
    </xf>
    <xf numFmtId="0" fontId="13" fillId="5" borderId="28"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2" borderId="4" xfId="2" applyFont="1" applyFill="1" applyBorder="1" applyAlignment="1">
      <alignment horizontal="center" vertical="top" wrapText="1"/>
    </xf>
    <xf numFmtId="0" fontId="0" fillId="0" borderId="1" xfId="0" applyBorder="1" applyAlignment="1">
      <alignment horizontal="center" vertical="top" wrapText="1"/>
    </xf>
    <xf numFmtId="0" fontId="12" fillId="0" borderId="52" xfId="0" applyFont="1" applyBorder="1" applyAlignment="1">
      <alignment horizontal="center" vertical="top"/>
    </xf>
    <xf numFmtId="0" fontId="12" fillId="0" borderId="55" xfId="0" applyFont="1" applyBorder="1" applyAlignment="1">
      <alignment horizontal="center" vertical="top"/>
    </xf>
    <xf numFmtId="0" fontId="12" fillId="0" borderId="60" xfId="0" applyFont="1" applyBorder="1" applyAlignment="1">
      <alignment horizontal="center" vertical="top"/>
    </xf>
    <xf numFmtId="0" fontId="8" fillId="8" borderId="0" xfId="0" applyFont="1" applyFill="1" applyAlignment="1">
      <alignment horizontal="center" vertical="center" textRotation="90"/>
    </xf>
    <xf numFmtId="0" fontId="8" fillId="8" borderId="79" xfId="0" applyFont="1" applyFill="1" applyBorder="1" applyAlignment="1">
      <alignment horizontal="left" vertical="center" wrapText="1"/>
    </xf>
    <xf numFmtId="0" fontId="9" fillId="0" borderId="0" xfId="0" applyFont="1" applyAlignment="1">
      <alignment horizontal="left" vertical="top" wrapText="1"/>
    </xf>
  </cellXfs>
  <cellStyles count="22">
    <cellStyle name="Hyperlink" xfId="3" builtinId="8"/>
    <cellStyle name="Normal" xfId="0" builtinId="0"/>
    <cellStyle name="Normal 10 2 2 2" xfId="4" xr:uid="{C3B2FBFA-C52A-47E3-B49D-1A05CF91528E}"/>
    <cellStyle name="Normal 2" xfId="2" xr:uid="{3C00967C-D7D2-4A99-9E13-A572B8D4FEB1}"/>
    <cellStyle name="Normal 2 2" xfId="5" xr:uid="{9C5A53EC-B072-4E12-B08B-56F13D933A47}"/>
    <cellStyle name="Normal 2 2 2" xfId="7" xr:uid="{F6029ED4-42FE-4BB8-B7DA-B83277B44878}"/>
    <cellStyle name="Normal 2 2 2 2" xfId="11" xr:uid="{81FA8D99-0C49-489C-B5FC-AB5DF64614D2}"/>
    <cellStyle name="Normal 2 2 2 2 2" xfId="20" xr:uid="{EC153F1C-6499-4B17-9966-C07EFF101333}"/>
    <cellStyle name="Normal 2 2 2 3" xfId="16" xr:uid="{2B60023C-0403-48CA-B06E-3B3094E09635}"/>
    <cellStyle name="Normal 2 2 3" xfId="9" xr:uid="{54CB66C5-AAF8-4272-AAA9-7078F68CFB70}"/>
    <cellStyle name="Normal 2 2 3 2" xfId="18" xr:uid="{1D9FAF12-D501-4BC5-AF0F-DE152306B0D8}"/>
    <cellStyle name="Normal 2 2 4" xfId="14" xr:uid="{931C060F-C091-4A41-9F68-3FB9A767E920}"/>
    <cellStyle name="Normal 2 3" xfId="6" xr:uid="{56583527-E6C1-42C2-B12A-E43CB91BDCA3}"/>
    <cellStyle name="Normal 2 3 2" xfId="10" xr:uid="{FEE2A340-5F1A-4EE7-889C-0EF774A296D8}"/>
    <cellStyle name="Normal 2 3 2 2" xfId="19" xr:uid="{A6DAE204-0B5A-4152-8E12-EB91CA3BBFB5}"/>
    <cellStyle name="Normal 2 3 3" xfId="15" xr:uid="{752BC6DF-CB8F-4337-ABF0-76004F08A293}"/>
    <cellStyle name="Normal 2 4" xfId="8" xr:uid="{CCA20512-8DA5-455A-BFFC-4FD907C3B679}"/>
    <cellStyle name="Normal 2 4 2" xfId="17" xr:uid="{DC17AD26-BE2B-40C6-9582-2B3DE4F56202}"/>
    <cellStyle name="Normal 2 5" xfId="12" xr:uid="{EBF8B6D4-915D-40BF-98EA-1395B1BDBB0A}"/>
    <cellStyle name="Normal 2 5 2" xfId="21" xr:uid="{D573A633-F93F-4513-9199-E288BF30D7F6}"/>
    <cellStyle name="Normal 2 6" xfId="13" xr:uid="{4CFFC131-FB63-48DB-8334-5CC54C502DA4}"/>
    <cellStyle name="Percent" xfId="1" builtinId="5"/>
  </cellStyles>
  <dxfs count="418">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bgColor rgb="FFFFC000"/>
        </patternFill>
      </fill>
    </dxf>
    <dxf>
      <fill>
        <patternFill>
          <bgColor rgb="FF92D050"/>
        </patternFill>
      </fill>
    </dxf>
    <dxf>
      <fill>
        <patternFill>
          <bgColor rgb="FFFFC000"/>
        </patternFill>
      </fill>
    </dxf>
    <dxf>
      <fill>
        <patternFill>
          <bgColor rgb="FF92D050"/>
        </patternFill>
      </fill>
    </dxf>
    <dxf>
      <fill>
        <patternFill>
          <bgColor rgb="FF92D050"/>
        </patternFill>
      </fill>
    </dxf>
    <dxf>
      <fill>
        <patternFill>
          <bgColor rgb="FFFFC000"/>
        </patternFill>
      </fill>
    </dxf>
    <dxf>
      <fill>
        <patternFill>
          <bgColor rgb="FF92D050"/>
        </patternFill>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bgColor rgb="FFFF0000"/>
        </patternFill>
      </fill>
    </dxf>
    <dxf>
      <fill>
        <patternFill>
          <bgColor rgb="FFFFC000"/>
        </patternFill>
      </fill>
    </dxf>
    <dxf>
      <fill>
        <patternFill>
          <bgColor rgb="FFFFFF00"/>
        </patternFill>
      </fill>
    </dxf>
    <dxf>
      <fill>
        <patternFill>
          <bgColor rgb="FF92D050"/>
        </patternFill>
      </fill>
    </dxf>
    <dxf>
      <fill>
        <patternFill patternType="lightGray"/>
      </fill>
    </dxf>
    <dxf>
      <fill>
        <patternFill patternType="lightGray"/>
      </fill>
    </dxf>
    <dxf>
      <fill>
        <patternFill patternType="lightGray">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92D050"/>
        </patternFill>
      </fill>
    </dxf>
    <dxf>
      <font>
        <color rgb="FF9C0006"/>
      </font>
      <fill>
        <patternFill>
          <bgColor rgb="FFFFC7CE"/>
        </patternFill>
      </fill>
    </dxf>
    <dxf>
      <fill>
        <patternFill>
          <bgColor rgb="FFFFC7CE"/>
        </patternFill>
      </fill>
    </dxf>
    <dxf>
      <font>
        <color rgb="FF9C6500"/>
      </font>
      <fill>
        <patternFill>
          <bgColor rgb="FFFFEB9C"/>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patternType="lightGray">
          <bgColor theme="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C7CE"/>
        </patternFill>
      </fill>
    </dxf>
    <dxf>
      <font>
        <color rgb="FF9C6500"/>
      </font>
      <fill>
        <patternFill>
          <bgColor rgb="FFFFEB9C"/>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92D050"/>
        </patternFill>
      </fill>
    </dxf>
    <dxf>
      <font>
        <color rgb="FF9C0006"/>
      </font>
      <fill>
        <patternFill>
          <bgColor rgb="FFFFC7CE"/>
        </patternFill>
      </fill>
    </dxf>
    <dxf>
      <fill>
        <patternFill patternType="lightGray">
          <bgColor theme="0"/>
        </patternFill>
      </fill>
    </dxf>
    <dxf>
      <fill>
        <patternFill>
          <bgColor rgb="FFFFFFCC"/>
        </patternFill>
      </fill>
    </dxf>
    <dxf>
      <fill>
        <patternFill>
          <fgColor auto="1"/>
          <bgColor rgb="FF92D050"/>
        </patternFill>
      </fill>
    </dxf>
    <dxf>
      <fill>
        <patternFill>
          <bgColor rgb="FFFFC000"/>
        </patternFill>
      </fill>
    </dxf>
    <dxf>
      <fill>
        <patternFill>
          <bgColor rgb="FFFFFF66"/>
        </patternFill>
      </fill>
    </dxf>
    <dxf>
      <fill>
        <patternFill>
          <bgColor rgb="FFFF99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9900"/>
        </patternFill>
      </fill>
    </dxf>
    <dxf>
      <fill>
        <patternFill>
          <bgColor rgb="FFFFFF66"/>
        </patternFill>
      </fill>
    </dxf>
    <dxf>
      <fill>
        <patternFill>
          <fgColor auto="1"/>
          <bgColor rgb="FF92D050"/>
        </patternFill>
      </fill>
    </dxf>
    <dxf>
      <fill>
        <patternFill>
          <bgColor rgb="FF92D050"/>
        </patternFill>
      </fill>
    </dxf>
    <dxf>
      <fill>
        <patternFill>
          <bgColor rgb="FFFFFF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0000"/>
        </patternFill>
      </fill>
    </dxf>
    <dxf>
      <fill>
        <patternFill>
          <bgColor rgb="FFFF9900"/>
        </patternFill>
      </fill>
    </dxf>
    <dxf>
      <fill>
        <patternFill>
          <bgColor rgb="FFFF000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0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C00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9900"/>
        </patternFill>
      </fill>
    </dxf>
    <dxf>
      <fill>
        <patternFill>
          <bgColor rgb="FFFF9900"/>
        </patternFill>
      </fill>
    </dxf>
    <dxf>
      <fill>
        <patternFill>
          <bgColor rgb="FFFFFF66"/>
        </patternFill>
      </fill>
    </dxf>
    <dxf>
      <fill>
        <patternFill>
          <fgColor auto="1"/>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92D050"/>
        </patternFill>
      </fill>
    </dxf>
    <dxf>
      <fill>
        <patternFill>
          <fgColor auto="1"/>
          <bgColor rgb="FF92D050"/>
        </patternFill>
      </fill>
    </dxf>
    <dxf>
      <fill>
        <patternFill>
          <bgColor rgb="FFFFFF66"/>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patternType="lightGray">
          <bgColor theme="0" tint="-4.9989318521683403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4</xdr:col>
      <xdr:colOff>92995</xdr:colOff>
      <xdr:row>1</xdr:row>
      <xdr:rowOff>2184</xdr:rowOff>
    </xdr:to>
    <xdr:pic>
      <xdr:nvPicPr>
        <xdr:cNvPr id="3" name="Picture 2" descr="image of the Ofgem logo" title="Ofgem logo">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2994187" cy="716559"/>
        </a:xfrm>
        <a:prstGeom prst="rect">
          <a:avLst/>
        </a:prstGeom>
      </xdr:spPr>
    </xdr:pic>
    <xdr:clientData/>
  </xdr:twoCellAnchor>
  <xdr:twoCellAnchor editAs="oneCell">
    <xdr:from>
      <xdr:col>5</xdr:col>
      <xdr:colOff>179140</xdr:colOff>
      <xdr:row>0</xdr:row>
      <xdr:rowOff>183509</xdr:rowOff>
    </xdr:from>
    <xdr:to>
      <xdr:col>6</xdr:col>
      <xdr:colOff>358717</xdr:colOff>
      <xdr:row>0</xdr:row>
      <xdr:rowOff>545459</xdr:rowOff>
    </xdr:to>
    <xdr:pic>
      <xdr:nvPicPr>
        <xdr:cNvPr id="2" name="Picture 1" title="white box">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805631" y="183509"/>
          <a:ext cx="904875" cy="3619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
  <sheetViews>
    <sheetView zoomScale="109" zoomScaleNormal="109" workbookViewId="0">
      <selection activeCell="A2" sqref="A2"/>
    </sheetView>
  </sheetViews>
  <sheetFormatPr defaultRowHeight="12.75" x14ac:dyDescent="0.2"/>
  <sheetData>
    <row r="1" spans="1:1" s="513" customFormat="1" ht="56.85" customHeight="1" x14ac:dyDescent="0.2"/>
    <row r="2" spans="1:1" x14ac:dyDescent="0.2">
      <c r="A2" s="1"/>
    </row>
  </sheetData>
  <mergeCells count="1">
    <mergeCell ref="A1:XFD1"/>
  </mergeCells>
  <pageMargins left="0.7" right="0.7" top="0.75" bottom="0.75" header="0.3" footer="0.3"/>
  <pageSetup orientation="portrait" r:id="rId1"/>
  <headerFooter>
    <oddFooter>&amp;C_x000D_&amp;1#&amp;"Calibri"&amp;10&amp;K000000 OFFICIAL-InternalOnly</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614F1-2564-4667-AB67-F0A1F165F185}">
  <sheetPr>
    <tabColor theme="4"/>
    <pageSetUpPr fitToPage="1"/>
  </sheetPr>
  <dimension ref="A1:V350"/>
  <sheetViews>
    <sheetView zoomScale="80" zoomScaleNormal="80" workbookViewId="0">
      <pane ySplit="16" topLeftCell="A17" activePane="bottomLeft" state="frozen"/>
      <selection activeCell="L178" sqref="L178"/>
      <selection pane="bottomLeft" activeCell="E20" sqref="E20"/>
    </sheetView>
  </sheetViews>
  <sheetFormatPr defaultRowHeight="12.75" outlineLevelRow="1" x14ac:dyDescent="0.2"/>
  <cols>
    <col min="1" max="1" width="3.625" customWidth="1"/>
    <col min="2" max="2" width="21.125" style="1" customWidth="1"/>
    <col min="3" max="3" width="41.875" customWidth="1"/>
    <col min="4" max="4" width="48.125" customWidth="1"/>
    <col min="5" max="5" width="20.5" style="1" customWidth="1"/>
    <col min="6" max="6" width="18.25" bestFit="1" customWidth="1"/>
    <col min="7" max="7" width="11.375" customWidth="1"/>
    <col min="8" max="8" width="19" style="306" customWidth="1"/>
    <col min="9" max="9" width="11.375" style="315" customWidth="1"/>
    <col min="10" max="10" width="9" style="96" customWidth="1"/>
    <col min="11" max="11" width="11.75" bestFit="1" customWidth="1"/>
    <col min="12" max="12" width="24.125" customWidth="1"/>
  </cols>
  <sheetData>
    <row r="1" spans="1:22" s="237" customFormat="1" ht="18" x14ac:dyDescent="0.25">
      <c r="A1" s="312" t="s">
        <v>1382</v>
      </c>
      <c r="B1" s="313"/>
      <c r="C1" s="312" t="s">
        <v>157</v>
      </c>
      <c r="E1" s="313"/>
      <c r="H1" s="238"/>
      <c r="I1" s="314"/>
      <c r="J1" s="239"/>
    </row>
    <row r="2" spans="1:22" ht="4.5" customHeight="1" x14ac:dyDescent="0.2"/>
    <row r="3" spans="1:22" s="23" customFormat="1" ht="4.5" customHeight="1" x14ac:dyDescent="0.2">
      <c r="A3" s="34"/>
      <c r="B3" s="206"/>
      <c r="E3" s="25"/>
      <c r="F3" s="25"/>
      <c r="G3" s="25"/>
      <c r="H3" s="244"/>
      <c r="I3" s="25"/>
      <c r="J3" s="25"/>
      <c r="K3" s="25"/>
      <c r="L3" s="25"/>
      <c r="M3" s="25"/>
      <c r="N3" s="25"/>
      <c r="O3" s="25"/>
      <c r="P3" s="25"/>
      <c r="Q3" s="25"/>
      <c r="R3" s="25"/>
      <c r="S3" s="25"/>
      <c r="U3" s="26"/>
      <c r="V3" s="26"/>
    </row>
    <row r="4" spans="1:22" s="23" customFormat="1" ht="4.5" customHeight="1" outlineLevel="1" x14ac:dyDescent="0.2">
      <c r="A4" s="38"/>
      <c r="B4" s="210"/>
      <c r="C4" s="38"/>
      <c r="D4" s="38"/>
      <c r="E4" s="25"/>
      <c r="F4" s="25"/>
      <c r="G4" s="25"/>
      <c r="H4" s="244"/>
      <c r="I4" s="25"/>
      <c r="J4" s="25"/>
      <c r="K4" s="25"/>
      <c r="L4" s="25"/>
      <c r="M4" s="25"/>
      <c r="N4" s="25"/>
      <c r="O4" s="25"/>
      <c r="P4" s="25"/>
      <c r="Q4" s="25"/>
      <c r="R4" s="25"/>
      <c r="S4" s="25"/>
      <c r="U4" s="26"/>
      <c r="V4" s="26"/>
    </row>
    <row r="5" spans="1:22" s="23" customFormat="1" ht="4.5" customHeight="1" outlineLevel="1" x14ac:dyDescent="0.2">
      <c r="B5" s="210"/>
      <c r="E5" s="25"/>
      <c r="F5" s="25"/>
      <c r="G5" s="25"/>
      <c r="H5" s="244"/>
      <c r="I5" s="25"/>
      <c r="J5" s="25"/>
      <c r="K5" s="25"/>
      <c r="L5" s="25"/>
      <c r="M5" s="25"/>
      <c r="N5" s="25"/>
      <c r="O5" s="25"/>
      <c r="P5" s="25"/>
      <c r="Q5" s="25"/>
      <c r="R5" s="25"/>
      <c r="S5" s="25"/>
      <c r="U5" s="26"/>
      <c r="V5" s="26"/>
    </row>
    <row r="6" spans="1:22" s="38" customFormat="1" ht="14.25" outlineLevel="1" x14ac:dyDescent="0.2">
      <c r="A6" s="34" t="s">
        <v>204</v>
      </c>
      <c r="B6" s="210"/>
      <c r="E6" s="210"/>
      <c r="F6" s="210"/>
      <c r="G6" s="210"/>
      <c r="H6" s="242"/>
      <c r="I6" s="210"/>
      <c r="J6" s="210"/>
      <c r="K6" s="210"/>
      <c r="L6" s="210"/>
      <c r="M6" s="210"/>
      <c r="N6" s="210"/>
      <c r="O6" s="210"/>
      <c r="P6" s="210"/>
      <c r="Q6" s="210"/>
      <c r="R6" s="210"/>
      <c r="S6" s="210"/>
      <c r="U6" s="243"/>
      <c r="V6" s="243"/>
    </row>
    <row r="7" spans="1:22" s="23" customFormat="1" ht="14.25" outlineLevel="1" x14ac:dyDescent="0.2">
      <c r="A7" s="38"/>
      <c r="B7" s="210" t="s">
        <v>205</v>
      </c>
      <c r="C7" s="38" t="s">
        <v>47</v>
      </c>
      <c r="D7" s="38"/>
      <c r="E7" s="25"/>
      <c r="F7" s="25"/>
      <c r="G7" s="25"/>
      <c r="H7" s="244"/>
      <c r="I7" s="25"/>
      <c r="J7" s="25"/>
      <c r="K7" s="25"/>
      <c r="L7" s="25"/>
      <c r="M7" s="25"/>
      <c r="N7" s="25"/>
      <c r="O7" s="25"/>
      <c r="P7" s="25"/>
      <c r="Q7" s="25"/>
      <c r="R7" s="25"/>
      <c r="S7" s="25"/>
      <c r="U7" s="26"/>
      <c r="V7" s="26"/>
    </row>
    <row r="8" spans="1:22" s="23" customFormat="1" ht="14.25" customHeight="1" outlineLevel="1" x14ac:dyDescent="0.2">
      <c r="A8" s="23">
        <v>1</v>
      </c>
      <c r="B8" s="210" t="s">
        <v>206</v>
      </c>
      <c r="C8" s="23" t="s">
        <v>207</v>
      </c>
      <c r="E8" s="25"/>
      <c r="F8" s="25"/>
      <c r="G8" s="25"/>
      <c r="H8" s="244"/>
      <c r="I8" s="25"/>
      <c r="J8" s="25"/>
      <c r="K8" s="25"/>
      <c r="L8" s="25"/>
      <c r="M8" s="25"/>
      <c r="N8" s="25"/>
      <c r="O8" s="25"/>
      <c r="P8" s="25"/>
      <c r="Q8" s="25"/>
      <c r="R8" s="25"/>
      <c r="S8" s="25"/>
      <c r="U8" s="26"/>
      <c r="V8" s="26"/>
    </row>
    <row r="9" spans="1:22" s="23" customFormat="1" ht="14.25" outlineLevel="1" x14ac:dyDescent="0.2">
      <c r="B9" s="25"/>
      <c r="E9" s="25"/>
      <c r="F9" s="25"/>
      <c r="G9" s="25"/>
      <c r="H9" s="244"/>
      <c r="I9" s="25"/>
      <c r="J9" s="25"/>
      <c r="K9" s="25"/>
      <c r="L9" s="25"/>
      <c r="M9" s="25"/>
      <c r="N9" s="25"/>
      <c r="O9" s="25"/>
      <c r="P9" s="25"/>
      <c r="Q9" s="25"/>
      <c r="R9" s="25"/>
      <c r="S9" s="25"/>
      <c r="U9" s="26"/>
      <c r="V9" s="26"/>
    </row>
    <row r="10" spans="1:22" s="23" customFormat="1" ht="14.25" outlineLevel="1" x14ac:dyDescent="0.2">
      <c r="A10" s="23">
        <v>2</v>
      </c>
      <c r="B10" s="210" t="s">
        <v>208</v>
      </c>
      <c r="C10" s="23" t="s">
        <v>209</v>
      </c>
      <c r="E10" s="25"/>
      <c r="F10" s="25"/>
      <c r="G10" s="25"/>
      <c r="H10" s="244"/>
      <c r="I10" s="25"/>
      <c r="J10" s="25"/>
      <c r="K10" s="25"/>
      <c r="L10" s="25"/>
      <c r="M10" s="25"/>
      <c r="N10" s="25"/>
      <c r="O10" s="25"/>
      <c r="P10" s="25"/>
      <c r="Q10" s="25"/>
      <c r="R10" s="25"/>
      <c r="S10" s="25"/>
      <c r="U10" s="26"/>
      <c r="V10" s="26"/>
    </row>
    <row r="11" spans="1:22" s="23" customFormat="1" ht="14.25" outlineLevel="1" x14ac:dyDescent="0.2">
      <c r="B11" s="25"/>
      <c r="C11" s="23" t="s">
        <v>210</v>
      </c>
      <c r="E11" s="25"/>
      <c r="F11" s="25"/>
      <c r="G11" s="25"/>
      <c r="H11" s="244"/>
      <c r="I11" s="25"/>
      <c r="J11" s="25"/>
      <c r="K11" s="25"/>
      <c r="L11" s="25"/>
      <c r="M11" s="25"/>
      <c r="N11" s="25"/>
      <c r="O11" s="25"/>
      <c r="P11" s="25"/>
      <c r="Q11" s="25"/>
      <c r="R11" s="25"/>
      <c r="S11" s="25"/>
      <c r="U11" s="26"/>
      <c r="V11" s="26"/>
    </row>
    <row r="12" spans="1:22" s="23" customFormat="1" ht="14.25" customHeight="1" outlineLevel="1" x14ac:dyDescent="0.2">
      <c r="B12" s="25"/>
      <c r="C12" s="23" t="s">
        <v>211</v>
      </c>
      <c r="E12" s="25"/>
      <c r="F12" s="25"/>
      <c r="G12" s="25"/>
      <c r="H12" s="244"/>
      <c r="I12" s="25"/>
      <c r="J12" s="25"/>
      <c r="K12" s="25"/>
      <c r="L12" s="25"/>
      <c r="M12" s="25"/>
      <c r="N12" s="25"/>
      <c r="O12" s="25"/>
      <c r="P12" s="25"/>
      <c r="Q12" s="25"/>
      <c r="R12" s="25"/>
      <c r="S12" s="25"/>
      <c r="U12" s="26"/>
      <c r="V12" s="26"/>
    </row>
    <row r="13" spans="1:22" s="23" customFormat="1" ht="8.25" customHeight="1" outlineLevel="1" x14ac:dyDescent="0.2">
      <c r="B13" s="210"/>
      <c r="E13" s="25"/>
      <c r="F13" s="25"/>
      <c r="G13" s="25"/>
      <c r="H13" s="244"/>
      <c r="I13" s="25"/>
      <c r="J13" s="25"/>
      <c r="K13" s="25"/>
      <c r="L13" s="25"/>
      <c r="M13" s="25"/>
      <c r="N13" s="25"/>
      <c r="O13" s="25"/>
      <c r="P13" s="25"/>
      <c r="Q13" s="25"/>
      <c r="R13" s="25"/>
      <c r="S13" s="25"/>
      <c r="U13" s="26"/>
      <c r="V13" s="26"/>
    </row>
    <row r="14" spans="1:22" s="23" customFormat="1" ht="14.25" customHeight="1" outlineLevel="1" x14ac:dyDescent="0.2">
      <c r="A14" s="23">
        <v>3</v>
      </c>
      <c r="B14" s="210" t="s">
        <v>212</v>
      </c>
      <c r="C14" s="23" t="s">
        <v>213</v>
      </c>
      <c r="E14" s="25"/>
      <c r="F14" s="25"/>
      <c r="G14" s="25"/>
      <c r="H14" s="244"/>
      <c r="I14" s="25"/>
      <c r="J14" s="25"/>
      <c r="K14" s="25"/>
      <c r="L14" s="25"/>
      <c r="M14" s="25"/>
      <c r="N14" s="25"/>
      <c r="O14" s="25"/>
      <c r="P14" s="25"/>
      <c r="Q14" s="25"/>
      <c r="R14" s="25"/>
      <c r="S14" s="25"/>
      <c r="U14" s="26"/>
      <c r="V14" s="26"/>
    </row>
    <row r="15" spans="1:22" s="23" customFormat="1" ht="15" outlineLevel="1" thickBot="1" x14ac:dyDescent="0.25">
      <c r="B15" s="25"/>
      <c r="E15" s="25"/>
      <c r="F15" s="25"/>
      <c r="G15" s="25"/>
      <c r="H15" s="244"/>
      <c r="I15" s="25"/>
      <c r="J15" s="25"/>
      <c r="K15" s="25"/>
      <c r="L15" s="25"/>
      <c r="M15" s="25"/>
      <c r="N15" s="25"/>
      <c r="O15" s="25"/>
      <c r="P15" s="25"/>
      <c r="Q15" s="25"/>
      <c r="R15" s="25"/>
      <c r="T15" s="26"/>
      <c r="U15" s="26"/>
    </row>
    <row r="16" spans="1:22" ht="25.5" customHeight="1" thickBot="1" x14ac:dyDescent="0.25">
      <c r="A16" s="140" t="s">
        <v>83</v>
      </c>
      <c r="B16" s="140" t="s">
        <v>90</v>
      </c>
      <c r="C16" s="141" t="s">
        <v>150</v>
      </c>
      <c r="D16" s="141" t="s">
        <v>151</v>
      </c>
      <c r="E16" s="142" t="s">
        <v>214</v>
      </c>
      <c r="F16" s="142" t="s">
        <v>215</v>
      </c>
      <c r="G16" s="141" t="s">
        <v>216</v>
      </c>
      <c r="H16" s="248" t="s">
        <v>217</v>
      </c>
      <c r="I16" s="316" t="s">
        <v>218</v>
      </c>
      <c r="J16" s="317" t="s">
        <v>152</v>
      </c>
      <c r="L16" s="235" t="s">
        <v>219</v>
      </c>
    </row>
    <row r="17" spans="1:12" ht="13.5" thickBot="1" x14ac:dyDescent="0.25">
      <c r="A17" s="250"/>
      <c r="B17" s="318" t="s">
        <v>220</v>
      </c>
      <c r="C17" s="251"/>
      <c r="D17" s="252"/>
      <c r="E17" s="253"/>
      <c r="F17" s="253"/>
      <c r="G17" s="251"/>
      <c r="H17" s="254"/>
      <c r="I17" s="255"/>
      <c r="J17" s="256"/>
    </row>
    <row r="18" spans="1:12" ht="13.5" thickBot="1" x14ac:dyDescent="0.25">
      <c r="A18" s="277" t="s">
        <v>1383</v>
      </c>
      <c r="B18" s="260"/>
      <c r="C18" s="261"/>
      <c r="D18" s="261"/>
      <c r="E18" s="260"/>
      <c r="F18" s="260"/>
      <c r="G18" s="261"/>
      <c r="H18" s="262"/>
      <c r="I18" s="298"/>
      <c r="J18" s="264"/>
    </row>
    <row r="19" spans="1:12" s="275" customFormat="1" ht="42.75" thickBot="1" x14ac:dyDescent="0.25">
      <c r="A19" s="274">
        <f>MAX($A$16:$A18)+1</f>
        <v>1</v>
      </c>
      <c r="B19" s="319" t="s">
        <v>1384</v>
      </c>
      <c r="C19" s="320" t="s">
        <v>1385</v>
      </c>
      <c r="D19" s="321" t="s">
        <v>1386</v>
      </c>
      <c r="E19" s="322" t="s">
        <v>1387</v>
      </c>
      <c r="F19" s="323"/>
      <c r="G19" s="270" t="s">
        <v>407</v>
      </c>
      <c r="H19" s="324">
        <v>44773</v>
      </c>
      <c r="I19" s="322" t="s">
        <v>227</v>
      </c>
      <c r="J19" s="286"/>
    </row>
    <row r="20" spans="1:12" s="275" customFormat="1" ht="84.75" thickBot="1" x14ac:dyDescent="0.25">
      <c r="A20" s="274">
        <f>MAX($A$16:$A19)+1</f>
        <v>2</v>
      </c>
      <c r="B20" s="319" t="s">
        <v>1384</v>
      </c>
      <c r="C20" s="320" t="s">
        <v>1388</v>
      </c>
      <c r="D20" s="321" t="s">
        <v>1389</v>
      </c>
      <c r="E20" s="322" t="s">
        <v>1387</v>
      </c>
      <c r="F20" s="323"/>
      <c r="G20" s="270" t="s">
        <v>407</v>
      </c>
      <c r="H20" s="324">
        <v>44773</v>
      </c>
      <c r="I20" s="322" t="s">
        <v>227</v>
      </c>
      <c r="J20" s="286"/>
    </row>
    <row r="21" spans="1:12" s="275" customFormat="1" ht="84.75" thickBot="1" x14ac:dyDescent="0.25">
      <c r="A21" s="274">
        <f>MAX($A$16:$A20)+1</f>
        <v>3</v>
      </c>
      <c r="B21" s="319" t="s">
        <v>1384</v>
      </c>
      <c r="C21" s="320" t="s">
        <v>1390</v>
      </c>
      <c r="D21" s="321" t="s">
        <v>1391</v>
      </c>
      <c r="E21" s="322" t="s">
        <v>1387</v>
      </c>
      <c r="F21" s="323"/>
      <c r="G21" s="270" t="s">
        <v>407</v>
      </c>
      <c r="H21" s="324">
        <v>44773</v>
      </c>
      <c r="I21" s="322" t="s">
        <v>227</v>
      </c>
      <c r="J21" s="286"/>
    </row>
    <row r="22" spans="1:12" s="275" customFormat="1" ht="39.6" customHeight="1" thickBot="1" x14ac:dyDescent="0.25">
      <c r="A22" s="274">
        <f>MAX($A$16:$A21)+1</f>
        <v>4</v>
      </c>
      <c r="B22" s="319" t="s">
        <v>1384</v>
      </c>
      <c r="C22" s="320" t="s">
        <v>1392</v>
      </c>
      <c r="D22" s="321" t="s">
        <v>1393</v>
      </c>
      <c r="E22" s="322" t="s">
        <v>1387</v>
      </c>
      <c r="F22" s="323"/>
      <c r="G22" s="270" t="s">
        <v>407</v>
      </c>
      <c r="H22" s="324">
        <v>44773</v>
      </c>
      <c r="I22" s="322" t="s">
        <v>227</v>
      </c>
      <c r="J22" s="286"/>
    </row>
    <row r="23" spans="1:12" s="275" customFormat="1" ht="63.75" thickBot="1" x14ac:dyDescent="0.25">
      <c r="A23" s="274">
        <f>MAX($A$16:$A22)+1</f>
        <v>5</v>
      </c>
      <c r="B23" s="319" t="s">
        <v>1384</v>
      </c>
      <c r="C23" s="320" t="s">
        <v>1394</v>
      </c>
      <c r="D23" s="321" t="s">
        <v>1395</v>
      </c>
      <c r="E23" s="322" t="s">
        <v>1387</v>
      </c>
      <c r="F23" s="323"/>
      <c r="G23" s="270" t="s">
        <v>407</v>
      </c>
      <c r="H23" s="324">
        <v>44773</v>
      </c>
      <c r="I23" s="322" t="s">
        <v>227</v>
      </c>
      <c r="J23" s="286"/>
    </row>
    <row r="24" spans="1:12" s="275" customFormat="1" ht="63.75" thickBot="1" x14ac:dyDescent="0.25">
      <c r="A24" s="274">
        <f>MAX($A$16:$A23)+1</f>
        <v>6</v>
      </c>
      <c r="B24" s="319" t="s">
        <v>1384</v>
      </c>
      <c r="C24" s="320" t="s">
        <v>1396</v>
      </c>
      <c r="D24" s="321" t="s">
        <v>1397</v>
      </c>
      <c r="E24" s="322" t="s">
        <v>1387</v>
      </c>
      <c r="F24" s="323"/>
      <c r="G24" s="270" t="s">
        <v>407</v>
      </c>
      <c r="H24" s="324">
        <v>44773</v>
      </c>
      <c r="I24" s="322" t="s">
        <v>227</v>
      </c>
      <c r="J24" s="286"/>
    </row>
    <row r="25" spans="1:12" s="275" customFormat="1" ht="67.5" customHeight="1" thickBot="1" x14ac:dyDescent="0.25">
      <c r="A25" s="274">
        <f>MAX($A$16:$A24)+1</f>
        <v>7</v>
      </c>
      <c r="B25" s="319" t="s">
        <v>1384</v>
      </c>
      <c r="C25" s="320" t="s">
        <v>1398</v>
      </c>
      <c r="D25" s="321" t="s">
        <v>1399</v>
      </c>
      <c r="E25" s="322" t="s">
        <v>1387</v>
      </c>
      <c r="F25" s="323"/>
      <c r="G25" s="270" t="s">
        <v>407</v>
      </c>
      <c r="H25" s="324">
        <v>44773</v>
      </c>
      <c r="I25" s="322" t="s">
        <v>227</v>
      </c>
      <c r="J25" s="286"/>
    </row>
    <row r="26" spans="1:12" s="275" customFormat="1" ht="42.75" thickBot="1" x14ac:dyDescent="0.25">
      <c r="A26" s="274">
        <f>MAX($A$16:$A25)+1</f>
        <v>8</v>
      </c>
      <c r="B26" s="319" t="s">
        <v>1384</v>
      </c>
      <c r="C26" s="320" t="s">
        <v>1400</v>
      </c>
      <c r="D26" s="321" t="s">
        <v>1401</v>
      </c>
      <c r="E26" s="322" t="s">
        <v>1387</v>
      </c>
      <c r="F26" s="323"/>
      <c r="G26" s="270" t="s">
        <v>407</v>
      </c>
      <c r="H26" s="324">
        <v>44773</v>
      </c>
      <c r="I26" s="322" t="s">
        <v>227</v>
      </c>
      <c r="J26" s="286"/>
    </row>
    <row r="27" spans="1:12" s="275" customFormat="1" ht="53.25" thickBot="1" x14ac:dyDescent="0.25">
      <c r="A27" s="274">
        <f>MAX($A$16:$A26)+1</f>
        <v>9</v>
      </c>
      <c r="B27" s="319" t="s">
        <v>1384</v>
      </c>
      <c r="C27" s="320" t="s">
        <v>1402</v>
      </c>
      <c r="D27" s="321" t="s">
        <v>1403</v>
      </c>
      <c r="E27" s="322" t="s">
        <v>1387</v>
      </c>
      <c r="F27" s="323"/>
      <c r="G27" s="270" t="s">
        <v>407</v>
      </c>
      <c r="H27" s="324">
        <v>44773</v>
      </c>
      <c r="I27" s="322" t="s">
        <v>227</v>
      </c>
      <c r="J27" s="286"/>
    </row>
    <row r="28" spans="1:12" s="275" customFormat="1" ht="32.25" thickBot="1" x14ac:dyDescent="0.25">
      <c r="A28" s="274">
        <f>MAX($A$16:$A27)+1</f>
        <v>10</v>
      </c>
      <c r="B28" s="319" t="s">
        <v>1384</v>
      </c>
      <c r="C28" s="320" t="s">
        <v>1332</v>
      </c>
      <c r="D28" s="321" t="s">
        <v>1404</v>
      </c>
      <c r="E28" s="322" t="s">
        <v>1387</v>
      </c>
      <c r="F28" s="323"/>
      <c r="G28" s="270" t="s">
        <v>407</v>
      </c>
      <c r="H28" s="324">
        <v>44773</v>
      </c>
      <c r="I28" s="322" t="s">
        <v>227</v>
      </c>
      <c r="J28" s="286"/>
    </row>
    <row r="29" spans="1:12" s="275" customFormat="1" ht="63.75" thickBot="1" x14ac:dyDescent="0.25">
      <c r="A29" s="274">
        <f>MAX($A$16:$A28)+1</f>
        <v>11</v>
      </c>
      <c r="B29" s="319" t="s">
        <v>1384</v>
      </c>
      <c r="C29" s="320" t="s">
        <v>1405</v>
      </c>
      <c r="D29" s="321" t="s">
        <v>1406</v>
      </c>
      <c r="E29" s="322" t="s">
        <v>1387</v>
      </c>
      <c r="F29" s="323"/>
      <c r="G29" s="270" t="s">
        <v>407</v>
      </c>
      <c r="H29" s="324">
        <v>44773</v>
      </c>
      <c r="I29" s="322" t="s">
        <v>227</v>
      </c>
      <c r="J29" s="286"/>
    </row>
    <row r="30" spans="1:12" s="275" customFormat="1" ht="42.75" thickBot="1" x14ac:dyDescent="0.25">
      <c r="A30" s="274">
        <f>MAX($A$16:$A29)+1</f>
        <v>12</v>
      </c>
      <c r="B30" s="319" t="s">
        <v>1384</v>
      </c>
      <c r="C30" s="320" t="s">
        <v>1407</v>
      </c>
      <c r="D30" s="321" t="s">
        <v>1408</v>
      </c>
      <c r="E30" s="322" t="s">
        <v>1387</v>
      </c>
      <c r="F30" s="323"/>
      <c r="G30" s="270" t="s">
        <v>407</v>
      </c>
      <c r="H30" s="324">
        <v>44773</v>
      </c>
      <c r="I30" s="322" t="s">
        <v>227</v>
      </c>
      <c r="J30" s="286"/>
      <c r="L30" s="325"/>
    </row>
    <row r="31" spans="1:12" s="275" customFormat="1" ht="105.75" thickBot="1" x14ac:dyDescent="0.25">
      <c r="A31" s="274">
        <f>MAX($A$16:$A30)+1</f>
        <v>13</v>
      </c>
      <c r="B31" s="319" t="s">
        <v>1384</v>
      </c>
      <c r="C31" s="320" t="s">
        <v>1409</v>
      </c>
      <c r="D31" s="321" t="s">
        <v>1410</v>
      </c>
      <c r="E31" s="322" t="s">
        <v>1387</v>
      </c>
      <c r="F31" s="323"/>
      <c r="G31" s="270" t="s">
        <v>407</v>
      </c>
      <c r="H31" s="324">
        <v>44773</v>
      </c>
      <c r="I31" s="322" t="s">
        <v>227</v>
      </c>
      <c r="J31" s="286"/>
      <c r="L31" s="325"/>
    </row>
    <row r="32" spans="1:12" s="275" customFormat="1" ht="63.75" thickBot="1" x14ac:dyDescent="0.25">
      <c r="A32" s="274">
        <f>MAX($A$16:$A31)+1</f>
        <v>14</v>
      </c>
      <c r="B32" s="319" t="s">
        <v>1384</v>
      </c>
      <c r="C32" s="320" t="s">
        <v>1411</v>
      </c>
      <c r="D32" s="321" t="s">
        <v>1412</v>
      </c>
      <c r="E32" s="322" t="s">
        <v>1387</v>
      </c>
      <c r="F32" s="323"/>
      <c r="G32" s="270" t="s">
        <v>407</v>
      </c>
      <c r="H32" s="324">
        <v>44773</v>
      </c>
      <c r="I32" s="322" t="s">
        <v>227</v>
      </c>
      <c r="J32" s="286"/>
    </row>
    <row r="33" spans="1:10" s="275" customFormat="1" ht="21.75" thickBot="1" x14ac:dyDescent="0.25">
      <c r="A33" s="274">
        <f>MAX($A$16:$A32)+1</f>
        <v>15</v>
      </c>
      <c r="B33" s="319" t="s">
        <v>1384</v>
      </c>
      <c r="C33" s="320" t="s">
        <v>1413</v>
      </c>
      <c r="D33" s="321" t="s">
        <v>1414</v>
      </c>
      <c r="E33" s="322" t="s">
        <v>1387</v>
      </c>
      <c r="F33" s="323"/>
      <c r="G33" s="270" t="s">
        <v>407</v>
      </c>
      <c r="H33" s="324">
        <v>44773</v>
      </c>
      <c r="I33" s="322" t="s">
        <v>227</v>
      </c>
      <c r="J33" s="286"/>
    </row>
    <row r="34" spans="1:10" s="275" customFormat="1" ht="21.75" thickBot="1" x14ac:dyDescent="0.25">
      <c r="A34" s="274">
        <f>MAX($A$16:$A33)+1</f>
        <v>16</v>
      </c>
      <c r="B34" s="319" t="s">
        <v>1384</v>
      </c>
      <c r="C34" s="320" t="s">
        <v>1415</v>
      </c>
      <c r="D34" s="321" t="s">
        <v>1414</v>
      </c>
      <c r="E34" s="322" t="s">
        <v>1387</v>
      </c>
      <c r="F34" s="323"/>
      <c r="G34" s="270" t="s">
        <v>407</v>
      </c>
      <c r="H34" s="324">
        <v>44773</v>
      </c>
      <c r="I34" s="322" t="s">
        <v>227</v>
      </c>
      <c r="J34" s="286"/>
    </row>
    <row r="35" spans="1:10" s="275" customFormat="1" ht="21.75" thickBot="1" x14ac:dyDescent="0.25">
      <c r="A35" s="274">
        <f>MAX($A$16:$A34)+1</f>
        <v>17</v>
      </c>
      <c r="B35" s="319" t="s">
        <v>1384</v>
      </c>
      <c r="C35" s="320" t="s">
        <v>1416</v>
      </c>
      <c r="D35" s="321" t="s">
        <v>1414</v>
      </c>
      <c r="E35" s="322" t="s">
        <v>1387</v>
      </c>
      <c r="F35" s="323"/>
      <c r="G35" s="270" t="s">
        <v>407</v>
      </c>
      <c r="H35" s="324">
        <v>44773</v>
      </c>
      <c r="I35" s="322" t="s">
        <v>227</v>
      </c>
      <c r="J35" s="286"/>
    </row>
    <row r="36" spans="1:10" s="275" customFormat="1" ht="21.75" thickBot="1" x14ac:dyDescent="0.25">
      <c r="A36" s="274">
        <f>MAX($A$16:$A35)+1</f>
        <v>18</v>
      </c>
      <c r="B36" s="319" t="s">
        <v>1384</v>
      </c>
      <c r="C36" s="320" t="s">
        <v>1417</v>
      </c>
      <c r="D36" s="321" t="s">
        <v>1418</v>
      </c>
      <c r="E36" s="322" t="s">
        <v>1387</v>
      </c>
      <c r="F36" s="323"/>
      <c r="G36" s="270" t="s">
        <v>407</v>
      </c>
      <c r="H36" s="324">
        <v>44773</v>
      </c>
      <c r="I36" s="322" t="s">
        <v>227</v>
      </c>
      <c r="J36" s="286"/>
    </row>
    <row r="37" spans="1:10" s="275" customFormat="1" ht="21.75" thickBot="1" x14ac:dyDescent="0.25">
      <c r="A37" s="274">
        <f>MAX($A$16:$A36)+1</f>
        <v>19</v>
      </c>
      <c r="B37" s="319" t="s">
        <v>1384</v>
      </c>
      <c r="C37" s="320" t="s">
        <v>1419</v>
      </c>
      <c r="D37" s="321" t="s">
        <v>1420</v>
      </c>
      <c r="E37" s="322" t="s">
        <v>1387</v>
      </c>
      <c r="F37" s="323"/>
      <c r="G37" s="270" t="s">
        <v>407</v>
      </c>
      <c r="H37" s="324">
        <v>44773</v>
      </c>
      <c r="I37" s="322" t="s">
        <v>227</v>
      </c>
      <c r="J37" s="286"/>
    </row>
    <row r="38" spans="1:10" s="275" customFormat="1" ht="21.75" thickBot="1" x14ac:dyDescent="0.25">
      <c r="A38" s="274">
        <f>MAX($A$16:$A37)+1</f>
        <v>20</v>
      </c>
      <c r="B38" s="319" t="s">
        <v>1384</v>
      </c>
      <c r="C38" s="320" t="s">
        <v>1421</v>
      </c>
      <c r="D38" s="321" t="s">
        <v>1422</v>
      </c>
      <c r="E38" s="322" t="s">
        <v>1387</v>
      </c>
      <c r="F38" s="323"/>
      <c r="G38" s="270" t="s">
        <v>407</v>
      </c>
      <c r="H38" s="324">
        <v>44773</v>
      </c>
      <c r="I38" s="322" t="s">
        <v>227</v>
      </c>
      <c r="J38" s="286"/>
    </row>
    <row r="39" spans="1:10" s="275" customFormat="1" ht="21.75" thickBot="1" x14ac:dyDescent="0.25">
      <c r="A39" s="274">
        <f>MAX($A$16:$A38)+1</f>
        <v>21</v>
      </c>
      <c r="B39" s="319" t="s">
        <v>1384</v>
      </c>
      <c r="C39" s="320" t="s">
        <v>1423</v>
      </c>
      <c r="D39" s="321" t="s">
        <v>1424</v>
      </c>
      <c r="E39" s="322" t="s">
        <v>1387</v>
      </c>
      <c r="F39" s="323"/>
      <c r="G39" s="270" t="s">
        <v>407</v>
      </c>
      <c r="H39" s="324">
        <v>44773</v>
      </c>
      <c r="I39" s="322" t="s">
        <v>227</v>
      </c>
      <c r="J39" s="286"/>
    </row>
    <row r="40" spans="1:10" s="275" customFormat="1" ht="21.75" thickBot="1" x14ac:dyDescent="0.25">
      <c r="A40" s="274">
        <f>MAX($A$16:$A39)+1</f>
        <v>22</v>
      </c>
      <c r="B40" s="319" t="s">
        <v>1384</v>
      </c>
      <c r="C40" s="320" t="s">
        <v>1425</v>
      </c>
      <c r="D40" s="321" t="s">
        <v>1426</v>
      </c>
      <c r="E40" s="322" t="s">
        <v>1387</v>
      </c>
      <c r="F40" s="323"/>
      <c r="G40" s="270" t="s">
        <v>407</v>
      </c>
      <c r="H40" s="324">
        <v>44773</v>
      </c>
      <c r="I40" s="322" t="s">
        <v>227</v>
      </c>
      <c r="J40" s="286"/>
    </row>
    <row r="41" spans="1:10" s="275" customFormat="1" ht="21.75" thickBot="1" x14ac:dyDescent="0.25">
      <c r="A41" s="274">
        <f>MAX($A$16:$A40)+1</f>
        <v>23</v>
      </c>
      <c r="B41" s="319" t="s">
        <v>1384</v>
      </c>
      <c r="C41" s="320" t="s">
        <v>1427</v>
      </c>
      <c r="D41" s="321" t="s">
        <v>1428</v>
      </c>
      <c r="E41" s="322" t="s">
        <v>1387</v>
      </c>
      <c r="F41" s="323"/>
      <c r="G41" s="270" t="s">
        <v>407</v>
      </c>
      <c r="H41" s="324">
        <v>44773</v>
      </c>
      <c r="I41" s="322" t="s">
        <v>227</v>
      </c>
      <c r="J41" s="286"/>
    </row>
    <row r="42" spans="1:10" s="275" customFormat="1" ht="32.25" thickBot="1" x14ac:dyDescent="0.25">
      <c r="A42" s="274">
        <f>MAX($A$16:$A41)+1</f>
        <v>24</v>
      </c>
      <c r="B42" s="319" t="s">
        <v>1384</v>
      </c>
      <c r="C42" s="320" t="s">
        <v>1429</v>
      </c>
      <c r="D42" s="321" t="s">
        <v>1430</v>
      </c>
      <c r="E42" s="322" t="s">
        <v>1387</v>
      </c>
      <c r="F42" s="323"/>
      <c r="G42" s="270" t="s">
        <v>407</v>
      </c>
      <c r="H42" s="324">
        <v>44773</v>
      </c>
      <c r="I42" s="322" t="s">
        <v>227</v>
      </c>
      <c r="J42" s="286"/>
    </row>
    <row r="43" spans="1:10" s="275" customFormat="1" ht="21.75" thickBot="1" x14ac:dyDescent="0.25">
      <c r="A43" s="274">
        <f>MAX($A$16:$A42)+1</f>
        <v>25</v>
      </c>
      <c r="B43" s="319" t="s">
        <v>1384</v>
      </c>
      <c r="C43" s="320" t="s">
        <v>1431</v>
      </c>
      <c r="D43" s="321" t="s">
        <v>1432</v>
      </c>
      <c r="E43" s="322" t="s">
        <v>1387</v>
      </c>
      <c r="F43" s="323"/>
      <c r="G43" s="270" t="s">
        <v>407</v>
      </c>
      <c r="H43" s="324">
        <v>44773</v>
      </c>
      <c r="I43" s="322" t="s">
        <v>227</v>
      </c>
      <c r="J43" s="286"/>
    </row>
    <row r="44" spans="1:10" s="275" customFormat="1" ht="21.75" thickBot="1" x14ac:dyDescent="0.25">
      <c r="A44" s="274">
        <f>MAX($A$16:$A43)+1</f>
        <v>26</v>
      </c>
      <c r="B44" s="319" t="s">
        <v>1384</v>
      </c>
      <c r="C44" s="320" t="s">
        <v>1433</v>
      </c>
      <c r="D44" s="321" t="s">
        <v>1434</v>
      </c>
      <c r="E44" s="322" t="s">
        <v>1387</v>
      </c>
      <c r="F44" s="323"/>
      <c r="G44" s="270" t="s">
        <v>407</v>
      </c>
      <c r="H44" s="324">
        <v>44773</v>
      </c>
      <c r="I44" s="322" t="s">
        <v>227</v>
      </c>
      <c r="J44" s="286"/>
    </row>
    <row r="45" spans="1:10" s="275" customFormat="1" ht="21.75" thickBot="1" x14ac:dyDescent="0.25">
      <c r="A45" s="274">
        <f>MAX($A$16:$A44)+1</f>
        <v>27</v>
      </c>
      <c r="B45" s="319" t="s">
        <v>1384</v>
      </c>
      <c r="C45" s="320" t="s">
        <v>1435</v>
      </c>
      <c r="D45" s="321" t="s">
        <v>1436</v>
      </c>
      <c r="E45" s="322" t="s">
        <v>1387</v>
      </c>
      <c r="F45" s="323"/>
      <c r="G45" s="270" t="s">
        <v>407</v>
      </c>
      <c r="H45" s="324">
        <v>44773</v>
      </c>
      <c r="I45" s="322" t="s">
        <v>227</v>
      </c>
      <c r="J45" s="286"/>
    </row>
    <row r="46" spans="1:10" s="275" customFormat="1" ht="53.25" thickBot="1" x14ac:dyDescent="0.25">
      <c r="A46" s="274">
        <f>MAX($A$16:$A45)+1</f>
        <v>28</v>
      </c>
      <c r="B46" s="319" t="s">
        <v>1384</v>
      </c>
      <c r="C46" s="320" t="s">
        <v>1437</v>
      </c>
      <c r="D46" s="321" t="s">
        <v>1438</v>
      </c>
      <c r="E46" s="322" t="s">
        <v>1439</v>
      </c>
      <c r="F46" s="323"/>
      <c r="G46" s="270" t="s">
        <v>407</v>
      </c>
      <c r="H46" s="324">
        <v>44773</v>
      </c>
      <c r="I46" s="322" t="s">
        <v>227</v>
      </c>
      <c r="J46" s="286"/>
    </row>
    <row r="47" spans="1:10" s="275" customFormat="1" ht="21.75" thickBot="1" x14ac:dyDescent="0.25">
      <c r="A47" s="274">
        <f>MAX($A$16:$A46)+1</f>
        <v>29</v>
      </c>
      <c r="B47" s="319" t="s">
        <v>1384</v>
      </c>
      <c r="C47" s="320" t="s">
        <v>1440</v>
      </c>
      <c r="D47" s="321" t="s">
        <v>1441</v>
      </c>
      <c r="E47" s="322" t="s">
        <v>1387</v>
      </c>
      <c r="F47" s="323"/>
      <c r="G47" s="270" t="s">
        <v>407</v>
      </c>
      <c r="H47" s="324">
        <v>44773</v>
      </c>
      <c r="I47" s="322" t="s">
        <v>227</v>
      </c>
      <c r="J47" s="286"/>
    </row>
    <row r="48" spans="1:10" s="275" customFormat="1" ht="42.75" thickBot="1" x14ac:dyDescent="0.25">
      <c r="A48" s="274">
        <f>MAX($A$16:$A47)+1</f>
        <v>30</v>
      </c>
      <c r="B48" s="319" t="s">
        <v>1384</v>
      </c>
      <c r="C48" s="320" t="s">
        <v>1442</v>
      </c>
      <c r="D48" s="321" t="s">
        <v>1443</v>
      </c>
      <c r="E48" s="322" t="s">
        <v>1387</v>
      </c>
      <c r="F48" s="323"/>
      <c r="G48" s="270" t="s">
        <v>407</v>
      </c>
      <c r="H48" s="324">
        <v>44773</v>
      </c>
      <c r="I48" s="322" t="s">
        <v>227</v>
      </c>
      <c r="J48" s="286"/>
    </row>
    <row r="49" spans="1:10" s="275" customFormat="1" ht="32.25" thickBot="1" x14ac:dyDescent="0.25">
      <c r="A49" s="274">
        <f>MAX($A$16:$A48)+1</f>
        <v>31</v>
      </c>
      <c r="B49" s="319" t="s">
        <v>1384</v>
      </c>
      <c r="C49" s="320" t="s">
        <v>1444</v>
      </c>
      <c r="D49" s="321" t="s">
        <v>1445</v>
      </c>
      <c r="E49" s="322" t="s">
        <v>1387</v>
      </c>
      <c r="F49" s="323"/>
      <c r="G49" s="270" t="s">
        <v>407</v>
      </c>
      <c r="H49" s="324">
        <v>44773</v>
      </c>
      <c r="I49" s="322" t="s">
        <v>227</v>
      </c>
      <c r="J49" s="286"/>
    </row>
    <row r="50" spans="1:10" s="275" customFormat="1" ht="32.25" thickBot="1" x14ac:dyDescent="0.25">
      <c r="A50" s="274">
        <f>MAX($A$16:$A49)+1</f>
        <v>32</v>
      </c>
      <c r="B50" s="319" t="s">
        <v>1384</v>
      </c>
      <c r="C50" s="320" t="s">
        <v>1446</v>
      </c>
      <c r="D50" s="321" t="s">
        <v>1447</v>
      </c>
      <c r="E50" s="322" t="s">
        <v>1387</v>
      </c>
      <c r="F50" s="323"/>
      <c r="G50" s="270" t="s">
        <v>407</v>
      </c>
      <c r="H50" s="324">
        <v>44773</v>
      </c>
      <c r="I50" s="322" t="s">
        <v>227</v>
      </c>
      <c r="J50" s="286"/>
    </row>
    <row r="51" spans="1:10" s="275" customFormat="1" ht="32.25" thickBot="1" x14ac:dyDescent="0.25">
      <c r="A51" s="274">
        <f>MAX($A$16:$A50)+1</f>
        <v>33</v>
      </c>
      <c r="B51" s="319" t="s">
        <v>1384</v>
      </c>
      <c r="C51" s="320" t="s">
        <v>1448</v>
      </c>
      <c r="D51" s="321" t="s">
        <v>1449</v>
      </c>
      <c r="E51" s="322" t="s">
        <v>1387</v>
      </c>
      <c r="F51" s="323"/>
      <c r="G51" s="270" t="s">
        <v>407</v>
      </c>
      <c r="H51" s="324">
        <v>44773</v>
      </c>
      <c r="I51" s="322" t="s">
        <v>227</v>
      </c>
      <c r="J51" s="286"/>
    </row>
    <row r="52" spans="1:10" s="275" customFormat="1" ht="32.25" thickBot="1" x14ac:dyDescent="0.25">
      <c r="A52" s="274">
        <f>MAX($A$16:$A51)+1</f>
        <v>34</v>
      </c>
      <c r="B52" s="319" t="s">
        <v>1384</v>
      </c>
      <c r="C52" s="320" t="s">
        <v>1450</v>
      </c>
      <c r="D52" s="321" t="s">
        <v>1451</v>
      </c>
      <c r="E52" s="322" t="s">
        <v>1387</v>
      </c>
      <c r="F52" s="323"/>
      <c r="G52" s="270" t="s">
        <v>407</v>
      </c>
      <c r="H52" s="324">
        <v>44773</v>
      </c>
      <c r="I52" s="322" t="s">
        <v>227</v>
      </c>
      <c r="J52" s="286"/>
    </row>
    <row r="53" spans="1:10" s="275" customFormat="1" ht="32.25" thickBot="1" x14ac:dyDescent="0.25">
      <c r="A53" s="274">
        <f>MAX($A$16:$A52)+1</f>
        <v>35</v>
      </c>
      <c r="B53" s="319" t="s">
        <v>1384</v>
      </c>
      <c r="C53" s="320" t="s">
        <v>1452</v>
      </c>
      <c r="D53" s="321" t="s">
        <v>1453</v>
      </c>
      <c r="E53" s="322" t="s">
        <v>1387</v>
      </c>
      <c r="F53" s="323"/>
      <c r="G53" s="270" t="s">
        <v>407</v>
      </c>
      <c r="H53" s="324">
        <v>44773</v>
      </c>
      <c r="I53" s="322" t="s">
        <v>227</v>
      </c>
      <c r="J53" s="286"/>
    </row>
    <row r="54" spans="1:10" s="275" customFormat="1" ht="21.75" thickBot="1" x14ac:dyDescent="0.25">
      <c r="A54" s="274">
        <f>MAX($A$16:$A53)+1</f>
        <v>36</v>
      </c>
      <c r="B54" s="319" t="s">
        <v>1384</v>
      </c>
      <c r="C54" s="320" t="s">
        <v>1454</v>
      </c>
      <c r="D54" s="321" t="s">
        <v>325</v>
      </c>
      <c r="E54" s="322" t="s">
        <v>1387</v>
      </c>
      <c r="F54" s="323"/>
      <c r="G54" s="270" t="s">
        <v>407</v>
      </c>
      <c r="H54" s="324">
        <v>44773</v>
      </c>
      <c r="I54" s="322" t="s">
        <v>227</v>
      </c>
      <c r="J54" s="286"/>
    </row>
    <row r="55" spans="1:10" s="275" customFormat="1" ht="21.75" thickBot="1" x14ac:dyDescent="0.25">
      <c r="A55" s="274">
        <f>MAX($A$16:$A54)+1</f>
        <v>37</v>
      </c>
      <c r="B55" s="319" t="s">
        <v>1384</v>
      </c>
      <c r="C55" s="320" t="s">
        <v>1455</v>
      </c>
      <c r="D55" s="321" t="s">
        <v>325</v>
      </c>
      <c r="E55" s="322" t="s">
        <v>1387</v>
      </c>
      <c r="F55" s="323"/>
      <c r="G55" s="270" t="s">
        <v>407</v>
      </c>
      <c r="H55" s="324">
        <v>44773</v>
      </c>
      <c r="I55" s="322" t="s">
        <v>227</v>
      </c>
      <c r="J55" s="286"/>
    </row>
    <row r="56" spans="1:10" s="275" customFormat="1" ht="21.75" thickBot="1" x14ac:dyDescent="0.25">
      <c r="A56" s="274">
        <f>MAX($A$16:$A55)+1</f>
        <v>38</v>
      </c>
      <c r="B56" s="319" t="s">
        <v>1384</v>
      </c>
      <c r="C56" s="320" t="s">
        <v>1456</v>
      </c>
      <c r="D56" s="321" t="s">
        <v>1457</v>
      </c>
      <c r="E56" s="322" t="s">
        <v>1387</v>
      </c>
      <c r="F56" s="323"/>
      <c r="G56" s="270" t="s">
        <v>407</v>
      </c>
      <c r="H56" s="324">
        <v>44773</v>
      </c>
      <c r="I56" s="322" t="s">
        <v>227</v>
      </c>
      <c r="J56" s="286"/>
    </row>
    <row r="57" spans="1:10" s="275" customFormat="1" ht="21.75" thickBot="1" x14ac:dyDescent="0.25">
      <c r="A57" s="274">
        <f>MAX($A$16:$A56)+1</f>
        <v>39</v>
      </c>
      <c r="B57" s="319" t="s">
        <v>1384</v>
      </c>
      <c r="C57" s="320" t="s">
        <v>1458</v>
      </c>
      <c r="D57" s="321" t="s">
        <v>1459</v>
      </c>
      <c r="E57" s="322" t="s">
        <v>1387</v>
      </c>
      <c r="F57" s="323"/>
      <c r="G57" s="270" t="s">
        <v>407</v>
      </c>
      <c r="H57" s="324">
        <v>44773</v>
      </c>
      <c r="I57" s="322" t="s">
        <v>227</v>
      </c>
      <c r="J57" s="286"/>
    </row>
    <row r="58" spans="1:10" s="275" customFormat="1" ht="21.75" thickBot="1" x14ac:dyDescent="0.25">
      <c r="A58" s="274">
        <f>MAX($A$16:$A57)+1</f>
        <v>40</v>
      </c>
      <c r="B58" s="319" t="s">
        <v>1384</v>
      </c>
      <c r="C58" s="320" t="s">
        <v>1460</v>
      </c>
      <c r="D58" s="321" t="s">
        <v>258</v>
      </c>
      <c r="E58" s="322" t="s">
        <v>1387</v>
      </c>
      <c r="F58" s="323"/>
      <c r="G58" s="270" t="s">
        <v>407</v>
      </c>
      <c r="H58" s="324">
        <v>44773</v>
      </c>
      <c r="I58" s="322" t="s">
        <v>227</v>
      </c>
      <c r="J58" s="286"/>
    </row>
    <row r="59" spans="1:10" s="275" customFormat="1" ht="32.25" thickBot="1" x14ac:dyDescent="0.25">
      <c r="A59" s="274">
        <f>MAX($A$16:$A58)+1</f>
        <v>41</v>
      </c>
      <c r="B59" s="319" t="s">
        <v>1384</v>
      </c>
      <c r="C59" s="320" t="s">
        <v>1461</v>
      </c>
      <c r="D59" s="321" t="s">
        <v>1462</v>
      </c>
      <c r="E59" s="322" t="s">
        <v>1387</v>
      </c>
      <c r="F59" s="323"/>
      <c r="G59" s="270" t="s">
        <v>407</v>
      </c>
      <c r="H59" s="324">
        <v>44773</v>
      </c>
      <c r="I59" s="322" t="s">
        <v>227</v>
      </c>
      <c r="J59" s="286"/>
    </row>
    <row r="60" spans="1:10" s="275" customFormat="1" ht="21.75" thickBot="1" x14ac:dyDescent="0.25">
      <c r="A60" s="274">
        <f>MAX($A$16:$A59)+1</f>
        <v>42</v>
      </c>
      <c r="B60" s="319" t="s">
        <v>1384</v>
      </c>
      <c r="C60" s="320" t="s">
        <v>1463</v>
      </c>
      <c r="D60" s="321" t="s">
        <v>1464</v>
      </c>
      <c r="E60" s="322" t="s">
        <v>1387</v>
      </c>
      <c r="F60" s="323"/>
      <c r="G60" s="270" t="s">
        <v>407</v>
      </c>
      <c r="H60" s="324">
        <v>44773</v>
      </c>
      <c r="I60" s="322" t="s">
        <v>227</v>
      </c>
      <c r="J60" s="286"/>
    </row>
    <row r="61" spans="1:10" s="275" customFormat="1" ht="21.75" thickBot="1" x14ac:dyDescent="0.25">
      <c r="A61" s="274">
        <f>MAX($A$16:$A60)+1</f>
        <v>43</v>
      </c>
      <c r="B61" s="319" t="s">
        <v>1384</v>
      </c>
      <c r="C61" s="320" t="s">
        <v>1465</v>
      </c>
      <c r="D61" s="321" t="s">
        <v>1466</v>
      </c>
      <c r="E61" s="322" t="s">
        <v>1387</v>
      </c>
      <c r="F61" s="323"/>
      <c r="G61" s="270" t="s">
        <v>407</v>
      </c>
      <c r="H61" s="324">
        <v>44773</v>
      </c>
      <c r="I61" s="322" t="s">
        <v>227</v>
      </c>
      <c r="J61" s="286"/>
    </row>
    <row r="62" spans="1:10" s="275" customFormat="1" ht="21.75" thickBot="1" x14ac:dyDescent="0.25">
      <c r="A62" s="274">
        <f>MAX($A$16:$A61)+1</f>
        <v>44</v>
      </c>
      <c r="B62" s="319" t="s">
        <v>1384</v>
      </c>
      <c r="C62" s="320" t="s">
        <v>1467</v>
      </c>
      <c r="D62" s="321" t="s">
        <v>1160</v>
      </c>
      <c r="E62" s="322" t="s">
        <v>1387</v>
      </c>
      <c r="F62" s="323"/>
      <c r="G62" s="270" t="s">
        <v>407</v>
      </c>
      <c r="H62" s="324">
        <v>44773</v>
      </c>
      <c r="I62" s="322" t="s">
        <v>227</v>
      </c>
      <c r="J62" s="286"/>
    </row>
    <row r="63" spans="1:10" s="275" customFormat="1" ht="21.75" thickBot="1" x14ac:dyDescent="0.25">
      <c r="A63" s="274">
        <f>MAX($A$16:$A62)+1</f>
        <v>45</v>
      </c>
      <c r="B63" s="319" t="s">
        <v>1384</v>
      </c>
      <c r="C63" s="320" t="s">
        <v>1468</v>
      </c>
      <c r="D63" s="321" t="s">
        <v>436</v>
      </c>
      <c r="E63" s="322" t="s">
        <v>1387</v>
      </c>
      <c r="F63" s="323"/>
      <c r="G63" s="270" t="s">
        <v>407</v>
      </c>
      <c r="H63" s="324">
        <v>44773</v>
      </c>
      <c r="I63" s="322" t="s">
        <v>227</v>
      </c>
      <c r="J63" s="286"/>
    </row>
    <row r="64" spans="1:10" s="275" customFormat="1" ht="32.25" thickBot="1" x14ac:dyDescent="0.25">
      <c r="A64" s="274">
        <f>MAX($A$16:$A63)+1</f>
        <v>46</v>
      </c>
      <c r="B64" s="319" t="s">
        <v>1384</v>
      </c>
      <c r="C64" s="320" t="s">
        <v>1469</v>
      </c>
      <c r="D64" s="321" t="s">
        <v>1470</v>
      </c>
      <c r="E64" s="322" t="s">
        <v>1387</v>
      </c>
      <c r="F64" s="323"/>
      <c r="G64" s="270" t="s">
        <v>407</v>
      </c>
      <c r="H64" s="324">
        <v>44773</v>
      </c>
      <c r="I64" s="322" t="s">
        <v>227</v>
      </c>
      <c r="J64" s="286"/>
    </row>
    <row r="65" spans="1:10" s="275" customFormat="1" ht="32.25" thickBot="1" x14ac:dyDescent="0.25">
      <c r="A65" s="274">
        <f>MAX($A$16:$A64)+1</f>
        <v>47</v>
      </c>
      <c r="B65" s="319" t="s">
        <v>1384</v>
      </c>
      <c r="C65" s="320" t="s">
        <v>1471</v>
      </c>
      <c r="D65" s="321" t="s">
        <v>1164</v>
      </c>
      <c r="E65" s="322" t="s">
        <v>1387</v>
      </c>
      <c r="F65" s="323"/>
      <c r="G65" s="270" t="s">
        <v>407</v>
      </c>
      <c r="H65" s="324">
        <v>44773</v>
      </c>
      <c r="I65" s="322" t="s">
        <v>227</v>
      </c>
      <c r="J65" s="286"/>
    </row>
    <row r="66" spans="1:10" s="275" customFormat="1" ht="21.75" thickBot="1" x14ac:dyDescent="0.25">
      <c r="A66" s="274">
        <f>MAX($A$16:$A65)+1</f>
        <v>48</v>
      </c>
      <c r="B66" s="319" t="s">
        <v>1384</v>
      </c>
      <c r="C66" s="320" t="s">
        <v>1472</v>
      </c>
      <c r="D66" s="321" t="s">
        <v>1473</v>
      </c>
      <c r="E66" s="322" t="s">
        <v>1387</v>
      </c>
      <c r="F66" s="323"/>
      <c r="G66" s="270" t="s">
        <v>407</v>
      </c>
      <c r="H66" s="324">
        <v>44773</v>
      </c>
      <c r="I66" s="322" t="s">
        <v>227</v>
      </c>
      <c r="J66" s="286"/>
    </row>
    <row r="67" spans="1:10" s="275" customFormat="1" ht="21.75" thickBot="1" x14ac:dyDescent="0.25">
      <c r="A67" s="274">
        <f>MAX($A$16:$A66)+1</f>
        <v>49</v>
      </c>
      <c r="B67" s="319" t="s">
        <v>1384</v>
      </c>
      <c r="C67" s="320" t="s">
        <v>1474</v>
      </c>
      <c r="D67" s="321" t="s">
        <v>1475</v>
      </c>
      <c r="E67" s="322" t="s">
        <v>1476</v>
      </c>
      <c r="F67" s="323"/>
      <c r="G67" s="270" t="s">
        <v>407</v>
      </c>
      <c r="H67" s="324">
        <v>44773</v>
      </c>
      <c r="I67" s="322" t="s">
        <v>227</v>
      </c>
      <c r="J67" s="286"/>
    </row>
    <row r="68" spans="1:10" s="275" customFormat="1" ht="32.25" thickBot="1" x14ac:dyDescent="0.25">
      <c r="A68" s="274">
        <f>MAX($A$16:$A67)+1</f>
        <v>50</v>
      </c>
      <c r="B68" s="319" t="s">
        <v>1384</v>
      </c>
      <c r="C68" s="320" t="s">
        <v>1477</v>
      </c>
      <c r="D68" s="321" t="s">
        <v>272</v>
      </c>
      <c r="E68" s="322" t="s">
        <v>1387</v>
      </c>
      <c r="F68" s="323"/>
      <c r="G68" s="270" t="s">
        <v>407</v>
      </c>
      <c r="H68" s="324">
        <v>44773</v>
      </c>
      <c r="I68" s="322" t="s">
        <v>227</v>
      </c>
      <c r="J68" s="286"/>
    </row>
    <row r="69" spans="1:10" s="275" customFormat="1" ht="21.75" thickBot="1" x14ac:dyDescent="0.25">
      <c r="A69" s="274">
        <f>MAX($A$16:$A68)+1</f>
        <v>51</v>
      </c>
      <c r="B69" s="319" t="s">
        <v>1384</v>
      </c>
      <c r="C69" s="320" t="s">
        <v>1478</v>
      </c>
      <c r="D69" s="321" t="s">
        <v>1152</v>
      </c>
      <c r="E69" s="322" t="s">
        <v>1387</v>
      </c>
      <c r="F69" s="323"/>
      <c r="G69" s="270" t="s">
        <v>407</v>
      </c>
      <c r="H69" s="324">
        <v>44773</v>
      </c>
      <c r="I69" s="322" t="s">
        <v>227</v>
      </c>
      <c r="J69" s="286"/>
    </row>
    <row r="70" spans="1:10" s="275" customFormat="1" ht="32.25" thickBot="1" x14ac:dyDescent="0.25">
      <c r="A70" s="274">
        <f>MAX($A$16:$A69)+1</f>
        <v>52</v>
      </c>
      <c r="B70" s="319" t="s">
        <v>1384</v>
      </c>
      <c r="C70" s="320" t="s">
        <v>1479</v>
      </c>
      <c r="D70" s="321" t="s">
        <v>1480</v>
      </c>
      <c r="E70" s="322" t="s">
        <v>1387</v>
      </c>
      <c r="F70" s="323"/>
      <c r="G70" s="270" t="s">
        <v>407</v>
      </c>
      <c r="H70" s="324">
        <v>44773</v>
      </c>
      <c r="I70" s="322" t="s">
        <v>227</v>
      </c>
      <c r="J70" s="286"/>
    </row>
    <row r="71" spans="1:10" s="275" customFormat="1" ht="32.25" thickBot="1" x14ac:dyDescent="0.25">
      <c r="A71" s="274">
        <f>MAX($A$16:$A70)+1</f>
        <v>53</v>
      </c>
      <c r="B71" s="319" t="s">
        <v>1384</v>
      </c>
      <c r="C71" s="320" t="s">
        <v>1481</v>
      </c>
      <c r="D71" s="321" t="s">
        <v>1482</v>
      </c>
      <c r="E71" s="322" t="s">
        <v>1387</v>
      </c>
      <c r="F71" s="323"/>
      <c r="G71" s="270" t="s">
        <v>407</v>
      </c>
      <c r="H71" s="324">
        <v>44773</v>
      </c>
      <c r="I71" s="322" t="s">
        <v>227</v>
      </c>
      <c r="J71" s="286"/>
    </row>
    <row r="72" spans="1:10" s="275" customFormat="1" ht="21.75" thickBot="1" x14ac:dyDescent="0.25">
      <c r="A72" s="274">
        <f>MAX($A$16:$A71)+1</f>
        <v>54</v>
      </c>
      <c r="B72" s="319" t="s">
        <v>1384</v>
      </c>
      <c r="C72" s="320" t="s">
        <v>1483</v>
      </c>
      <c r="D72" s="321" t="s">
        <v>1484</v>
      </c>
      <c r="E72" s="322" t="s">
        <v>1387</v>
      </c>
      <c r="F72" s="323"/>
      <c r="G72" s="270" t="s">
        <v>407</v>
      </c>
      <c r="H72" s="324">
        <v>44773</v>
      </c>
      <c r="I72" s="322" t="s">
        <v>227</v>
      </c>
      <c r="J72" s="286"/>
    </row>
    <row r="73" spans="1:10" s="275" customFormat="1" ht="21.75" thickBot="1" x14ac:dyDescent="0.25">
      <c r="A73" s="274">
        <f>MAX($A$16:$A72)+1</f>
        <v>55</v>
      </c>
      <c r="B73" s="319" t="s">
        <v>1384</v>
      </c>
      <c r="C73" s="320" t="s">
        <v>1485</v>
      </c>
      <c r="D73" s="321" t="s">
        <v>1486</v>
      </c>
      <c r="E73" s="322" t="s">
        <v>1387</v>
      </c>
      <c r="F73" s="323"/>
      <c r="G73" s="270" t="s">
        <v>407</v>
      </c>
      <c r="H73" s="324">
        <v>44773</v>
      </c>
      <c r="I73" s="322" t="s">
        <v>227</v>
      </c>
      <c r="J73" s="286"/>
    </row>
    <row r="74" spans="1:10" s="275" customFormat="1" ht="21.75" thickBot="1" x14ac:dyDescent="0.25">
      <c r="A74" s="274">
        <f>MAX($A$16:$A73)+1</f>
        <v>56</v>
      </c>
      <c r="B74" s="319" t="s">
        <v>1384</v>
      </c>
      <c r="C74" s="320" t="s">
        <v>1487</v>
      </c>
      <c r="D74" s="321" t="s">
        <v>1488</v>
      </c>
      <c r="E74" s="322" t="s">
        <v>1387</v>
      </c>
      <c r="F74" s="323"/>
      <c r="G74" s="270" t="s">
        <v>407</v>
      </c>
      <c r="H74" s="324">
        <v>44773</v>
      </c>
      <c r="I74" s="322" t="s">
        <v>227</v>
      </c>
      <c r="J74" s="286"/>
    </row>
    <row r="75" spans="1:10" s="275" customFormat="1" ht="21.75" thickBot="1" x14ac:dyDescent="0.25">
      <c r="A75" s="274">
        <f>MAX($A$16:$A74)+1</f>
        <v>57</v>
      </c>
      <c r="B75" s="319" t="s">
        <v>1384</v>
      </c>
      <c r="C75" s="320" t="s">
        <v>1489</v>
      </c>
      <c r="D75" s="321" t="s">
        <v>1490</v>
      </c>
      <c r="E75" s="322" t="s">
        <v>1387</v>
      </c>
      <c r="F75" s="323"/>
      <c r="G75" s="270" t="s">
        <v>407</v>
      </c>
      <c r="H75" s="324">
        <v>44773</v>
      </c>
      <c r="I75" s="322" t="s">
        <v>227</v>
      </c>
      <c r="J75" s="286"/>
    </row>
    <row r="76" spans="1:10" s="275" customFormat="1" ht="21.75" thickBot="1" x14ac:dyDescent="0.25">
      <c r="A76" s="274">
        <f>MAX($A$16:$A75)+1</f>
        <v>58</v>
      </c>
      <c r="B76" s="319" t="s">
        <v>1384</v>
      </c>
      <c r="C76" s="320" t="s">
        <v>1491</v>
      </c>
      <c r="D76" s="321" t="s">
        <v>1492</v>
      </c>
      <c r="E76" s="322" t="s">
        <v>1387</v>
      </c>
      <c r="F76" s="323"/>
      <c r="G76" s="270" t="s">
        <v>407</v>
      </c>
      <c r="H76" s="324">
        <v>44773</v>
      </c>
      <c r="I76" s="322" t="s">
        <v>227</v>
      </c>
      <c r="J76" s="286"/>
    </row>
    <row r="77" spans="1:10" s="275" customFormat="1" ht="32.25" thickBot="1" x14ac:dyDescent="0.25">
      <c r="A77" s="274">
        <f>MAX($A$16:$A76)+1</f>
        <v>59</v>
      </c>
      <c r="B77" s="319" t="s">
        <v>1384</v>
      </c>
      <c r="C77" s="320" t="s">
        <v>1493</v>
      </c>
      <c r="D77" s="321" t="s">
        <v>1494</v>
      </c>
      <c r="E77" s="322" t="s">
        <v>1495</v>
      </c>
      <c r="F77" s="323"/>
      <c r="G77" s="270" t="s">
        <v>407</v>
      </c>
      <c r="H77" s="324">
        <v>44773</v>
      </c>
      <c r="I77" s="322" t="s">
        <v>227</v>
      </c>
      <c r="J77" s="286"/>
    </row>
    <row r="78" spans="1:10" s="275" customFormat="1" ht="21.75" thickBot="1" x14ac:dyDescent="0.25">
      <c r="A78" s="274">
        <f>MAX($A$16:$A77)+1</f>
        <v>60</v>
      </c>
      <c r="B78" s="319" t="s">
        <v>1384</v>
      </c>
      <c r="C78" s="320" t="s">
        <v>1496</v>
      </c>
      <c r="D78" s="321" t="s">
        <v>1497</v>
      </c>
      <c r="E78" s="322" t="s">
        <v>1387</v>
      </c>
      <c r="F78" s="323"/>
      <c r="G78" s="270" t="s">
        <v>407</v>
      </c>
      <c r="H78" s="324">
        <v>44773</v>
      </c>
      <c r="I78" s="322" t="s">
        <v>227</v>
      </c>
      <c r="J78" s="286"/>
    </row>
    <row r="79" spans="1:10" s="275" customFormat="1" ht="21.75" thickBot="1" x14ac:dyDescent="0.25">
      <c r="A79" s="274">
        <f>MAX($A$16:$A78)+1</f>
        <v>61</v>
      </c>
      <c r="B79" s="319" t="s">
        <v>1384</v>
      </c>
      <c r="C79" s="320" t="s">
        <v>1498</v>
      </c>
      <c r="D79" s="321" t="s">
        <v>1499</v>
      </c>
      <c r="E79" s="322" t="s">
        <v>1387</v>
      </c>
      <c r="F79" s="323"/>
      <c r="G79" s="270" t="s">
        <v>407</v>
      </c>
      <c r="H79" s="324">
        <v>44773</v>
      </c>
      <c r="I79" s="322" t="s">
        <v>227</v>
      </c>
      <c r="J79" s="286"/>
    </row>
    <row r="80" spans="1:10" s="275" customFormat="1" ht="21.75" thickBot="1" x14ac:dyDescent="0.25">
      <c r="A80" s="274">
        <f>MAX($A$16:$A79)+1</f>
        <v>62</v>
      </c>
      <c r="B80" s="319" t="s">
        <v>1384</v>
      </c>
      <c r="C80" s="283" t="s">
        <v>1500</v>
      </c>
      <c r="D80" s="276" t="s">
        <v>406</v>
      </c>
      <c r="E80" s="322" t="s">
        <v>1387</v>
      </c>
      <c r="F80" s="269"/>
      <c r="G80" s="270" t="s">
        <v>407</v>
      </c>
      <c r="H80" s="401">
        <v>42216</v>
      </c>
      <c r="I80" s="269" t="s">
        <v>227</v>
      </c>
      <c r="J80" s="272"/>
    </row>
    <row r="81" spans="1:12" s="275" customFormat="1" ht="21.75" thickBot="1" x14ac:dyDescent="0.25">
      <c r="A81" s="274">
        <f>MAX($A$16:$A80)+1</f>
        <v>63</v>
      </c>
      <c r="B81" s="319" t="s">
        <v>1384</v>
      </c>
      <c r="C81" s="320" t="s">
        <v>1501</v>
      </c>
      <c r="D81" s="321" t="s">
        <v>1502</v>
      </c>
      <c r="E81" s="322" t="s">
        <v>1476</v>
      </c>
      <c r="F81" s="323"/>
      <c r="G81" s="270" t="s">
        <v>407</v>
      </c>
      <c r="H81" s="324">
        <v>44773</v>
      </c>
      <c r="I81" s="322" t="s">
        <v>227</v>
      </c>
      <c r="J81" s="286"/>
    </row>
    <row r="82" spans="1:12" s="275" customFormat="1" ht="21.75" thickBot="1" x14ac:dyDescent="0.25">
      <c r="A82" s="274">
        <f>MAX($A$16:$A81)+1</f>
        <v>64</v>
      </c>
      <c r="B82" s="319" t="s">
        <v>1384</v>
      </c>
      <c r="C82" s="320" t="s">
        <v>1503</v>
      </c>
      <c r="D82" s="321" t="s">
        <v>1504</v>
      </c>
      <c r="E82" s="322" t="s">
        <v>1495</v>
      </c>
      <c r="F82" s="323"/>
      <c r="G82" s="270" t="s">
        <v>407</v>
      </c>
      <c r="H82" s="324">
        <v>44773</v>
      </c>
      <c r="I82" s="322" t="s">
        <v>227</v>
      </c>
      <c r="J82" s="286"/>
    </row>
    <row r="83" spans="1:12" s="275" customFormat="1" ht="21.75" thickBot="1" x14ac:dyDescent="0.25">
      <c r="A83" s="274">
        <f>MAX($A$16:$A82)+1</f>
        <v>65</v>
      </c>
      <c r="B83" s="319" t="s">
        <v>1384</v>
      </c>
      <c r="C83" s="320" t="s">
        <v>1505</v>
      </c>
      <c r="D83" s="321" t="s">
        <v>1506</v>
      </c>
      <c r="E83" s="322" t="s">
        <v>1495</v>
      </c>
      <c r="F83" s="326"/>
      <c r="G83" s="270" t="s">
        <v>407</v>
      </c>
      <c r="H83" s="324">
        <v>44773</v>
      </c>
      <c r="I83" s="322" t="s">
        <v>227</v>
      </c>
      <c r="J83" s="286"/>
    </row>
    <row r="84" spans="1:12" s="275" customFormat="1" ht="21.75" thickBot="1" x14ac:dyDescent="0.25">
      <c r="A84" s="274">
        <f>MAX($A$16:$A83)+1</f>
        <v>66</v>
      </c>
      <c r="B84" s="319" t="s">
        <v>1384</v>
      </c>
      <c r="C84" s="320" t="s">
        <v>1507</v>
      </c>
      <c r="D84" s="321" t="s">
        <v>1506</v>
      </c>
      <c r="E84" s="322" t="s">
        <v>1495</v>
      </c>
      <c r="F84" s="326"/>
      <c r="G84" s="270" t="s">
        <v>407</v>
      </c>
      <c r="H84" s="324">
        <v>44773</v>
      </c>
      <c r="I84" s="322" t="s">
        <v>227</v>
      </c>
      <c r="J84" s="286"/>
    </row>
    <row r="85" spans="1:12" s="275" customFormat="1" ht="21.75" thickBot="1" x14ac:dyDescent="0.25">
      <c r="A85" s="274">
        <f>MAX($A$16:$A84)+1</f>
        <v>67</v>
      </c>
      <c r="B85" s="319" t="s">
        <v>1384</v>
      </c>
      <c r="C85" s="320" t="s">
        <v>1508</v>
      </c>
      <c r="D85" s="321" t="s">
        <v>1506</v>
      </c>
      <c r="E85" s="322" t="s">
        <v>1495</v>
      </c>
      <c r="F85" s="326"/>
      <c r="G85" s="270" t="s">
        <v>407</v>
      </c>
      <c r="H85" s="324">
        <v>44773</v>
      </c>
      <c r="I85" s="322" t="s">
        <v>227</v>
      </c>
      <c r="J85" s="286"/>
    </row>
    <row r="86" spans="1:12" s="275" customFormat="1" ht="21.75" thickBot="1" x14ac:dyDescent="0.25">
      <c r="A86" s="274">
        <f>MAX($A$16:$A85)+1</f>
        <v>68</v>
      </c>
      <c r="B86" s="319" t="s">
        <v>1384</v>
      </c>
      <c r="C86" s="320" t="s">
        <v>1509</v>
      </c>
      <c r="D86" s="321" t="s">
        <v>1506</v>
      </c>
      <c r="E86" s="322" t="s">
        <v>1495</v>
      </c>
      <c r="F86" s="326"/>
      <c r="G86" s="270" t="s">
        <v>407</v>
      </c>
      <c r="H86" s="324">
        <v>44773</v>
      </c>
      <c r="I86" s="322" t="s">
        <v>227</v>
      </c>
      <c r="J86" s="286"/>
    </row>
    <row r="87" spans="1:12" s="275" customFormat="1" ht="21.75" thickBot="1" x14ac:dyDescent="0.25">
      <c r="A87" s="274">
        <f>MAX($A$16:$A86)+1</f>
        <v>69</v>
      </c>
      <c r="B87" s="319" t="s">
        <v>1384</v>
      </c>
      <c r="C87" s="320" t="s">
        <v>1510</v>
      </c>
      <c r="D87" s="321" t="s">
        <v>1506</v>
      </c>
      <c r="E87" s="322" t="s">
        <v>1495</v>
      </c>
      <c r="F87" s="326"/>
      <c r="G87" s="270" t="s">
        <v>407</v>
      </c>
      <c r="H87" s="324">
        <v>44773</v>
      </c>
      <c r="I87" s="322" t="s">
        <v>227</v>
      </c>
      <c r="J87" s="286"/>
    </row>
    <row r="88" spans="1:12" s="275" customFormat="1" ht="21.75" thickBot="1" x14ac:dyDescent="0.25">
      <c r="A88" s="274">
        <f>MAX($A$16:$A87)+1</f>
        <v>70</v>
      </c>
      <c r="B88" s="319" t="s">
        <v>1384</v>
      </c>
      <c r="C88" s="320" t="s">
        <v>1511</v>
      </c>
      <c r="D88" s="321" t="s">
        <v>1506</v>
      </c>
      <c r="E88" s="322" t="s">
        <v>1495</v>
      </c>
      <c r="F88" s="326"/>
      <c r="G88" s="270" t="s">
        <v>407</v>
      </c>
      <c r="H88" s="324">
        <v>44773</v>
      </c>
      <c r="I88" s="322" t="s">
        <v>227</v>
      </c>
      <c r="J88" s="286"/>
    </row>
    <row r="89" spans="1:12" s="275" customFormat="1" ht="21.75" thickBot="1" x14ac:dyDescent="0.25">
      <c r="A89" s="274">
        <f>MAX($A$16:$A88)+1</f>
        <v>71</v>
      </c>
      <c r="B89" s="319" t="s">
        <v>1384</v>
      </c>
      <c r="C89" s="320" t="s">
        <v>1512</v>
      </c>
      <c r="D89" s="321" t="s">
        <v>1513</v>
      </c>
      <c r="E89" s="322" t="s">
        <v>1387</v>
      </c>
      <c r="F89" s="323"/>
      <c r="G89" s="270" t="s">
        <v>407</v>
      </c>
      <c r="H89" s="324">
        <v>44773</v>
      </c>
      <c r="I89" s="322" t="s">
        <v>227</v>
      </c>
      <c r="J89" s="286"/>
    </row>
    <row r="90" spans="1:12" s="275" customFormat="1" ht="21.75" thickBot="1" x14ac:dyDescent="0.25">
      <c r="A90" s="274">
        <f>MAX($A$16:$A89)+1</f>
        <v>72</v>
      </c>
      <c r="B90" s="319" t="s">
        <v>1384</v>
      </c>
      <c r="C90" s="320" t="s">
        <v>1514</v>
      </c>
      <c r="D90" s="321" t="s">
        <v>428</v>
      </c>
      <c r="E90" s="322" t="s">
        <v>1387</v>
      </c>
      <c r="F90" s="326"/>
      <c r="G90" s="270" t="s">
        <v>407</v>
      </c>
      <c r="H90" s="324">
        <v>44773</v>
      </c>
      <c r="I90" s="322" t="s">
        <v>227</v>
      </c>
      <c r="J90" s="286" t="s">
        <v>249</v>
      </c>
    </row>
    <row r="91" spans="1:12" s="275" customFormat="1" ht="21.75" thickBot="1" x14ac:dyDescent="0.25">
      <c r="A91" s="274">
        <f>MAX($A$16:$A90)+1</f>
        <v>73</v>
      </c>
      <c r="B91" s="319" t="s">
        <v>1384</v>
      </c>
      <c r="C91" s="320" t="s">
        <v>1515</v>
      </c>
      <c r="D91" s="321" t="s">
        <v>1516</v>
      </c>
      <c r="E91" s="322" t="s">
        <v>1387</v>
      </c>
      <c r="F91" s="326"/>
      <c r="G91" s="270" t="s">
        <v>407</v>
      </c>
      <c r="H91" s="324">
        <v>44773</v>
      </c>
      <c r="I91" s="322" t="s">
        <v>227</v>
      </c>
      <c r="J91" s="286" t="s">
        <v>249</v>
      </c>
    </row>
    <row r="92" spans="1:12" s="275" customFormat="1" ht="21.75" thickBot="1" x14ac:dyDescent="0.25">
      <c r="A92" s="274">
        <f>MAX($A$16:$A91)+1</f>
        <v>74</v>
      </c>
      <c r="B92" s="319" t="s">
        <v>1384</v>
      </c>
      <c r="C92" s="320" t="s">
        <v>1517</v>
      </c>
      <c r="D92" s="321" t="s">
        <v>252</v>
      </c>
      <c r="E92" s="322" t="s">
        <v>1387</v>
      </c>
      <c r="F92" s="326"/>
      <c r="G92" s="270" t="s">
        <v>407</v>
      </c>
      <c r="H92" s="324">
        <v>44773</v>
      </c>
      <c r="I92" s="322" t="s">
        <v>227</v>
      </c>
      <c r="J92" s="286" t="s">
        <v>249</v>
      </c>
    </row>
    <row r="93" spans="1:12" s="275" customFormat="1" ht="21.75" thickBot="1" x14ac:dyDescent="0.25">
      <c r="A93" s="274">
        <f>MAX($A$16:$A92)+1</f>
        <v>75</v>
      </c>
      <c r="B93" s="319" t="s">
        <v>1384</v>
      </c>
      <c r="C93" s="320" t="s">
        <v>1518</v>
      </c>
      <c r="D93" s="321" t="s">
        <v>1519</v>
      </c>
      <c r="E93" s="322" t="s">
        <v>1387</v>
      </c>
      <c r="F93" s="326"/>
      <c r="G93" s="270" t="s">
        <v>407</v>
      </c>
      <c r="H93" s="324">
        <v>44773</v>
      </c>
      <c r="I93" s="322" t="s">
        <v>227</v>
      </c>
      <c r="J93" s="286" t="s">
        <v>249</v>
      </c>
    </row>
    <row r="94" spans="1:12" s="275" customFormat="1" ht="21.75" thickBot="1" x14ac:dyDescent="0.25">
      <c r="A94" s="274">
        <f>MAX($A$16:$A93)+1</f>
        <v>76</v>
      </c>
      <c r="B94" s="319" t="s">
        <v>1384</v>
      </c>
      <c r="C94" s="320" t="s">
        <v>1520</v>
      </c>
      <c r="D94" s="321" t="s">
        <v>256</v>
      </c>
      <c r="E94" s="322" t="s">
        <v>1387</v>
      </c>
      <c r="F94" s="326"/>
      <c r="G94" s="270" t="s">
        <v>407</v>
      </c>
      <c r="H94" s="324">
        <v>44773</v>
      </c>
      <c r="I94" s="322" t="s">
        <v>227</v>
      </c>
      <c r="J94" s="286" t="s">
        <v>249</v>
      </c>
    </row>
    <row r="95" spans="1:12" s="275" customFormat="1" ht="21.75" thickBot="1" x14ac:dyDescent="0.25">
      <c r="A95" s="274">
        <f>MAX($A$16:$A94)+1</f>
        <v>77</v>
      </c>
      <c r="B95" s="319" t="s">
        <v>1384</v>
      </c>
      <c r="C95" s="320" t="s">
        <v>1521</v>
      </c>
      <c r="D95" s="321" t="s">
        <v>254</v>
      </c>
      <c r="E95" s="322" t="s">
        <v>1387</v>
      </c>
      <c r="F95" s="326"/>
      <c r="G95" s="270" t="s">
        <v>407</v>
      </c>
      <c r="H95" s="324">
        <v>44773</v>
      </c>
      <c r="I95" s="322" t="s">
        <v>227</v>
      </c>
      <c r="J95" s="286" t="s">
        <v>249</v>
      </c>
    </row>
    <row r="96" spans="1:12" s="275" customFormat="1" ht="105.75" thickBot="1" x14ac:dyDescent="0.25">
      <c r="A96" s="274">
        <f>MAX($A$16:$A95)+1</f>
        <v>78</v>
      </c>
      <c r="B96" s="319" t="s">
        <v>1384</v>
      </c>
      <c r="C96" s="320" t="s">
        <v>1522</v>
      </c>
      <c r="D96" s="321" t="s">
        <v>1523</v>
      </c>
      <c r="E96" s="322" t="s">
        <v>1387</v>
      </c>
      <c r="F96" s="326"/>
      <c r="G96" s="270" t="s">
        <v>407</v>
      </c>
      <c r="H96" s="324">
        <v>44773</v>
      </c>
      <c r="I96" s="322" t="s">
        <v>227</v>
      </c>
      <c r="J96" s="286" t="s">
        <v>249</v>
      </c>
      <c r="L96" s="325"/>
    </row>
    <row r="97" spans="1:10" s="275" customFormat="1" ht="21.75" thickBot="1" x14ac:dyDescent="0.25">
      <c r="A97" s="274">
        <f>MAX($A$16:$A96)+1</f>
        <v>79</v>
      </c>
      <c r="B97" s="328" t="s">
        <v>1384</v>
      </c>
      <c r="C97" s="270" t="s">
        <v>1524</v>
      </c>
      <c r="D97" s="276" t="s">
        <v>1525</v>
      </c>
      <c r="E97" s="269" t="s">
        <v>1387</v>
      </c>
      <c r="F97" s="269"/>
      <c r="G97" s="270" t="s">
        <v>407</v>
      </c>
      <c r="H97" s="329">
        <v>44773</v>
      </c>
      <c r="I97" s="322" t="s">
        <v>227</v>
      </c>
      <c r="J97" s="286"/>
    </row>
    <row r="98" spans="1:10" s="275" customFormat="1" ht="21.75" thickBot="1" x14ac:dyDescent="0.25">
      <c r="A98" s="274">
        <f>MAX($A$16:$A97)+1</f>
        <v>80</v>
      </c>
      <c r="B98" s="319" t="s">
        <v>1384</v>
      </c>
      <c r="C98" s="320" t="s">
        <v>1526</v>
      </c>
      <c r="D98" s="321" t="s">
        <v>258</v>
      </c>
      <c r="E98" s="322" t="s">
        <v>1387</v>
      </c>
      <c r="F98" s="326"/>
      <c r="G98" s="270" t="s">
        <v>407</v>
      </c>
      <c r="H98" s="324">
        <v>44773</v>
      </c>
      <c r="I98" s="322" t="s">
        <v>227</v>
      </c>
      <c r="J98" s="286"/>
    </row>
    <row r="99" spans="1:10" s="275" customFormat="1" ht="21.75" thickBot="1" x14ac:dyDescent="0.25">
      <c r="A99" s="274">
        <f>MAX($A$16:$A98)+1</f>
        <v>81</v>
      </c>
      <c r="B99" s="319" t="s">
        <v>1384</v>
      </c>
      <c r="C99" s="320" t="s">
        <v>1527</v>
      </c>
      <c r="D99" s="321" t="s">
        <v>260</v>
      </c>
      <c r="E99" s="322" t="s">
        <v>1387</v>
      </c>
      <c r="F99" s="326"/>
      <c r="G99" s="270" t="s">
        <v>407</v>
      </c>
      <c r="H99" s="324">
        <v>44773</v>
      </c>
      <c r="I99" s="322" t="s">
        <v>227</v>
      </c>
      <c r="J99" s="286"/>
    </row>
    <row r="100" spans="1:10" s="275" customFormat="1" ht="21.75" thickBot="1" x14ac:dyDescent="0.25">
      <c r="A100" s="274">
        <f>MAX($A$16:$A99)+1</f>
        <v>82</v>
      </c>
      <c r="B100" s="319" t="s">
        <v>1384</v>
      </c>
      <c r="C100" s="320" t="s">
        <v>1528</v>
      </c>
      <c r="D100" s="321" t="s">
        <v>264</v>
      </c>
      <c r="E100" s="322" t="s">
        <v>1387</v>
      </c>
      <c r="F100" s="323"/>
      <c r="G100" s="270" t="s">
        <v>407</v>
      </c>
      <c r="H100" s="324">
        <v>44773</v>
      </c>
      <c r="I100" s="322" t="s">
        <v>227</v>
      </c>
      <c r="J100" s="286"/>
    </row>
    <row r="101" spans="1:10" s="275" customFormat="1" ht="21.75" thickBot="1" x14ac:dyDescent="0.25">
      <c r="A101" s="274">
        <f>MAX($A$16:$A100)+1</f>
        <v>83</v>
      </c>
      <c r="B101" s="319" t="s">
        <v>1384</v>
      </c>
      <c r="C101" s="320" t="s">
        <v>1529</v>
      </c>
      <c r="D101" s="321" t="s">
        <v>308</v>
      </c>
      <c r="E101" s="322" t="s">
        <v>1387</v>
      </c>
      <c r="F101" s="323"/>
      <c r="G101" s="270" t="s">
        <v>407</v>
      </c>
      <c r="H101" s="324">
        <v>44773</v>
      </c>
      <c r="I101" s="322" t="s">
        <v>227</v>
      </c>
      <c r="J101" s="286"/>
    </row>
    <row r="102" spans="1:10" s="275" customFormat="1" ht="21.75" thickBot="1" x14ac:dyDescent="0.25">
      <c r="A102" s="274">
        <f>MAX($A$16:$A101)+1</f>
        <v>84</v>
      </c>
      <c r="B102" s="330" t="s">
        <v>1384</v>
      </c>
      <c r="C102" s="270" t="s">
        <v>501</v>
      </c>
      <c r="D102" s="270" t="s">
        <v>1530</v>
      </c>
      <c r="E102" s="269" t="s">
        <v>1387</v>
      </c>
      <c r="F102" s="269"/>
      <c r="G102" s="270"/>
      <c r="H102" s="331" t="s">
        <v>503</v>
      </c>
      <c r="I102" s="269" t="s">
        <v>227</v>
      </c>
      <c r="J102" s="272"/>
    </row>
    <row r="103" spans="1:10" s="275" customFormat="1" ht="13.5" thickBot="1" x14ac:dyDescent="0.25">
      <c r="A103" s="332" t="s">
        <v>1531</v>
      </c>
      <c r="B103" s="333"/>
      <c r="C103" s="334"/>
      <c r="D103" s="334"/>
      <c r="E103" s="333"/>
      <c r="F103" s="333"/>
      <c r="G103" s="334"/>
      <c r="H103" s="335"/>
      <c r="I103" s="336"/>
      <c r="J103" s="337"/>
    </row>
    <row r="104" spans="1:10" s="275" customFormat="1" ht="74.25" thickBot="1" x14ac:dyDescent="0.25">
      <c r="A104" s="274">
        <f>MAX($A$16:$A103)+1</f>
        <v>85</v>
      </c>
      <c r="B104" s="328" t="s">
        <v>1384</v>
      </c>
      <c r="C104" s="270" t="s">
        <v>438</v>
      </c>
      <c r="D104" s="276" t="s">
        <v>439</v>
      </c>
      <c r="E104" s="269" t="s">
        <v>440</v>
      </c>
      <c r="F104" s="269"/>
      <c r="G104" s="270"/>
      <c r="H104" s="329" t="s">
        <v>1532</v>
      </c>
      <c r="I104" s="322" t="s">
        <v>227</v>
      </c>
      <c r="J104" s="286"/>
    </row>
    <row r="105" spans="1:10" s="275" customFormat="1" ht="13.5" thickBot="1" x14ac:dyDescent="0.25">
      <c r="A105" s="274">
        <f>MAX($A$16:$A104)+1</f>
        <v>86</v>
      </c>
      <c r="B105" s="330" t="s">
        <v>1384</v>
      </c>
      <c r="C105" s="270" t="s">
        <v>1533</v>
      </c>
      <c r="D105" s="270" t="s">
        <v>1534</v>
      </c>
      <c r="E105" s="269"/>
      <c r="F105" s="269"/>
      <c r="G105" s="270"/>
      <c r="H105" s="331">
        <v>44834</v>
      </c>
      <c r="I105" s="269" t="s">
        <v>227</v>
      </c>
      <c r="J105" s="272"/>
    </row>
    <row r="106" spans="1:10" s="275" customFormat="1" ht="32.25" thickBot="1" x14ac:dyDescent="0.25">
      <c r="A106" s="274">
        <f>MAX($A$16:$A105)+1</f>
        <v>87</v>
      </c>
      <c r="B106" s="322" t="s">
        <v>1384</v>
      </c>
      <c r="C106" s="320" t="s">
        <v>449</v>
      </c>
      <c r="D106" s="321" t="s">
        <v>1535</v>
      </c>
      <c r="E106" s="322" t="s">
        <v>1387</v>
      </c>
      <c r="F106" s="323"/>
      <c r="G106" s="321" t="s">
        <v>1536</v>
      </c>
      <c r="H106" s="324" t="s">
        <v>450</v>
      </c>
      <c r="I106" s="322" t="s">
        <v>451</v>
      </c>
      <c r="J106" s="286"/>
    </row>
    <row r="107" spans="1:10" s="275" customFormat="1" ht="21.75" thickBot="1" x14ac:dyDescent="0.25">
      <c r="A107" s="274">
        <f>MAX($A$16:$A106)+1</f>
        <v>88</v>
      </c>
      <c r="B107" s="322" t="s">
        <v>1537</v>
      </c>
      <c r="C107" s="285" t="s">
        <v>513</v>
      </c>
      <c r="D107" s="270" t="s">
        <v>514</v>
      </c>
      <c r="E107" s="322" t="s">
        <v>1387</v>
      </c>
      <c r="F107" s="270"/>
      <c r="G107" s="338"/>
      <c r="H107" s="331" t="s">
        <v>1538</v>
      </c>
      <c r="I107" s="322" t="s">
        <v>227</v>
      </c>
      <c r="J107" s="286"/>
    </row>
    <row r="108" spans="1:10" s="275" customFormat="1" ht="13.5" thickBot="1" x14ac:dyDescent="0.25">
      <c r="A108" s="274">
        <f>MAX($A$16:$A107)+1</f>
        <v>89</v>
      </c>
      <c r="B108" s="330" t="s">
        <v>1539</v>
      </c>
      <c r="C108" s="339" t="s">
        <v>1540</v>
      </c>
      <c r="D108" s="340" t="s">
        <v>1541</v>
      </c>
      <c r="E108" s="322" t="s">
        <v>1387</v>
      </c>
      <c r="F108" s="340"/>
      <c r="G108" s="340"/>
      <c r="H108" s="341">
        <v>44773</v>
      </c>
      <c r="I108" s="322" t="s">
        <v>227</v>
      </c>
      <c r="J108" s="286"/>
    </row>
    <row r="109" spans="1:10" s="275" customFormat="1" ht="21.75" thickBot="1" x14ac:dyDescent="0.25">
      <c r="A109" s="274">
        <f>MAX($A$16:$A108)+1</f>
        <v>90</v>
      </c>
      <c r="B109" s="322" t="s">
        <v>1542</v>
      </c>
      <c r="C109" s="320" t="s">
        <v>1277</v>
      </c>
      <c r="D109" s="321" t="s">
        <v>1543</v>
      </c>
      <c r="E109" s="322" t="s">
        <v>1387</v>
      </c>
      <c r="F109" s="321"/>
      <c r="G109" s="323"/>
      <c r="H109" s="324">
        <v>42216</v>
      </c>
      <c r="I109" s="322" t="s">
        <v>227</v>
      </c>
      <c r="J109" s="286"/>
    </row>
    <row r="110" spans="1:10" s="275" customFormat="1" ht="13.5" thickBot="1" x14ac:dyDescent="0.25">
      <c r="A110" s="274">
        <f>MAX($A$16:$A109)+1</f>
        <v>91</v>
      </c>
      <c r="B110" s="322" t="s">
        <v>1544</v>
      </c>
      <c r="C110" s="320" t="s">
        <v>484</v>
      </c>
      <c r="D110" s="321" t="s">
        <v>485</v>
      </c>
      <c r="E110" s="322" t="s">
        <v>1387</v>
      </c>
      <c r="F110" s="321"/>
      <c r="G110" s="323"/>
      <c r="H110" s="324">
        <v>44651</v>
      </c>
      <c r="I110" s="322" t="s">
        <v>227</v>
      </c>
      <c r="J110" s="286"/>
    </row>
    <row r="111" spans="1:10" s="275" customFormat="1" ht="32.25" thickBot="1" x14ac:dyDescent="0.25">
      <c r="A111" s="274">
        <f>MAX($A$16:$A110)+1</f>
        <v>92</v>
      </c>
      <c r="B111" s="322" t="s">
        <v>1545</v>
      </c>
      <c r="C111" s="320" t="s">
        <v>477</v>
      </c>
      <c r="D111" s="321" t="s">
        <v>478</v>
      </c>
      <c r="E111" s="322" t="s">
        <v>1387</v>
      </c>
      <c r="F111" s="321"/>
      <c r="G111" s="342"/>
      <c r="H111" s="324">
        <v>42216</v>
      </c>
      <c r="I111" s="322" t="s">
        <v>227</v>
      </c>
      <c r="J111" s="286"/>
    </row>
    <row r="112" spans="1:10" s="275" customFormat="1" ht="21.75" thickBot="1" x14ac:dyDescent="0.25">
      <c r="A112" s="274">
        <f>MAX($A$16:$A111)+1</f>
        <v>93</v>
      </c>
      <c r="B112" s="322" t="s">
        <v>1546</v>
      </c>
      <c r="C112" s="320" t="s">
        <v>464</v>
      </c>
      <c r="D112" s="321" t="s">
        <v>1547</v>
      </c>
      <c r="E112" s="322" t="s">
        <v>1387</v>
      </c>
      <c r="F112" s="321"/>
      <c r="G112" s="342"/>
      <c r="H112" s="324">
        <v>42216</v>
      </c>
      <c r="I112" s="322" t="s">
        <v>227</v>
      </c>
      <c r="J112" s="286"/>
    </row>
    <row r="113" spans="1:12" s="275" customFormat="1" ht="13.5" thickBot="1" x14ac:dyDescent="0.25">
      <c r="A113" s="274">
        <f>MAX($A$16:$A112)+1</f>
        <v>94</v>
      </c>
      <c r="B113" s="322" t="s">
        <v>1548</v>
      </c>
      <c r="C113" s="320" t="s">
        <v>454</v>
      </c>
      <c r="D113" s="320" t="s">
        <v>455</v>
      </c>
      <c r="E113" s="322" t="s">
        <v>1387</v>
      </c>
      <c r="F113" s="343"/>
      <c r="G113" s="344"/>
      <c r="H113" s="345"/>
      <c r="I113" s="322" t="s">
        <v>1202</v>
      </c>
      <c r="J113" s="286"/>
    </row>
    <row r="114" spans="1:12" s="275" customFormat="1" ht="32.25" thickBot="1" x14ac:dyDescent="0.25">
      <c r="A114" s="274">
        <f>MAX($A$16:$A113)+1</f>
        <v>95</v>
      </c>
      <c r="B114" s="322" t="s">
        <v>1549</v>
      </c>
      <c r="C114" s="320" t="s">
        <v>1550</v>
      </c>
      <c r="D114" s="320" t="s">
        <v>1551</v>
      </c>
      <c r="E114" s="322" t="s">
        <v>1387</v>
      </c>
      <c r="F114" s="343"/>
      <c r="G114" s="344"/>
      <c r="H114" s="324" t="s">
        <v>1552</v>
      </c>
      <c r="I114" s="343"/>
      <c r="J114" s="286"/>
    </row>
    <row r="115" spans="1:12" s="275" customFormat="1" ht="53.25" thickBot="1" x14ac:dyDescent="0.25">
      <c r="A115" s="274">
        <f>MAX($A$16:$A114)+1</f>
        <v>96</v>
      </c>
      <c r="B115" s="322" t="s">
        <v>1553</v>
      </c>
      <c r="C115" s="320" t="s">
        <v>1029</v>
      </c>
      <c r="D115" s="320" t="s">
        <v>1030</v>
      </c>
      <c r="E115" s="322" t="s">
        <v>440</v>
      </c>
      <c r="F115" s="343"/>
      <c r="G115" s="344"/>
      <c r="H115" s="324" t="s">
        <v>1031</v>
      </c>
      <c r="I115" s="322" t="s">
        <v>997</v>
      </c>
      <c r="J115" s="286"/>
      <c r="L115" s="325"/>
    </row>
    <row r="116" spans="1:12" s="275" customFormat="1" ht="53.25" thickBot="1" x14ac:dyDescent="0.25">
      <c r="A116" s="274">
        <f>MAX($A$16:$A115)+1</f>
        <v>97</v>
      </c>
      <c r="B116" s="322" t="s">
        <v>1554</v>
      </c>
      <c r="C116" s="320" t="s">
        <v>1555</v>
      </c>
      <c r="D116" s="321" t="s">
        <v>1556</v>
      </c>
      <c r="E116" s="322" t="s">
        <v>1387</v>
      </c>
      <c r="F116" s="321"/>
      <c r="G116" s="323"/>
      <c r="H116" s="324" t="s">
        <v>1557</v>
      </c>
      <c r="I116" s="322" t="s">
        <v>1380</v>
      </c>
      <c r="J116" s="286"/>
    </row>
    <row r="117" spans="1:12" s="275" customFormat="1" ht="42.75" thickBot="1" x14ac:dyDescent="0.25">
      <c r="A117" s="274">
        <f>MAX($A$16:$A116)+1</f>
        <v>98</v>
      </c>
      <c r="B117" s="322" t="s">
        <v>1558</v>
      </c>
      <c r="C117" s="320" t="s">
        <v>1559</v>
      </c>
      <c r="D117" s="321" t="s">
        <v>1560</v>
      </c>
      <c r="E117" s="322" t="s">
        <v>1387</v>
      </c>
      <c r="F117" s="321"/>
      <c r="G117" s="323"/>
      <c r="H117" s="324" t="s">
        <v>1561</v>
      </c>
      <c r="I117" s="322" t="s">
        <v>227</v>
      </c>
      <c r="J117" s="286"/>
    </row>
    <row r="118" spans="1:12" s="275" customFormat="1" ht="32.25" thickBot="1" x14ac:dyDescent="0.25">
      <c r="A118" s="274">
        <f>MAX($A$16:$A117)+1</f>
        <v>99</v>
      </c>
      <c r="B118" s="322" t="s">
        <v>1562</v>
      </c>
      <c r="C118" s="320" t="s">
        <v>1563</v>
      </c>
      <c r="D118" s="321" t="s">
        <v>1564</v>
      </c>
      <c r="E118" s="322" t="s">
        <v>1565</v>
      </c>
      <c r="F118" s="321"/>
      <c r="G118" s="323"/>
      <c r="H118" s="324">
        <v>42216</v>
      </c>
      <c r="I118" s="322" t="s">
        <v>227</v>
      </c>
      <c r="J118" s="286"/>
    </row>
    <row r="119" spans="1:12" s="275" customFormat="1" ht="13.5" thickBot="1" x14ac:dyDescent="0.25">
      <c r="A119" s="274">
        <f>MAX($A$16:$A118)+1</f>
        <v>100</v>
      </c>
      <c r="B119" s="322" t="s">
        <v>1566</v>
      </c>
      <c r="C119" s="320" t="s">
        <v>1567</v>
      </c>
      <c r="D119" s="321" t="s">
        <v>1568</v>
      </c>
      <c r="E119" s="322" t="s">
        <v>1565</v>
      </c>
      <c r="F119" s="321"/>
      <c r="G119" s="323"/>
      <c r="H119" s="324">
        <v>42216</v>
      </c>
      <c r="I119" s="322" t="s">
        <v>227</v>
      </c>
      <c r="J119" s="286"/>
    </row>
    <row r="120" spans="1:12" s="275" customFormat="1" ht="13.5" thickBot="1" x14ac:dyDescent="0.25">
      <c r="A120" s="274">
        <f>MAX($A$16:$A119)+1</f>
        <v>101</v>
      </c>
      <c r="B120" s="322" t="s">
        <v>1569</v>
      </c>
      <c r="C120" s="285" t="s">
        <v>1570</v>
      </c>
      <c r="D120" s="270" t="s">
        <v>1571</v>
      </c>
      <c r="E120" s="269" t="s">
        <v>1565</v>
      </c>
      <c r="F120" s="270"/>
      <c r="G120" s="338"/>
      <c r="H120" s="331">
        <v>42216</v>
      </c>
      <c r="I120" s="322" t="s">
        <v>227</v>
      </c>
      <c r="J120" s="286"/>
    </row>
    <row r="121" spans="1:12" s="275" customFormat="1" ht="13.5" thickBot="1" x14ac:dyDescent="0.25">
      <c r="A121" s="274">
        <f>MAX($A$16:$A120)+1</f>
        <v>102</v>
      </c>
      <c r="B121" s="319" t="s">
        <v>505</v>
      </c>
      <c r="C121" s="320" t="s">
        <v>1572</v>
      </c>
      <c r="D121" s="321" t="s">
        <v>1573</v>
      </c>
      <c r="E121" s="322" t="s">
        <v>1387</v>
      </c>
      <c r="F121" s="323"/>
      <c r="G121" s="270"/>
      <c r="H121" s="346">
        <v>46326</v>
      </c>
      <c r="I121" s="322" t="s">
        <v>227</v>
      </c>
      <c r="J121" s="286"/>
    </row>
    <row r="122" spans="1:12" s="275" customFormat="1" ht="21.75" thickBot="1" x14ac:dyDescent="0.25">
      <c r="A122" s="274">
        <f>MAX($A$16:$A121)+1</f>
        <v>103</v>
      </c>
      <c r="B122" s="330" t="s">
        <v>522</v>
      </c>
      <c r="C122" s="339" t="s">
        <v>921</v>
      </c>
      <c r="D122" s="340" t="s">
        <v>538</v>
      </c>
      <c r="E122" s="330" t="s">
        <v>1387</v>
      </c>
      <c r="F122" s="340"/>
      <c r="G122" s="340" t="s">
        <v>1574</v>
      </c>
      <c r="H122" s="347" t="s">
        <v>1575</v>
      </c>
      <c r="I122" s="330"/>
      <c r="J122" s="286"/>
    </row>
    <row r="123" spans="1:12" s="275" customFormat="1" ht="13.5" thickBot="1" x14ac:dyDescent="0.25">
      <c r="A123" s="274">
        <f>MAX($A$16:$A122)+1</f>
        <v>104</v>
      </c>
      <c r="B123" s="330" t="s">
        <v>1576</v>
      </c>
      <c r="C123" s="339" t="s">
        <v>921</v>
      </c>
      <c r="D123" s="340" t="s">
        <v>1577</v>
      </c>
      <c r="E123" s="330" t="s">
        <v>1387</v>
      </c>
      <c r="F123" s="340"/>
      <c r="G123" s="340"/>
      <c r="H123" s="347">
        <v>45138</v>
      </c>
      <c r="I123" s="330" t="s">
        <v>227</v>
      </c>
      <c r="J123" s="286"/>
    </row>
    <row r="124" spans="1:12" s="275" customFormat="1" ht="21.75" thickBot="1" x14ac:dyDescent="0.25">
      <c r="A124" s="274">
        <f>MAX($A$16:$A123)+1</f>
        <v>105</v>
      </c>
      <c r="B124" s="319" t="s">
        <v>1576</v>
      </c>
      <c r="C124" s="320" t="s">
        <v>921</v>
      </c>
      <c r="D124" s="321" t="s">
        <v>1578</v>
      </c>
      <c r="E124" s="322" t="s">
        <v>1387</v>
      </c>
      <c r="F124" s="323"/>
      <c r="G124" s="270"/>
      <c r="H124" s="324" t="s">
        <v>1579</v>
      </c>
      <c r="I124" s="322" t="s">
        <v>1580</v>
      </c>
      <c r="J124" s="286"/>
    </row>
    <row r="125" spans="1:12" s="275" customFormat="1" ht="21.75" thickBot="1" x14ac:dyDescent="0.25">
      <c r="A125" s="274">
        <f>MAX($A$16:$A124)+1</f>
        <v>106</v>
      </c>
      <c r="B125" s="330" t="s">
        <v>527</v>
      </c>
      <c r="C125" s="339" t="s">
        <v>925</v>
      </c>
      <c r="D125" s="340" t="s">
        <v>538</v>
      </c>
      <c r="E125" s="330" t="s">
        <v>1387</v>
      </c>
      <c r="F125" s="340"/>
      <c r="G125" s="340" t="s">
        <v>1574</v>
      </c>
      <c r="H125" s="347" t="s">
        <v>1575</v>
      </c>
      <c r="I125" s="330"/>
      <c r="J125" s="286"/>
    </row>
    <row r="126" spans="1:12" s="275" customFormat="1" ht="13.5" thickBot="1" x14ac:dyDescent="0.25">
      <c r="A126" s="274">
        <f>MAX($A$16:$A125)+1</f>
        <v>107</v>
      </c>
      <c r="B126" s="330" t="s">
        <v>527</v>
      </c>
      <c r="C126" s="339" t="s">
        <v>925</v>
      </c>
      <c r="D126" s="340" t="s">
        <v>1577</v>
      </c>
      <c r="E126" s="322" t="s">
        <v>1387</v>
      </c>
      <c r="F126" s="340"/>
      <c r="G126" s="340"/>
      <c r="H126" s="347">
        <v>45138</v>
      </c>
      <c r="I126" s="330" t="s">
        <v>227</v>
      </c>
      <c r="J126" s="286"/>
    </row>
    <row r="127" spans="1:12" s="275" customFormat="1" ht="21.75" thickBot="1" x14ac:dyDescent="0.25">
      <c r="A127" s="274">
        <f>MAX($A$16:$A126)+1</f>
        <v>108</v>
      </c>
      <c r="B127" s="319" t="s">
        <v>527</v>
      </c>
      <c r="C127" s="320" t="s">
        <v>925</v>
      </c>
      <c r="D127" s="321" t="s">
        <v>1581</v>
      </c>
      <c r="E127" s="322" t="s">
        <v>1387</v>
      </c>
      <c r="F127" s="323"/>
      <c r="G127" s="270"/>
      <c r="H127" s="324" t="s">
        <v>1579</v>
      </c>
      <c r="I127" s="322" t="s">
        <v>1582</v>
      </c>
      <c r="J127" s="286"/>
    </row>
    <row r="128" spans="1:12" s="275" customFormat="1" ht="21.75" thickBot="1" x14ac:dyDescent="0.25">
      <c r="A128" s="274">
        <f>MAX($A$16:$A127)+1</f>
        <v>109</v>
      </c>
      <c r="B128" s="330" t="s">
        <v>532</v>
      </c>
      <c r="C128" s="339" t="s">
        <v>1583</v>
      </c>
      <c r="D128" s="340" t="s">
        <v>538</v>
      </c>
      <c r="E128" s="330" t="s">
        <v>1387</v>
      </c>
      <c r="F128" s="340"/>
      <c r="G128" s="340" t="s">
        <v>1574</v>
      </c>
      <c r="H128" s="348" t="s">
        <v>1584</v>
      </c>
      <c r="I128" s="330"/>
      <c r="J128" s="286"/>
    </row>
    <row r="129" spans="1:10" s="275" customFormat="1" ht="21.75" thickBot="1" x14ac:dyDescent="0.25">
      <c r="A129" s="274">
        <f>MAX($A$16:$A128)+1</f>
        <v>110</v>
      </c>
      <c r="B129" s="330" t="s">
        <v>540</v>
      </c>
      <c r="C129" s="339" t="s">
        <v>1585</v>
      </c>
      <c r="D129" s="340" t="s">
        <v>538</v>
      </c>
      <c r="E129" s="330" t="s">
        <v>1387</v>
      </c>
      <c r="F129" s="340"/>
      <c r="G129" s="340" t="s">
        <v>1574</v>
      </c>
      <c r="H129" s="347" t="s">
        <v>1586</v>
      </c>
      <c r="I129" s="330"/>
      <c r="J129" s="286"/>
    </row>
    <row r="130" spans="1:10" s="275" customFormat="1" ht="32.25" thickBot="1" x14ac:dyDescent="0.25">
      <c r="A130" s="274">
        <f>MAX($A$16:$A129)+1</f>
        <v>111</v>
      </c>
      <c r="B130" s="330" t="s">
        <v>542</v>
      </c>
      <c r="C130" s="339" t="s">
        <v>1587</v>
      </c>
      <c r="D130" s="340" t="s">
        <v>538</v>
      </c>
      <c r="E130" s="330" t="s">
        <v>1387</v>
      </c>
      <c r="F130" s="340"/>
      <c r="G130" s="340" t="s">
        <v>1574</v>
      </c>
      <c r="H130" s="347" t="s">
        <v>1588</v>
      </c>
      <c r="I130" s="330"/>
      <c r="J130" s="286"/>
    </row>
    <row r="131" spans="1:10" s="275" customFormat="1" ht="21.75" thickBot="1" x14ac:dyDescent="0.25">
      <c r="A131" s="274">
        <f>MAX($A$16:$A130)+1</f>
        <v>112</v>
      </c>
      <c r="B131" s="330" t="s">
        <v>545</v>
      </c>
      <c r="C131" s="339" t="s">
        <v>1589</v>
      </c>
      <c r="D131" s="340" t="s">
        <v>538</v>
      </c>
      <c r="E131" s="330" t="s">
        <v>1387</v>
      </c>
      <c r="F131" s="340"/>
      <c r="G131" s="340" t="s">
        <v>1574</v>
      </c>
      <c r="H131" s="347" t="s">
        <v>1590</v>
      </c>
      <c r="I131" s="330" t="s">
        <v>227</v>
      </c>
      <c r="J131" s="286"/>
    </row>
    <row r="132" spans="1:10" s="275" customFormat="1" ht="13.5" thickBot="1" x14ac:dyDescent="0.25">
      <c r="A132" s="274">
        <f>MAX($A$16:$A131)+1</f>
        <v>113</v>
      </c>
      <c r="B132" s="349" t="s">
        <v>551</v>
      </c>
      <c r="C132" s="284" t="s">
        <v>1591</v>
      </c>
      <c r="D132" s="296" t="s">
        <v>1592</v>
      </c>
      <c r="E132" s="349" t="s">
        <v>1387</v>
      </c>
      <c r="F132" s="296"/>
      <c r="G132" s="288"/>
      <c r="H132" s="350"/>
      <c r="I132" s="330" t="s">
        <v>868</v>
      </c>
      <c r="J132" s="286"/>
    </row>
    <row r="133" spans="1:10" s="275" customFormat="1" ht="13.5" thickBot="1" x14ac:dyDescent="0.25">
      <c r="A133" s="274">
        <f>MAX($A$16:$A132)+1</f>
        <v>114</v>
      </c>
      <c r="B133" s="349" t="s">
        <v>551</v>
      </c>
      <c r="C133" s="284" t="s">
        <v>1591</v>
      </c>
      <c r="D133" s="296" t="s">
        <v>538</v>
      </c>
      <c r="E133" s="349" t="s">
        <v>1387</v>
      </c>
      <c r="F133" s="296"/>
      <c r="G133" s="296"/>
      <c r="H133" s="351" t="s">
        <v>1593</v>
      </c>
      <c r="I133" s="349"/>
      <c r="J133" s="286"/>
    </row>
    <row r="134" spans="1:10" s="275" customFormat="1" ht="13.5" thickBot="1" x14ac:dyDescent="0.25">
      <c r="A134" s="274">
        <f>MAX($A$16:$A133)+1</f>
        <v>115</v>
      </c>
      <c r="B134" s="330" t="s">
        <v>560</v>
      </c>
      <c r="C134" s="284" t="s">
        <v>1594</v>
      </c>
      <c r="D134" s="296" t="s">
        <v>538</v>
      </c>
      <c r="E134" s="330" t="s">
        <v>1387</v>
      </c>
      <c r="F134" s="296"/>
      <c r="G134" s="340" t="s">
        <v>1595</v>
      </c>
      <c r="H134" s="351"/>
      <c r="I134" s="330" t="s">
        <v>868</v>
      </c>
      <c r="J134" s="286"/>
    </row>
    <row r="135" spans="1:10" s="275" customFormat="1" ht="13.5" thickBot="1" x14ac:dyDescent="0.25">
      <c r="A135" s="274">
        <f>MAX($A$16:$A134)+1</f>
        <v>116</v>
      </c>
      <c r="B135" s="330" t="s">
        <v>560</v>
      </c>
      <c r="C135" s="339" t="s">
        <v>1596</v>
      </c>
      <c r="D135" s="340" t="s">
        <v>1597</v>
      </c>
      <c r="E135" s="330" t="s">
        <v>1387</v>
      </c>
      <c r="F135" s="340"/>
      <c r="G135" s="340" t="s">
        <v>1595</v>
      </c>
      <c r="H135" s="352"/>
      <c r="I135" s="330" t="s">
        <v>868</v>
      </c>
      <c r="J135" s="286"/>
    </row>
    <row r="136" spans="1:10" s="275" customFormat="1" ht="13.5" thickBot="1" x14ac:dyDescent="0.25">
      <c r="A136" s="274">
        <f>MAX($A$16:$A135)+1</f>
        <v>117</v>
      </c>
      <c r="B136" s="330" t="s">
        <v>562</v>
      </c>
      <c r="C136" s="339" t="s">
        <v>1598</v>
      </c>
      <c r="D136" s="340" t="s">
        <v>538</v>
      </c>
      <c r="E136" s="330" t="s">
        <v>1387</v>
      </c>
      <c r="F136" s="340"/>
      <c r="G136" s="340"/>
      <c r="H136" s="347" t="s">
        <v>1599</v>
      </c>
      <c r="I136" s="330" t="s">
        <v>227</v>
      </c>
      <c r="J136" s="286"/>
    </row>
    <row r="137" spans="1:10" s="275" customFormat="1" ht="13.5" thickBot="1" x14ac:dyDescent="0.25">
      <c r="A137" s="274">
        <f>MAX($A$16:$A136)+1</f>
        <v>118</v>
      </c>
      <c r="B137" s="330" t="s">
        <v>1306</v>
      </c>
      <c r="C137" s="339" t="s">
        <v>1600</v>
      </c>
      <c r="D137" s="340" t="s">
        <v>538</v>
      </c>
      <c r="E137" s="330" t="s">
        <v>1387</v>
      </c>
      <c r="F137" s="340"/>
      <c r="G137" s="340"/>
      <c r="H137" s="347"/>
      <c r="I137" s="330" t="s">
        <v>868</v>
      </c>
      <c r="J137" s="286"/>
    </row>
    <row r="138" spans="1:10" s="275" customFormat="1" ht="13.5" thickBot="1" x14ac:dyDescent="0.25">
      <c r="A138" s="274">
        <f>MAX($A$16:$A137)+1</f>
        <v>119</v>
      </c>
      <c r="B138" s="330" t="s">
        <v>1308</v>
      </c>
      <c r="C138" s="339" t="s">
        <v>1601</v>
      </c>
      <c r="D138" s="340" t="s">
        <v>538</v>
      </c>
      <c r="E138" s="330" t="s">
        <v>1387</v>
      </c>
      <c r="F138" s="340"/>
      <c r="G138" s="340"/>
      <c r="H138" s="347" t="s">
        <v>851</v>
      </c>
      <c r="I138" s="330"/>
      <c r="J138" s="286"/>
    </row>
    <row r="139" spans="1:10" s="275" customFormat="1" ht="21.75" thickBot="1" x14ac:dyDescent="0.25">
      <c r="A139" s="274">
        <f>MAX($A$16:$A138)+1</f>
        <v>120</v>
      </c>
      <c r="B139" s="322" t="s">
        <v>571</v>
      </c>
      <c r="C139" s="320" t="s">
        <v>1602</v>
      </c>
      <c r="D139" s="340" t="s">
        <v>1603</v>
      </c>
      <c r="E139" s="347" t="s">
        <v>1604</v>
      </c>
      <c r="F139" s="340"/>
      <c r="G139" s="340"/>
      <c r="H139" s="341">
        <v>46234</v>
      </c>
      <c r="I139" s="330"/>
      <c r="J139" s="286"/>
    </row>
    <row r="140" spans="1:10" s="275" customFormat="1" ht="13.5" thickBot="1" x14ac:dyDescent="0.25">
      <c r="A140" s="274">
        <f>MAX($A$16:$A139)+1</f>
        <v>121</v>
      </c>
      <c r="B140" s="330" t="s">
        <v>1605</v>
      </c>
      <c r="C140" s="339" t="s">
        <v>1606</v>
      </c>
      <c r="D140" s="340" t="s">
        <v>538</v>
      </c>
      <c r="E140" s="330" t="s">
        <v>1607</v>
      </c>
      <c r="F140" s="340"/>
      <c r="G140" s="340"/>
      <c r="H140" s="341" t="s">
        <v>1608</v>
      </c>
      <c r="I140" s="330"/>
      <c r="J140" s="286"/>
    </row>
    <row r="141" spans="1:10" s="275" customFormat="1" ht="32.25" thickBot="1" x14ac:dyDescent="0.25">
      <c r="A141" s="274">
        <f>MAX($A$16:$A140)+1</f>
        <v>122</v>
      </c>
      <c r="B141" s="322" t="s">
        <v>1609</v>
      </c>
      <c r="C141" s="320" t="s">
        <v>1610</v>
      </c>
      <c r="D141" s="340" t="s">
        <v>538</v>
      </c>
      <c r="E141" s="322" t="s">
        <v>1611</v>
      </c>
      <c r="F141" s="340"/>
      <c r="G141" s="340" t="s">
        <v>1574</v>
      </c>
      <c r="H141" s="347" t="s">
        <v>1612</v>
      </c>
      <c r="I141" s="330"/>
      <c r="J141" s="286"/>
    </row>
    <row r="142" spans="1:10" s="275" customFormat="1" ht="21.75" thickBot="1" x14ac:dyDescent="0.25">
      <c r="A142" s="274">
        <f>MAX($A$16:$A141)+1</f>
        <v>123</v>
      </c>
      <c r="B142" s="330" t="s">
        <v>1613</v>
      </c>
      <c r="C142" s="339" t="s">
        <v>1614</v>
      </c>
      <c r="D142" s="340" t="s">
        <v>538</v>
      </c>
      <c r="E142" s="330" t="s">
        <v>1607</v>
      </c>
      <c r="F142" s="340"/>
      <c r="G142" s="340" t="s">
        <v>1574</v>
      </c>
      <c r="H142" s="347"/>
      <c r="I142" s="340" t="s">
        <v>1615</v>
      </c>
      <c r="J142" s="286"/>
    </row>
    <row r="143" spans="1:10" s="275" customFormat="1" ht="21.75" thickBot="1" x14ac:dyDescent="0.25">
      <c r="A143" s="274">
        <f>MAX($A$16:$A142)+1</f>
        <v>124</v>
      </c>
      <c r="B143" s="330" t="s">
        <v>1616</v>
      </c>
      <c r="C143" s="339" t="s">
        <v>1617</v>
      </c>
      <c r="D143" s="340" t="s">
        <v>538</v>
      </c>
      <c r="E143" s="330" t="s">
        <v>1607</v>
      </c>
      <c r="F143" s="340"/>
      <c r="G143" s="340" t="s">
        <v>1574</v>
      </c>
      <c r="H143" s="347"/>
      <c r="I143" s="347"/>
      <c r="J143" s="286"/>
    </row>
    <row r="144" spans="1:10" s="275" customFormat="1" ht="21.75" thickBot="1" x14ac:dyDescent="0.25">
      <c r="A144" s="274">
        <f>MAX($A$16:$A143)+1</f>
        <v>125</v>
      </c>
      <c r="B144" s="330" t="s">
        <v>1618</v>
      </c>
      <c r="C144" s="339" t="s">
        <v>1619</v>
      </c>
      <c r="D144" s="340" t="s">
        <v>538</v>
      </c>
      <c r="E144" s="330" t="s">
        <v>1607</v>
      </c>
      <c r="F144" s="340"/>
      <c r="G144" s="340" t="s">
        <v>1574</v>
      </c>
      <c r="H144" s="347"/>
      <c r="I144" s="347"/>
      <c r="J144" s="286"/>
    </row>
    <row r="145" spans="1:18" s="275" customFormat="1" ht="21.75" thickBot="1" x14ac:dyDescent="0.25">
      <c r="A145" s="274">
        <f>MAX($A$16:$A144)+1</f>
        <v>126</v>
      </c>
      <c r="B145" s="330" t="s">
        <v>1620</v>
      </c>
      <c r="C145" s="339" t="s">
        <v>1621</v>
      </c>
      <c r="D145" s="340" t="s">
        <v>538</v>
      </c>
      <c r="E145" s="330" t="s">
        <v>1607</v>
      </c>
      <c r="F145" s="340"/>
      <c r="G145" s="340" t="s">
        <v>1574</v>
      </c>
      <c r="H145" s="347"/>
      <c r="I145" s="347"/>
      <c r="J145" s="286"/>
    </row>
    <row r="146" spans="1:18" s="275" customFormat="1" ht="21.75" thickBot="1" x14ac:dyDescent="0.25">
      <c r="A146" s="274">
        <f>MAX($A$16:$A145)+1</f>
        <v>127</v>
      </c>
      <c r="B146" s="330" t="s">
        <v>1622</v>
      </c>
      <c r="C146" s="339" t="s">
        <v>1623</v>
      </c>
      <c r="D146" s="340" t="s">
        <v>538</v>
      </c>
      <c r="E146" s="330" t="s">
        <v>1607</v>
      </c>
      <c r="F146" s="340"/>
      <c r="G146" s="340" t="s">
        <v>1574</v>
      </c>
      <c r="H146" s="347"/>
      <c r="I146" s="340" t="s">
        <v>1615</v>
      </c>
      <c r="J146" s="286"/>
    </row>
    <row r="147" spans="1:18" s="275" customFormat="1" ht="21.75" thickBot="1" x14ac:dyDescent="0.25">
      <c r="A147" s="274">
        <f>MAX($A$16:$A146)+1</f>
        <v>128</v>
      </c>
      <c r="B147" s="330" t="s">
        <v>1624</v>
      </c>
      <c r="C147" s="339" t="s">
        <v>1625</v>
      </c>
      <c r="D147" s="340" t="s">
        <v>1626</v>
      </c>
      <c r="E147" s="330" t="s">
        <v>1387</v>
      </c>
      <c r="F147" s="340"/>
      <c r="G147" s="340" t="s">
        <v>1627</v>
      </c>
      <c r="H147" s="347" t="s">
        <v>1027</v>
      </c>
      <c r="I147" s="340"/>
      <c r="J147" s="286"/>
    </row>
    <row r="148" spans="1:18" s="275" customFormat="1" ht="21.75" thickBot="1" x14ac:dyDescent="0.25">
      <c r="A148" s="274">
        <v>129</v>
      </c>
      <c r="B148" s="330" t="s">
        <v>1628</v>
      </c>
      <c r="C148" s="339" t="s">
        <v>1629</v>
      </c>
      <c r="D148" s="340" t="s">
        <v>1630</v>
      </c>
      <c r="E148" s="330" t="s">
        <v>1387</v>
      </c>
      <c r="F148" s="340"/>
      <c r="G148" s="340" t="s">
        <v>1627</v>
      </c>
      <c r="H148" s="347" t="s">
        <v>1027</v>
      </c>
      <c r="I148" s="340"/>
      <c r="J148" s="286"/>
    </row>
    <row r="149" spans="1:18" s="275" customFormat="1" ht="32.25" thickBot="1" x14ac:dyDescent="0.25">
      <c r="A149" s="274">
        <f>MAX($A$16:$A148)+1</f>
        <v>130</v>
      </c>
      <c r="B149" s="330" t="s">
        <v>1363</v>
      </c>
      <c r="C149" s="339" t="s">
        <v>1631</v>
      </c>
      <c r="D149" s="340" t="s">
        <v>96</v>
      </c>
      <c r="E149" s="330" t="s">
        <v>1387</v>
      </c>
      <c r="F149" s="340"/>
      <c r="G149" s="340"/>
      <c r="H149" s="347" t="s">
        <v>1632</v>
      </c>
      <c r="I149" s="340" t="s">
        <v>1633</v>
      </c>
      <c r="J149" s="286"/>
    </row>
    <row r="150" spans="1:18" s="275" customFormat="1" ht="21.75" thickBot="1" x14ac:dyDescent="0.25">
      <c r="A150" s="274">
        <f>MAX($A$16:$A149)+1</f>
        <v>131</v>
      </c>
      <c r="B150" s="330" t="s">
        <v>1363</v>
      </c>
      <c r="C150" s="339" t="s">
        <v>1634</v>
      </c>
      <c r="D150" s="340" t="s">
        <v>1635</v>
      </c>
      <c r="E150" s="322" t="s">
        <v>1387</v>
      </c>
      <c r="F150" s="340"/>
      <c r="G150" s="340"/>
      <c r="H150" s="347" t="s">
        <v>867</v>
      </c>
      <c r="I150" s="330"/>
      <c r="J150" s="286"/>
    </row>
    <row r="151" spans="1:18" s="275" customFormat="1" ht="53.25" thickBot="1" x14ac:dyDescent="0.25">
      <c r="A151" s="274">
        <f>MAX($A$16:$A150)+1</f>
        <v>132</v>
      </c>
      <c r="B151" s="330" t="s">
        <v>1366</v>
      </c>
      <c r="C151" s="339" t="s">
        <v>1636</v>
      </c>
      <c r="D151" s="340" t="s">
        <v>96</v>
      </c>
      <c r="E151" s="330" t="s">
        <v>1387</v>
      </c>
      <c r="F151" s="340"/>
      <c r="G151" s="340"/>
      <c r="H151" s="341"/>
      <c r="I151" s="330" t="s">
        <v>1637</v>
      </c>
      <c r="J151" s="286"/>
    </row>
    <row r="152" spans="1:18" s="275" customFormat="1" ht="21.75" thickBot="1" x14ac:dyDescent="0.25">
      <c r="A152" s="388">
        <f>MAX($A$16:$A151)+1</f>
        <v>133</v>
      </c>
      <c r="B152" s="330" t="s">
        <v>1366</v>
      </c>
      <c r="C152" s="339" t="s">
        <v>1638</v>
      </c>
      <c r="D152" s="340" t="s">
        <v>1635</v>
      </c>
      <c r="E152" s="322" t="s">
        <v>1387</v>
      </c>
      <c r="F152" s="340"/>
      <c r="G152" s="340"/>
      <c r="H152" s="347" t="s">
        <v>867</v>
      </c>
      <c r="I152" s="330"/>
      <c r="J152" s="286"/>
    </row>
    <row r="153" spans="1:18" s="275" customFormat="1" ht="21.75" thickBot="1" x14ac:dyDescent="0.25">
      <c r="A153" s="388">
        <f>MAX($A$16:$A152)+1</f>
        <v>134</v>
      </c>
      <c r="B153" s="349" t="s">
        <v>1639</v>
      </c>
      <c r="C153" s="284" t="s">
        <v>1640</v>
      </c>
      <c r="D153" s="296" t="s">
        <v>1641</v>
      </c>
      <c r="E153" s="330" t="s">
        <v>1387</v>
      </c>
      <c r="F153" s="296"/>
      <c r="G153" s="296"/>
      <c r="H153" s="350" t="s">
        <v>1642</v>
      </c>
      <c r="I153" s="330"/>
      <c r="J153" s="286"/>
    </row>
    <row r="154" spans="1:18" s="275" customFormat="1" ht="21.75" thickBot="1" x14ac:dyDescent="0.25">
      <c r="A154" s="388">
        <f>MAX($A$16:$A153)+1</f>
        <v>135</v>
      </c>
      <c r="B154" s="269" t="s">
        <v>878</v>
      </c>
      <c r="C154" s="285" t="s">
        <v>1643</v>
      </c>
      <c r="D154" s="296" t="s">
        <v>1644</v>
      </c>
      <c r="E154" s="330" t="s">
        <v>1387</v>
      </c>
      <c r="F154" s="296"/>
      <c r="G154" s="296"/>
      <c r="H154" s="350" t="s">
        <v>1645</v>
      </c>
      <c r="I154" s="330"/>
      <c r="J154" s="286"/>
    </row>
    <row r="155" spans="1:18" s="275" customFormat="1" ht="42.75" thickBot="1" x14ac:dyDescent="0.25">
      <c r="A155" s="388">
        <f>MAX($A$16:$A154)+1</f>
        <v>136</v>
      </c>
      <c r="B155" s="330" t="s">
        <v>883</v>
      </c>
      <c r="C155" s="339" t="s">
        <v>884</v>
      </c>
      <c r="D155" s="340" t="s">
        <v>1646</v>
      </c>
      <c r="E155" s="322" t="s">
        <v>1387</v>
      </c>
      <c r="F155" s="340"/>
      <c r="G155" s="340" t="s">
        <v>886</v>
      </c>
      <c r="H155" s="347">
        <v>44773</v>
      </c>
      <c r="I155" s="330" t="s">
        <v>504</v>
      </c>
      <c r="J155" s="286"/>
      <c r="L155" s="400"/>
      <c r="M155" s="400"/>
      <c r="N155" s="400"/>
      <c r="O155" s="400"/>
      <c r="P155" s="400"/>
      <c r="Q155" s="400"/>
      <c r="R155" s="400"/>
    </row>
    <row r="156" spans="1:18" s="275" customFormat="1" ht="21.75" thickBot="1" x14ac:dyDescent="0.25">
      <c r="A156" s="388">
        <f>MAX($A$16:$A155)+1</f>
        <v>137</v>
      </c>
      <c r="B156" s="330" t="s">
        <v>1647</v>
      </c>
      <c r="C156" s="339" t="s">
        <v>1648</v>
      </c>
      <c r="D156" s="340" t="s">
        <v>1649</v>
      </c>
      <c r="E156" s="322" t="s">
        <v>1387</v>
      </c>
      <c r="F156" s="340"/>
      <c r="G156" s="340"/>
      <c r="H156" s="341">
        <v>46203</v>
      </c>
      <c r="I156" s="330"/>
      <c r="J156" s="286"/>
    </row>
    <row r="157" spans="1:18" s="275" customFormat="1" ht="21.75" thickBot="1" x14ac:dyDescent="0.25">
      <c r="A157" s="388">
        <f>MAX($A$16:$A156)+1</f>
        <v>138</v>
      </c>
      <c r="B157" s="330" t="s">
        <v>1650</v>
      </c>
      <c r="C157" s="339" t="s">
        <v>1651</v>
      </c>
      <c r="D157" s="340" t="s">
        <v>1652</v>
      </c>
      <c r="E157" s="330" t="s">
        <v>1653</v>
      </c>
      <c r="F157" s="340"/>
      <c r="G157" s="340"/>
      <c r="H157" s="341">
        <v>46234</v>
      </c>
      <c r="I157" s="330"/>
      <c r="J157" s="286"/>
    </row>
    <row r="158" spans="1:18" s="275" customFormat="1" ht="32.25" thickBot="1" x14ac:dyDescent="0.25">
      <c r="A158" s="388">
        <f>MAX($A$16:$A157)+1</f>
        <v>139</v>
      </c>
      <c r="B158" s="330" t="s">
        <v>1654</v>
      </c>
      <c r="C158" s="284" t="s">
        <v>1655</v>
      </c>
      <c r="D158" s="296" t="s">
        <v>1656</v>
      </c>
      <c r="E158" s="349" t="s">
        <v>1611</v>
      </c>
      <c r="F158" s="296"/>
      <c r="G158" s="296"/>
      <c r="H158" s="351"/>
      <c r="I158" s="330"/>
      <c r="J158" s="286"/>
    </row>
    <row r="159" spans="1:18" s="275" customFormat="1" ht="15.75" thickBot="1" x14ac:dyDescent="0.25">
      <c r="A159" s="388">
        <f>MAX($A$16:$A158)+1</f>
        <v>140</v>
      </c>
      <c r="B159" s="349" t="s">
        <v>1657</v>
      </c>
      <c r="C159" s="284" t="s">
        <v>1658</v>
      </c>
      <c r="D159" s="296" t="s">
        <v>1659</v>
      </c>
      <c r="E159" s="330" t="s">
        <v>1387</v>
      </c>
      <c r="F159" s="296"/>
      <c r="G159" s="296" t="s">
        <v>1660</v>
      </c>
      <c r="H159" s="350" t="s">
        <v>867</v>
      </c>
      <c r="I159" s="349"/>
      <c r="J159" s="286"/>
      <c r="L159" s="402"/>
    </row>
    <row r="160" spans="1:18" s="275" customFormat="1" ht="21.75" thickBot="1" x14ac:dyDescent="0.25">
      <c r="A160" s="388">
        <f>MAX($A$16:$A159)+1</f>
        <v>141</v>
      </c>
      <c r="B160" s="349" t="s">
        <v>1661</v>
      </c>
      <c r="C160" s="284" t="s">
        <v>1284</v>
      </c>
      <c r="D160" s="296" t="s">
        <v>1662</v>
      </c>
      <c r="E160" s="330" t="s">
        <v>1387</v>
      </c>
      <c r="F160" s="296"/>
      <c r="G160" s="296"/>
      <c r="H160" s="349" t="s">
        <v>446</v>
      </c>
      <c r="I160" s="269" t="s">
        <v>227</v>
      </c>
      <c r="J160" s="286"/>
      <c r="L160" s="402" t="s">
        <v>1663</v>
      </c>
    </row>
    <row r="161" spans="1:12" s="275" customFormat="1" ht="21.75" thickBot="1" x14ac:dyDescent="0.25">
      <c r="A161" s="388">
        <f>MAX($A$16:$A160)+1</f>
        <v>142</v>
      </c>
      <c r="B161" s="330" t="s">
        <v>910</v>
      </c>
      <c r="C161" s="284" t="s">
        <v>511</v>
      </c>
      <c r="D161" s="296" t="s">
        <v>592</v>
      </c>
      <c r="E161" s="349" t="s">
        <v>1387</v>
      </c>
      <c r="F161" s="296"/>
      <c r="G161" s="296"/>
      <c r="H161" s="350">
        <v>44865</v>
      </c>
      <c r="I161" s="349" t="s">
        <v>227</v>
      </c>
      <c r="J161" s="286"/>
    </row>
    <row r="162" spans="1:12" s="275" customFormat="1" ht="21.75" thickBot="1" x14ac:dyDescent="0.25">
      <c r="A162" s="388">
        <f>MAX($A$16:$A161)+1</f>
        <v>143</v>
      </c>
      <c r="B162" s="330" t="s">
        <v>912</v>
      </c>
      <c r="C162" s="339" t="s">
        <v>1664</v>
      </c>
      <c r="D162" s="340" t="s">
        <v>592</v>
      </c>
      <c r="E162" s="330" t="s">
        <v>1387</v>
      </c>
      <c r="F162" s="340"/>
      <c r="G162" s="340"/>
      <c r="H162" s="341" t="s">
        <v>1665</v>
      </c>
      <c r="I162" s="330" t="s">
        <v>227</v>
      </c>
      <c r="J162" s="286"/>
    </row>
    <row r="163" spans="1:12" s="275" customFormat="1" ht="32.25" thickBot="1" x14ac:dyDescent="0.25">
      <c r="A163" s="388">
        <f>MAX($A$16:$A162)+1</f>
        <v>144</v>
      </c>
      <c r="B163" s="330" t="s">
        <v>586</v>
      </c>
      <c r="C163" s="339" t="s">
        <v>1358</v>
      </c>
      <c r="D163" s="340" t="s">
        <v>1666</v>
      </c>
      <c r="E163" s="322" t="s">
        <v>1387</v>
      </c>
      <c r="F163" s="340"/>
      <c r="G163" s="340"/>
      <c r="H163" s="347">
        <v>44773</v>
      </c>
      <c r="I163" s="353" t="s">
        <v>227</v>
      </c>
      <c r="J163" s="286"/>
    </row>
    <row r="164" spans="1:12" s="275" customFormat="1" ht="21.75" thickBot="1" x14ac:dyDescent="0.25">
      <c r="A164" s="388">
        <f>MAX($A$16:$A163)+1</f>
        <v>145</v>
      </c>
      <c r="B164" s="330" t="s">
        <v>590</v>
      </c>
      <c r="C164" s="339" t="s">
        <v>1667</v>
      </c>
      <c r="D164" s="340" t="s">
        <v>1668</v>
      </c>
      <c r="E164" s="330" t="s">
        <v>1387</v>
      </c>
      <c r="F164" s="340"/>
      <c r="G164" s="340"/>
      <c r="H164" s="341" t="s">
        <v>1669</v>
      </c>
      <c r="I164" s="330" t="s">
        <v>1670</v>
      </c>
      <c r="J164" s="286"/>
    </row>
    <row r="165" spans="1:12" s="275" customFormat="1" ht="42.75" thickBot="1" x14ac:dyDescent="0.25">
      <c r="A165" s="388">
        <f>MAX($A$16:$A164)+1</f>
        <v>146</v>
      </c>
      <c r="B165" s="330" t="s">
        <v>590</v>
      </c>
      <c r="C165" s="339" t="s">
        <v>928</v>
      </c>
      <c r="D165" s="340" t="s">
        <v>1668</v>
      </c>
      <c r="E165" s="330" t="s">
        <v>1387</v>
      </c>
      <c r="F165" s="340"/>
      <c r="G165" s="340"/>
      <c r="H165" s="341">
        <v>44651</v>
      </c>
      <c r="I165" s="322" t="s">
        <v>1671</v>
      </c>
      <c r="J165" s="286"/>
    </row>
    <row r="166" spans="1:12" s="275" customFormat="1" ht="21.75" thickBot="1" x14ac:dyDescent="0.25">
      <c r="A166" s="388">
        <f>MAX($A$16:$A165)+1</f>
        <v>147</v>
      </c>
      <c r="B166" s="330" t="s">
        <v>937</v>
      </c>
      <c r="C166" s="339" t="s">
        <v>1672</v>
      </c>
      <c r="D166" s="340" t="s">
        <v>592</v>
      </c>
      <c r="E166" s="330" t="s">
        <v>1387</v>
      </c>
      <c r="F166" s="340"/>
      <c r="G166" s="340"/>
      <c r="H166" s="354" t="s">
        <v>1673</v>
      </c>
      <c r="I166" s="330" t="s">
        <v>227</v>
      </c>
      <c r="J166" s="286"/>
    </row>
    <row r="167" spans="1:12" s="275" customFormat="1" ht="42.75" thickBot="1" x14ac:dyDescent="0.25">
      <c r="A167" s="388">
        <f>MAX($A$16:$A166)+1</f>
        <v>148</v>
      </c>
      <c r="B167" s="349" t="s">
        <v>1674</v>
      </c>
      <c r="C167" s="284" t="s">
        <v>1675</v>
      </c>
      <c r="D167" s="296" t="s">
        <v>592</v>
      </c>
      <c r="E167" s="349" t="s">
        <v>1387</v>
      </c>
      <c r="F167" s="296"/>
      <c r="G167" s="296"/>
      <c r="H167" s="331" t="s">
        <v>945</v>
      </c>
      <c r="I167" s="269" t="s">
        <v>1671</v>
      </c>
      <c r="J167" s="286"/>
    </row>
    <row r="168" spans="1:12" s="275" customFormat="1" ht="32.25" thickBot="1" x14ac:dyDescent="0.25">
      <c r="A168" s="388">
        <f>MAX($A$16:$A167)+1</f>
        <v>149</v>
      </c>
      <c r="B168" s="349" t="s">
        <v>1261</v>
      </c>
      <c r="C168" s="284" t="s">
        <v>1676</v>
      </c>
      <c r="D168" s="296" t="s">
        <v>1677</v>
      </c>
      <c r="E168" s="349" t="s">
        <v>1387</v>
      </c>
      <c r="F168" s="296"/>
      <c r="G168" s="296"/>
      <c r="H168" s="351" t="s">
        <v>1678</v>
      </c>
      <c r="I168" s="269" t="s">
        <v>227</v>
      </c>
      <c r="J168" s="286"/>
    </row>
    <row r="169" spans="1:12" s="275" customFormat="1" ht="21.75" thickBot="1" x14ac:dyDescent="0.25">
      <c r="A169" s="388">
        <f>MAX($A$16:$A168)+1</f>
        <v>150</v>
      </c>
      <c r="B169" s="349" t="s">
        <v>594</v>
      </c>
      <c r="C169" s="284" t="s">
        <v>1679</v>
      </c>
      <c r="D169" s="296" t="s">
        <v>592</v>
      </c>
      <c r="E169" s="349" t="s">
        <v>1387</v>
      </c>
      <c r="F169" s="296"/>
      <c r="G169" s="296"/>
      <c r="H169" s="347"/>
      <c r="I169" s="269" t="s">
        <v>227</v>
      </c>
      <c r="J169" s="286"/>
    </row>
    <row r="170" spans="1:12" s="275" customFormat="1" ht="74.25" thickBot="1" x14ac:dyDescent="0.25">
      <c r="A170" s="388">
        <f>MAX($A$16:$A169)+1</f>
        <v>151</v>
      </c>
      <c r="B170" s="330" t="s">
        <v>946</v>
      </c>
      <c r="C170" s="284" t="s">
        <v>1680</v>
      </c>
      <c r="D170" s="296" t="s">
        <v>1681</v>
      </c>
      <c r="E170" s="349" t="s">
        <v>1387</v>
      </c>
      <c r="F170" s="296"/>
      <c r="G170" s="296"/>
      <c r="H170" s="351" t="s">
        <v>1682</v>
      </c>
      <c r="I170" s="349" t="s">
        <v>227</v>
      </c>
      <c r="J170" s="286"/>
    </row>
    <row r="171" spans="1:12" s="275" customFormat="1" ht="21.75" thickBot="1" x14ac:dyDescent="0.25">
      <c r="A171" s="388">
        <f>MAX($A$16:$A170)+1</f>
        <v>152</v>
      </c>
      <c r="B171" s="322" t="s">
        <v>1683</v>
      </c>
      <c r="C171" s="320" t="s">
        <v>1684</v>
      </c>
      <c r="D171" s="321" t="s">
        <v>1685</v>
      </c>
      <c r="E171" s="322" t="s">
        <v>1686</v>
      </c>
      <c r="F171" s="321"/>
      <c r="G171" s="323"/>
      <c r="H171" s="324" t="s">
        <v>1687</v>
      </c>
      <c r="I171" s="322" t="s">
        <v>227</v>
      </c>
      <c r="J171" s="286"/>
      <c r="L171" s="273"/>
    </row>
    <row r="172" spans="1:12" s="275" customFormat="1" ht="42.75" thickBot="1" x14ac:dyDescent="0.25">
      <c r="A172" s="388">
        <f>MAX($A$16:$A171)+1</f>
        <v>153</v>
      </c>
      <c r="B172" s="353" t="s">
        <v>1688</v>
      </c>
      <c r="C172" s="339" t="s">
        <v>1689</v>
      </c>
      <c r="D172" s="340" t="s">
        <v>1690</v>
      </c>
      <c r="E172" s="322" t="s">
        <v>1387</v>
      </c>
      <c r="F172" s="340"/>
      <c r="G172" s="340"/>
      <c r="H172" s="347" t="s">
        <v>1691</v>
      </c>
      <c r="I172" s="322" t="s">
        <v>227</v>
      </c>
      <c r="J172" s="286"/>
    </row>
    <row r="173" spans="1:12" s="275" customFormat="1" ht="21.75" thickBot="1" x14ac:dyDescent="0.25">
      <c r="A173" s="388">
        <f>MAX($A$16:$A172)+1</f>
        <v>154</v>
      </c>
      <c r="B173" s="322" t="s">
        <v>1251</v>
      </c>
      <c r="C173" s="320" t="s">
        <v>1684</v>
      </c>
      <c r="D173" s="321" t="s">
        <v>1685</v>
      </c>
      <c r="E173" s="322" t="s">
        <v>1607</v>
      </c>
      <c r="F173" s="321"/>
      <c r="G173" s="323"/>
      <c r="H173" s="324" t="s">
        <v>1687</v>
      </c>
      <c r="I173" s="322" t="s">
        <v>227</v>
      </c>
      <c r="J173" s="286"/>
    </row>
    <row r="174" spans="1:12" s="275" customFormat="1" ht="13.5" thickBot="1" x14ac:dyDescent="0.25">
      <c r="A174" s="388">
        <f>MAX($A$16:$A173)+1</f>
        <v>155</v>
      </c>
      <c r="B174" s="349" t="s">
        <v>1267</v>
      </c>
      <c r="C174" s="284" t="s">
        <v>1692</v>
      </c>
      <c r="D174" s="296" t="s">
        <v>1693</v>
      </c>
      <c r="E174" s="330" t="s">
        <v>1387</v>
      </c>
      <c r="F174" s="296"/>
      <c r="G174" s="296"/>
      <c r="H174" s="350" t="s">
        <v>945</v>
      </c>
      <c r="I174" s="330"/>
      <c r="J174" s="286"/>
    </row>
    <row r="175" spans="1:12" s="275" customFormat="1" ht="13.5" thickBot="1" x14ac:dyDescent="0.25">
      <c r="A175" s="388">
        <f>MAX($A$16:$A174)+1</f>
        <v>156</v>
      </c>
      <c r="B175" s="349" t="s">
        <v>1694</v>
      </c>
      <c r="C175" s="284" t="s">
        <v>1694</v>
      </c>
      <c r="D175" s="296" t="s">
        <v>1695</v>
      </c>
      <c r="E175" s="349" t="s">
        <v>1387</v>
      </c>
      <c r="F175" s="340"/>
      <c r="G175" s="340"/>
      <c r="H175" s="347"/>
      <c r="I175" s="330"/>
      <c r="J175" s="286"/>
    </row>
    <row r="176" spans="1:12" ht="13.5" thickBot="1" x14ac:dyDescent="0.25">
      <c r="A176" s="250"/>
      <c r="B176" s="318" t="s">
        <v>597</v>
      </c>
      <c r="C176" s="251"/>
      <c r="D176" s="252"/>
      <c r="E176" s="253"/>
      <c r="F176" s="253"/>
      <c r="G176" s="251"/>
      <c r="H176" s="254"/>
      <c r="I176" s="255"/>
      <c r="J176" s="256"/>
      <c r="L176" s="273"/>
    </row>
    <row r="177" spans="1:18" ht="13.5" thickBot="1" x14ac:dyDescent="0.25">
      <c r="A177" s="277" t="s">
        <v>598</v>
      </c>
      <c r="B177" s="260"/>
      <c r="C177" s="261"/>
      <c r="D177" s="261"/>
      <c r="E177" s="260"/>
      <c r="F177" s="260"/>
      <c r="G177" s="261"/>
      <c r="H177" s="262"/>
      <c r="I177" s="298"/>
      <c r="J177" s="264"/>
      <c r="L177" s="273"/>
    </row>
    <row r="178" spans="1:18" s="275" customFormat="1" ht="13.5" thickBot="1" x14ac:dyDescent="0.25">
      <c r="A178" s="274">
        <f>MAX($A$16:$A177)+1</f>
        <v>157</v>
      </c>
      <c r="B178" s="453"/>
      <c r="C178" s="452" t="s">
        <v>599</v>
      </c>
      <c r="D178" s="452"/>
      <c r="E178" s="453"/>
      <c r="F178" s="452"/>
      <c r="G178" s="452"/>
      <c r="H178" s="454">
        <v>45627</v>
      </c>
      <c r="I178" s="455" t="s">
        <v>456</v>
      </c>
      <c r="J178" s="452"/>
      <c r="L178" s="273"/>
      <c r="M178" s="477"/>
      <c r="N178" s="477"/>
      <c r="O178" s="477"/>
      <c r="P178" s="477"/>
      <c r="Q178" s="477"/>
      <c r="R178" s="434"/>
    </row>
    <row r="179" spans="1:18" ht="13.5" thickBot="1" x14ac:dyDescent="0.25">
      <c r="A179" s="158">
        <f>MAX($A$16:$A178)+1</f>
        <v>158</v>
      </c>
      <c r="B179" s="299"/>
      <c r="C179" s="300"/>
      <c r="D179" s="300"/>
      <c r="E179" s="299"/>
      <c r="F179" s="301"/>
      <c r="G179" s="301"/>
      <c r="H179" s="302"/>
      <c r="I179" s="303"/>
      <c r="J179" s="304"/>
    </row>
    <row r="180" spans="1:18" ht="13.5" thickBot="1" x14ac:dyDescent="0.25">
      <c r="A180" s="158">
        <f>MAX($A$16:$A179)+1</f>
        <v>159</v>
      </c>
      <c r="B180" s="299"/>
      <c r="C180" s="300"/>
      <c r="D180" s="300"/>
      <c r="E180" s="299"/>
      <c r="F180" s="301"/>
      <c r="G180" s="301"/>
      <c r="H180" s="302"/>
      <c r="I180" s="303"/>
      <c r="J180" s="304"/>
    </row>
    <row r="181" spans="1:18" ht="13.5" thickBot="1" x14ac:dyDescent="0.25">
      <c r="A181" s="158">
        <f>MAX($A$16:$A180)+1</f>
        <v>160</v>
      </c>
      <c r="B181" s="299"/>
      <c r="C181" s="300"/>
      <c r="D181" s="300"/>
      <c r="E181" s="299"/>
      <c r="F181" s="301"/>
      <c r="G181" s="301"/>
      <c r="H181" s="302"/>
      <c r="I181" s="303"/>
      <c r="J181" s="304"/>
    </row>
    <row r="182" spans="1:18" ht="13.5" thickBot="1" x14ac:dyDescent="0.25">
      <c r="A182" s="158">
        <f>MAX($A$16:$A181)+1</f>
        <v>161</v>
      </c>
      <c r="B182" s="299"/>
      <c r="C182" s="300"/>
      <c r="D182" s="300"/>
      <c r="E182" s="299"/>
      <c r="F182" s="301"/>
      <c r="G182" s="301"/>
      <c r="H182" s="302"/>
      <c r="I182" s="303"/>
      <c r="J182" s="304"/>
    </row>
    <row r="183" spans="1:18" ht="13.5" thickBot="1" x14ac:dyDescent="0.25">
      <c r="A183" s="158">
        <f>MAX($A$16:$A182)+1</f>
        <v>162</v>
      </c>
      <c r="B183" s="299"/>
      <c r="C183" s="300"/>
      <c r="D183" s="300"/>
      <c r="E183" s="299"/>
      <c r="F183" s="301"/>
      <c r="G183" s="301"/>
      <c r="H183" s="302"/>
      <c r="I183" s="303"/>
      <c r="J183" s="304"/>
    </row>
    <row r="184" spans="1:18" ht="13.5" thickBot="1" x14ac:dyDescent="0.25">
      <c r="A184" s="158">
        <f>MAX($A$16:$A183)+1</f>
        <v>163</v>
      </c>
      <c r="B184" s="299"/>
      <c r="C184" s="300"/>
      <c r="D184" s="300"/>
      <c r="E184" s="299"/>
      <c r="F184" s="301"/>
      <c r="G184" s="301"/>
      <c r="H184" s="302"/>
      <c r="I184" s="303"/>
      <c r="J184" s="304"/>
    </row>
    <row r="185" spans="1:18" ht="13.5" thickBot="1" x14ac:dyDescent="0.25">
      <c r="A185" s="158">
        <f>MAX($A$16:$A184)+1</f>
        <v>164</v>
      </c>
      <c r="B185" s="299"/>
      <c r="C185" s="300"/>
      <c r="D185" s="300"/>
      <c r="E185" s="299"/>
      <c r="F185" s="301"/>
      <c r="G185" s="301"/>
      <c r="H185" s="302"/>
      <c r="I185" s="303"/>
      <c r="J185" s="304"/>
    </row>
    <row r="186" spans="1:18" ht="13.5" thickBot="1" x14ac:dyDescent="0.25">
      <c r="A186" s="158">
        <f>MAX($A$16:$A185)+1</f>
        <v>165</v>
      </c>
      <c r="B186" s="299"/>
      <c r="C186" s="300"/>
      <c r="D186" s="300"/>
      <c r="E186" s="299"/>
      <c r="F186" s="301"/>
      <c r="G186" s="301"/>
      <c r="H186" s="302"/>
      <c r="I186" s="303"/>
      <c r="J186" s="304"/>
    </row>
    <row r="187" spans="1:18" ht="13.5" thickBot="1" x14ac:dyDescent="0.25">
      <c r="A187" s="158">
        <f>MAX($A$16:$A186)+1</f>
        <v>166</v>
      </c>
      <c r="B187" s="299"/>
      <c r="C187" s="300"/>
      <c r="D187" s="300"/>
      <c r="E187" s="299"/>
      <c r="F187" s="301"/>
      <c r="G187" s="301"/>
      <c r="H187" s="302"/>
      <c r="I187" s="303"/>
      <c r="J187" s="304"/>
    </row>
    <row r="188" spans="1:18" ht="13.5" thickBot="1" x14ac:dyDescent="0.25">
      <c r="A188" s="158">
        <f>MAX($A$16:$A187)+1</f>
        <v>167</v>
      </c>
      <c r="B188" s="299"/>
      <c r="C188" s="300"/>
      <c r="D188" s="300"/>
      <c r="E188" s="299"/>
      <c r="F188" s="301"/>
      <c r="G188" s="301"/>
      <c r="H188" s="302"/>
      <c r="I188" s="303"/>
      <c r="J188" s="304"/>
    </row>
    <row r="189" spans="1:18" ht="13.5" thickBot="1" x14ac:dyDescent="0.25">
      <c r="A189" s="158">
        <f>MAX($A$16:$A188)+1</f>
        <v>168</v>
      </c>
      <c r="B189" s="299"/>
      <c r="C189" s="300"/>
      <c r="D189" s="300"/>
      <c r="E189" s="299"/>
      <c r="F189" s="301"/>
      <c r="G189" s="301"/>
      <c r="H189" s="302"/>
      <c r="I189" s="303"/>
      <c r="J189" s="304"/>
    </row>
    <row r="190" spans="1:18" ht="13.5" thickBot="1" x14ac:dyDescent="0.25">
      <c r="A190" s="158">
        <f>MAX($A$16:$A189)+1</f>
        <v>169</v>
      </c>
      <c r="B190" s="299"/>
      <c r="C190" s="300"/>
      <c r="D190" s="300"/>
      <c r="E190" s="299"/>
      <c r="F190" s="301"/>
      <c r="G190" s="301"/>
      <c r="H190" s="302"/>
      <c r="I190" s="303"/>
      <c r="J190" s="304"/>
    </row>
    <row r="191" spans="1:18" ht="13.5" thickBot="1" x14ac:dyDescent="0.25">
      <c r="A191" s="158">
        <f>MAX($A$16:$A190)+1</f>
        <v>170</v>
      </c>
      <c r="B191" s="299"/>
      <c r="C191" s="300"/>
      <c r="D191" s="300"/>
      <c r="E191" s="299"/>
      <c r="F191" s="301"/>
      <c r="G191" s="301"/>
      <c r="H191" s="302"/>
      <c r="I191" s="303"/>
      <c r="J191" s="304"/>
    </row>
    <row r="192" spans="1:18" ht="13.5" thickBot="1" x14ac:dyDescent="0.25">
      <c r="A192" s="158">
        <f>MAX($A$16:$A191)+1</f>
        <v>171</v>
      </c>
      <c r="B192" s="299"/>
      <c r="C192" s="300"/>
      <c r="D192" s="300"/>
      <c r="E192" s="299"/>
      <c r="F192" s="301"/>
      <c r="G192" s="301"/>
      <c r="H192" s="302"/>
      <c r="I192" s="303"/>
      <c r="J192" s="304"/>
    </row>
    <row r="193" spans="1:12" ht="13.5" thickBot="1" x14ac:dyDescent="0.25">
      <c r="A193" s="158">
        <f>MAX($A$16:$A192)+1</f>
        <v>172</v>
      </c>
      <c r="B193" s="299"/>
      <c r="C193" s="300"/>
      <c r="D193" s="300"/>
      <c r="E193" s="299"/>
      <c r="F193" s="301"/>
      <c r="G193" s="301"/>
      <c r="H193" s="302"/>
      <c r="I193" s="303"/>
      <c r="J193" s="304"/>
    </row>
    <row r="194" spans="1:12" ht="13.5" thickBot="1" x14ac:dyDescent="0.25">
      <c r="A194" s="158">
        <f>MAX($A$16:$A193)+1</f>
        <v>173</v>
      </c>
      <c r="B194" s="299"/>
      <c r="C194" s="300"/>
      <c r="D194" s="300"/>
      <c r="E194" s="299"/>
      <c r="F194" s="301"/>
      <c r="G194" s="301"/>
      <c r="H194" s="302"/>
      <c r="I194" s="303"/>
      <c r="J194" s="304"/>
    </row>
    <row r="195" spans="1:12" ht="13.5" thickBot="1" x14ac:dyDescent="0.25">
      <c r="A195" s="158">
        <f>MAX($A$16:$A194)+1</f>
        <v>174</v>
      </c>
      <c r="B195" s="299"/>
      <c r="C195" s="300"/>
      <c r="D195" s="300"/>
      <c r="E195" s="299"/>
      <c r="F195" s="301"/>
      <c r="G195" s="301"/>
      <c r="H195" s="302"/>
      <c r="I195" s="303"/>
      <c r="J195" s="304"/>
    </row>
    <row r="196" spans="1:12" ht="13.5" thickBot="1" x14ac:dyDescent="0.25">
      <c r="A196" s="158">
        <f>MAX($A$16:$A195)+1</f>
        <v>175</v>
      </c>
      <c r="B196" s="299"/>
      <c r="C196" s="300"/>
      <c r="D196" s="300"/>
      <c r="E196" s="299"/>
      <c r="F196" s="301"/>
      <c r="G196" s="301"/>
      <c r="H196" s="302"/>
      <c r="I196" s="303"/>
      <c r="J196" s="304"/>
    </row>
    <row r="197" spans="1:12" ht="13.5" thickBot="1" x14ac:dyDescent="0.25">
      <c r="A197" s="158">
        <f>MAX($A$16:$A196)+1</f>
        <v>176</v>
      </c>
      <c r="B197" s="299"/>
      <c r="C197" s="300"/>
      <c r="D197" s="300"/>
      <c r="E197" s="299"/>
      <c r="F197" s="301"/>
      <c r="G197" s="301"/>
      <c r="H197" s="302"/>
      <c r="I197" s="303"/>
      <c r="J197" s="304"/>
    </row>
    <row r="198" spans="1:12" ht="13.5" thickBot="1" x14ac:dyDescent="0.25">
      <c r="A198" s="158">
        <f>MAX($A$16:$A197)+1</f>
        <v>177</v>
      </c>
      <c r="B198" s="299"/>
      <c r="C198" s="300"/>
      <c r="D198" s="300"/>
      <c r="E198" s="299"/>
      <c r="F198" s="301"/>
      <c r="G198" s="301"/>
      <c r="H198" s="302"/>
      <c r="I198" s="303"/>
      <c r="J198" s="304"/>
    </row>
    <row r="199" spans="1:12" ht="13.5" thickBot="1" x14ac:dyDescent="0.25">
      <c r="A199" s="158">
        <f>MAX($A$16:$A198)+1</f>
        <v>178</v>
      </c>
      <c r="B199" s="299"/>
      <c r="C199" s="300"/>
      <c r="D199" s="300"/>
      <c r="E199" s="299"/>
      <c r="F199" s="301"/>
      <c r="G199" s="301"/>
      <c r="H199" s="302"/>
      <c r="I199" s="303"/>
      <c r="J199" s="304"/>
    </row>
    <row r="200" spans="1:12" ht="13.5" thickBot="1" x14ac:dyDescent="0.25">
      <c r="A200" s="158">
        <f>MAX($A$16:$A199)+1</f>
        <v>179</v>
      </c>
      <c r="B200" s="299"/>
      <c r="C200" s="300"/>
      <c r="D200" s="300"/>
      <c r="E200" s="299"/>
      <c r="F200" s="301"/>
      <c r="G200" s="301"/>
      <c r="H200" s="302"/>
      <c r="I200" s="303"/>
      <c r="J200" s="304"/>
    </row>
    <row r="201" spans="1:12" ht="13.5" thickBot="1" x14ac:dyDescent="0.25">
      <c r="A201" s="158">
        <f>MAX($A$16:$A200)+1</f>
        <v>180</v>
      </c>
      <c r="B201" s="299"/>
      <c r="C201" s="300"/>
      <c r="D201" s="300"/>
      <c r="E201" s="299"/>
      <c r="F201" s="301"/>
      <c r="G201" s="301"/>
      <c r="H201" s="302"/>
      <c r="I201" s="303"/>
      <c r="J201" s="304"/>
    </row>
    <row r="202" spans="1:12" ht="13.5" thickBot="1" x14ac:dyDescent="0.25">
      <c r="A202" s="158">
        <f>MAX($A$16:$A201)+1</f>
        <v>181</v>
      </c>
      <c r="B202" s="299"/>
      <c r="C202" s="300"/>
      <c r="D202" s="300"/>
      <c r="E202" s="299"/>
      <c r="F202" s="301"/>
      <c r="G202" s="301"/>
      <c r="H202" s="302"/>
      <c r="I202" s="303"/>
      <c r="J202" s="304"/>
    </row>
    <row r="203" spans="1:12" ht="13.5" thickBot="1" x14ac:dyDescent="0.25">
      <c r="A203" s="158">
        <f>MAX($A$16:$A202)+1</f>
        <v>182</v>
      </c>
      <c r="B203" s="299"/>
      <c r="C203" s="300"/>
      <c r="D203" s="300"/>
      <c r="E203" s="299"/>
      <c r="F203" s="301"/>
      <c r="G203" s="301"/>
      <c r="H203" s="302"/>
      <c r="I203" s="303"/>
      <c r="J203" s="304"/>
    </row>
    <row r="204" spans="1:12" ht="13.5" thickBot="1" x14ac:dyDescent="0.25">
      <c r="A204" s="158">
        <f>MAX($A$16:$A203)+1</f>
        <v>183</v>
      </c>
      <c r="B204" s="299"/>
      <c r="C204" s="300"/>
      <c r="D204" s="300"/>
      <c r="E204" s="299"/>
      <c r="F204" s="301"/>
      <c r="G204" s="301"/>
      <c r="H204" s="302"/>
      <c r="I204" s="303"/>
      <c r="J204" s="304"/>
    </row>
    <row r="205" spans="1:12" ht="13.5" thickBot="1" x14ac:dyDescent="0.25">
      <c r="A205" s="158">
        <f>MAX($A$16:$A204)+1</f>
        <v>184</v>
      </c>
      <c r="B205" s="299"/>
      <c r="C205" s="300"/>
      <c r="D205" s="300"/>
      <c r="E205" s="299"/>
      <c r="F205" s="301"/>
      <c r="G205" s="301"/>
      <c r="H205" s="302"/>
      <c r="I205" s="303"/>
      <c r="J205" s="304"/>
    </row>
    <row r="206" spans="1:12" ht="13.5" thickBot="1" x14ac:dyDescent="0.25">
      <c r="A206" s="158">
        <f>MAX($A$16:$A205)+1</f>
        <v>185</v>
      </c>
      <c r="B206" s="299"/>
      <c r="C206" s="300"/>
      <c r="D206" s="300"/>
      <c r="E206" s="299"/>
      <c r="F206" s="301"/>
      <c r="G206" s="301"/>
      <c r="H206" s="302"/>
      <c r="I206" s="303"/>
      <c r="J206" s="304"/>
    </row>
    <row r="207" spans="1:12" ht="13.5" thickBot="1" x14ac:dyDescent="0.25">
      <c r="A207" s="158">
        <f>MAX($A$16:$A206)+1</f>
        <v>186</v>
      </c>
      <c r="B207" s="299"/>
      <c r="C207" s="300"/>
      <c r="D207" s="300"/>
      <c r="E207" s="299"/>
      <c r="F207" s="301"/>
      <c r="G207" s="301"/>
      <c r="H207" s="302"/>
      <c r="I207" s="303"/>
      <c r="J207" s="304"/>
    </row>
    <row r="208" spans="1:12" ht="13.5" thickBot="1" x14ac:dyDescent="0.25">
      <c r="A208" s="355" t="s">
        <v>1381</v>
      </c>
      <c r="B208" s="356"/>
      <c r="C208" s="357"/>
      <c r="D208" s="358"/>
      <c r="E208" s="253"/>
      <c r="F208" s="253"/>
      <c r="G208" s="251"/>
      <c r="H208" s="254"/>
      <c r="I208" s="255"/>
      <c r="J208" s="256"/>
      <c r="L208" s="273"/>
    </row>
    <row r="209" spans="1:12" ht="14.25" customHeight="1" thickBot="1" x14ac:dyDescent="0.25">
      <c r="A209" s="158">
        <f>MAX($A$16:$A208)+1</f>
        <v>187</v>
      </c>
      <c r="B209" s="359"/>
      <c r="C209" s="360"/>
      <c r="D209" s="360"/>
      <c r="E209" s="359"/>
      <c r="F209" s="360"/>
      <c r="G209" s="360"/>
      <c r="H209" s="361"/>
      <c r="I209" s="303"/>
      <c r="J209" s="304"/>
      <c r="L209" s="273"/>
    </row>
    <row r="210" spans="1:12" ht="14.25" customHeight="1" thickBot="1" x14ac:dyDescent="0.25">
      <c r="A210" s="158">
        <f>MAX($A$16:$A209)+1</f>
        <v>188</v>
      </c>
      <c r="B210" s="359"/>
      <c r="C210" s="360"/>
      <c r="D210" s="360"/>
      <c r="E210" s="359"/>
      <c r="F210" s="360"/>
      <c r="G210" s="360"/>
      <c r="H210" s="361"/>
      <c r="I210" s="303"/>
      <c r="J210" s="304"/>
      <c r="L210" s="273"/>
    </row>
    <row r="211" spans="1:12" ht="14.25" customHeight="1" thickBot="1" x14ac:dyDescent="0.25">
      <c r="A211" s="158">
        <f>MAX($A$16:$A210)+1</f>
        <v>189</v>
      </c>
      <c r="B211" s="359"/>
      <c r="C211" s="360"/>
      <c r="D211" s="360"/>
      <c r="E211" s="359"/>
      <c r="F211" s="360"/>
      <c r="G211" s="360"/>
      <c r="H211" s="361"/>
      <c r="I211" s="303"/>
      <c r="J211" s="304"/>
      <c r="L211" s="273"/>
    </row>
    <row r="212" spans="1:12" ht="14.25" customHeight="1" thickBot="1" x14ac:dyDescent="0.25">
      <c r="A212" s="158">
        <f>MAX($A$16:$A211)+1</f>
        <v>190</v>
      </c>
      <c r="B212" s="359"/>
      <c r="C212" s="360"/>
      <c r="D212" s="360"/>
      <c r="E212" s="359"/>
      <c r="F212" s="360"/>
      <c r="G212" s="360"/>
      <c r="H212" s="361"/>
      <c r="I212" s="303"/>
      <c r="J212" s="304"/>
      <c r="L212" s="273"/>
    </row>
    <row r="213" spans="1:12" ht="14.25" customHeight="1" thickBot="1" x14ac:dyDescent="0.25">
      <c r="A213" s="158">
        <f>MAX($A$16:$A212)+1</f>
        <v>191</v>
      </c>
      <c r="B213" s="359"/>
      <c r="C213" s="360"/>
      <c r="D213" s="360"/>
      <c r="E213" s="359"/>
      <c r="F213" s="360"/>
      <c r="G213" s="360"/>
      <c r="H213" s="361"/>
      <c r="I213" s="303"/>
      <c r="J213" s="304"/>
      <c r="L213" s="273"/>
    </row>
    <row r="214" spans="1:12" ht="14.25" customHeight="1" thickBot="1" x14ac:dyDescent="0.25">
      <c r="A214" s="158">
        <f>MAX($A$16:$A213)+1</f>
        <v>192</v>
      </c>
      <c r="B214" s="359"/>
      <c r="C214" s="360"/>
      <c r="D214" s="360"/>
      <c r="E214" s="359"/>
      <c r="F214" s="360"/>
      <c r="G214" s="360"/>
      <c r="H214" s="361"/>
      <c r="I214" s="303"/>
      <c r="J214" s="304"/>
      <c r="L214" s="273"/>
    </row>
    <row r="215" spans="1:12" ht="14.25" customHeight="1" thickBot="1" x14ac:dyDescent="0.25">
      <c r="A215" s="158">
        <f>MAX($A$16:$A214)+1</f>
        <v>193</v>
      </c>
      <c r="B215" s="359"/>
      <c r="C215" s="360"/>
      <c r="D215" s="360"/>
      <c r="E215" s="359"/>
      <c r="F215" s="360"/>
      <c r="G215" s="360"/>
      <c r="H215" s="361"/>
      <c r="I215" s="303"/>
      <c r="J215" s="304"/>
      <c r="L215" s="273"/>
    </row>
    <row r="216" spans="1:12" ht="14.25" customHeight="1" thickBot="1" x14ac:dyDescent="0.25">
      <c r="A216" s="158">
        <f>MAX($A$16:$A215)+1</f>
        <v>194</v>
      </c>
      <c r="B216" s="359"/>
      <c r="C216" s="360"/>
      <c r="D216" s="360"/>
      <c r="E216" s="359"/>
      <c r="F216" s="360"/>
      <c r="G216" s="360"/>
      <c r="H216" s="361"/>
      <c r="I216" s="303"/>
      <c r="J216" s="304"/>
      <c r="L216" s="273"/>
    </row>
    <row r="217" spans="1:12" ht="14.25" customHeight="1" thickBot="1" x14ac:dyDescent="0.25">
      <c r="A217" s="158">
        <f>MAX($A$16:$A216)+1</f>
        <v>195</v>
      </c>
      <c r="B217" s="359"/>
      <c r="C217" s="360"/>
      <c r="D217" s="360"/>
      <c r="E217" s="359"/>
      <c r="F217" s="360"/>
      <c r="G217" s="360"/>
      <c r="H217" s="361"/>
      <c r="I217" s="303"/>
      <c r="J217" s="304"/>
      <c r="L217" s="273"/>
    </row>
    <row r="218" spans="1:12" ht="14.25" customHeight="1" thickBot="1" x14ac:dyDescent="0.25">
      <c r="A218" s="158">
        <f>MAX($A$16:$A217)+1</f>
        <v>196</v>
      </c>
      <c r="B218" s="359"/>
      <c r="C218" s="360"/>
      <c r="D218" s="360"/>
      <c r="E218" s="359"/>
      <c r="F218" s="360"/>
      <c r="G218" s="360"/>
      <c r="H218" s="361"/>
      <c r="I218" s="303"/>
      <c r="J218" s="304"/>
      <c r="L218" s="273"/>
    </row>
    <row r="219" spans="1:12" ht="14.25" customHeight="1" thickBot="1" x14ac:dyDescent="0.25">
      <c r="A219" s="158">
        <f>MAX($A$16:$A218)+1</f>
        <v>197</v>
      </c>
      <c r="B219" s="359"/>
      <c r="C219" s="360"/>
      <c r="D219" s="360"/>
      <c r="E219" s="359"/>
      <c r="F219" s="360"/>
      <c r="G219" s="360"/>
      <c r="H219" s="361"/>
      <c r="I219" s="303"/>
      <c r="J219" s="304"/>
      <c r="L219" s="273"/>
    </row>
    <row r="220" spans="1:12" ht="14.25" customHeight="1" thickBot="1" x14ac:dyDescent="0.25">
      <c r="A220" s="158">
        <f>MAX($A$16:$A219)+1</f>
        <v>198</v>
      </c>
      <c r="B220" s="359"/>
      <c r="C220" s="360"/>
      <c r="D220" s="360"/>
      <c r="E220" s="359"/>
      <c r="F220" s="360"/>
      <c r="G220" s="360"/>
      <c r="H220" s="361"/>
      <c r="I220" s="303"/>
      <c r="J220" s="304"/>
      <c r="L220" s="273"/>
    </row>
    <row r="221" spans="1:12" ht="14.25" customHeight="1" thickBot="1" x14ac:dyDescent="0.25">
      <c r="A221" s="158">
        <f>MAX($A$16:$A220)+1</f>
        <v>199</v>
      </c>
      <c r="B221" s="359"/>
      <c r="C221" s="360"/>
      <c r="D221" s="360"/>
      <c r="E221" s="359"/>
      <c r="F221" s="360"/>
      <c r="G221" s="360"/>
      <c r="H221" s="361"/>
      <c r="I221" s="303"/>
      <c r="J221" s="304"/>
      <c r="L221" s="273"/>
    </row>
    <row r="222" spans="1:12" ht="14.25" customHeight="1" thickBot="1" x14ac:dyDescent="0.25">
      <c r="A222" s="158">
        <f>MAX($A$16:$A221)+1</f>
        <v>200</v>
      </c>
      <c r="B222" s="359"/>
      <c r="C222" s="360"/>
      <c r="D222" s="360"/>
      <c r="E222" s="359"/>
      <c r="F222" s="360"/>
      <c r="G222" s="360"/>
      <c r="H222" s="361"/>
      <c r="I222" s="303"/>
      <c r="J222" s="304"/>
      <c r="L222" s="273"/>
    </row>
    <row r="223" spans="1:12" ht="14.25" customHeight="1" thickBot="1" x14ac:dyDescent="0.25">
      <c r="A223" s="158">
        <f>MAX($A$16:$A222)+1</f>
        <v>201</v>
      </c>
      <c r="B223" s="359"/>
      <c r="C223" s="360"/>
      <c r="D223" s="360"/>
      <c r="E223" s="359"/>
      <c r="F223" s="360"/>
      <c r="G223" s="360"/>
      <c r="H223" s="361"/>
      <c r="I223" s="303"/>
      <c r="J223" s="304"/>
      <c r="L223" s="273"/>
    </row>
    <row r="224" spans="1:12" ht="14.25" customHeight="1" thickBot="1" x14ac:dyDescent="0.25">
      <c r="A224" s="158">
        <f>MAX($A$16:$A223)+1</f>
        <v>202</v>
      </c>
      <c r="B224" s="359"/>
      <c r="C224" s="360"/>
      <c r="D224" s="360"/>
      <c r="E224" s="359"/>
      <c r="F224" s="360"/>
      <c r="G224" s="360"/>
      <c r="H224" s="361"/>
      <c r="I224" s="303"/>
      <c r="J224" s="304"/>
      <c r="L224" s="273"/>
    </row>
    <row r="225" spans="1:12" ht="14.25" customHeight="1" thickBot="1" x14ac:dyDescent="0.25">
      <c r="A225" s="158">
        <f>MAX($A$16:$A224)+1</f>
        <v>203</v>
      </c>
      <c r="B225" s="359"/>
      <c r="C225" s="360"/>
      <c r="D225" s="360"/>
      <c r="E225" s="359"/>
      <c r="F225" s="360"/>
      <c r="G225" s="360"/>
      <c r="H225" s="361"/>
      <c r="I225" s="303"/>
      <c r="J225" s="304"/>
      <c r="L225" s="273"/>
    </row>
    <row r="226" spans="1:12" ht="13.5" hidden="1" thickBot="1" x14ac:dyDescent="0.25"/>
    <row r="227" spans="1:12" ht="13.5" hidden="1" thickBot="1" x14ac:dyDescent="0.25"/>
    <row r="228" spans="1:12" ht="13.5" hidden="1" thickBot="1" x14ac:dyDescent="0.25"/>
    <row r="229" spans="1:12" ht="13.5" hidden="1" thickBot="1" x14ac:dyDescent="0.25"/>
    <row r="230" spans="1:12" ht="13.5" hidden="1" thickBot="1" x14ac:dyDescent="0.25"/>
    <row r="231" spans="1:12" ht="13.5" hidden="1" thickBot="1" x14ac:dyDescent="0.25"/>
    <row r="232" spans="1:12" ht="13.5" hidden="1" thickBot="1" x14ac:dyDescent="0.25"/>
    <row r="233" spans="1:12" ht="13.5" hidden="1" thickBot="1" x14ac:dyDescent="0.25"/>
    <row r="234" spans="1:12" ht="13.5" hidden="1" thickBot="1" x14ac:dyDescent="0.25"/>
    <row r="235" spans="1:12" ht="13.5" hidden="1" thickBot="1" x14ac:dyDescent="0.25"/>
    <row r="236" spans="1:12" ht="13.5" hidden="1" thickBot="1" x14ac:dyDescent="0.25"/>
    <row r="237" spans="1:12" ht="13.5" hidden="1" thickBot="1" x14ac:dyDescent="0.25"/>
    <row r="238" spans="1:12" ht="13.5" hidden="1" thickBot="1" x14ac:dyDescent="0.25"/>
    <row r="239" spans="1:12" ht="13.5" hidden="1" thickBot="1" x14ac:dyDescent="0.25"/>
    <row r="240" spans="1:12" ht="13.5" hidden="1" thickBot="1" x14ac:dyDescent="0.25"/>
    <row r="241" ht="13.5" hidden="1" thickBot="1" x14ac:dyDescent="0.25"/>
    <row r="242" ht="13.5" hidden="1" thickBot="1" x14ac:dyDescent="0.25"/>
    <row r="243" ht="13.5" hidden="1" thickBot="1" x14ac:dyDescent="0.25"/>
    <row r="244" ht="13.5" hidden="1" thickBot="1" x14ac:dyDescent="0.25"/>
    <row r="245" ht="13.5" hidden="1" thickBot="1" x14ac:dyDescent="0.25"/>
    <row r="246" ht="13.5" hidden="1" thickBot="1" x14ac:dyDescent="0.25"/>
    <row r="247" ht="13.5" hidden="1" thickBot="1" x14ac:dyDescent="0.25"/>
    <row r="248" ht="13.5" hidden="1" thickBot="1" x14ac:dyDescent="0.25"/>
    <row r="249" ht="13.5" hidden="1" thickBot="1" x14ac:dyDescent="0.25"/>
    <row r="250" ht="13.5" hidden="1" thickBot="1" x14ac:dyDescent="0.25"/>
    <row r="251" ht="13.5" hidden="1" thickBot="1" x14ac:dyDescent="0.25"/>
    <row r="252" ht="13.5" hidden="1" thickBot="1" x14ac:dyDescent="0.25"/>
    <row r="253" ht="13.5" hidden="1" thickBot="1" x14ac:dyDescent="0.25"/>
    <row r="254" ht="13.5" hidden="1" thickBot="1" x14ac:dyDescent="0.25"/>
    <row r="255" ht="13.5" hidden="1" thickBot="1" x14ac:dyDescent="0.25"/>
    <row r="256" ht="13.5" hidden="1" thickBot="1" x14ac:dyDescent="0.25"/>
    <row r="257" ht="13.5" hidden="1" thickBot="1" x14ac:dyDescent="0.25"/>
    <row r="258" ht="13.5" hidden="1" thickBot="1" x14ac:dyDescent="0.25"/>
    <row r="259" ht="13.5" hidden="1" thickBot="1" x14ac:dyDescent="0.25"/>
    <row r="260" ht="13.5" hidden="1" thickBot="1" x14ac:dyDescent="0.25"/>
    <row r="261" ht="13.5" hidden="1" thickBot="1" x14ac:dyDescent="0.25"/>
    <row r="262" ht="13.5" hidden="1" thickBot="1" x14ac:dyDescent="0.25"/>
    <row r="263" ht="13.5" hidden="1" thickBot="1" x14ac:dyDescent="0.25"/>
    <row r="264" ht="13.5" hidden="1" thickBot="1" x14ac:dyDescent="0.25"/>
    <row r="265" ht="13.5" hidden="1" thickBot="1" x14ac:dyDescent="0.25"/>
    <row r="266" ht="13.5" hidden="1" thickBot="1" x14ac:dyDescent="0.25"/>
    <row r="267" ht="13.5" hidden="1" thickBot="1" x14ac:dyDescent="0.25"/>
    <row r="268" ht="13.5" hidden="1" thickBot="1" x14ac:dyDescent="0.25"/>
    <row r="269" ht="13.5" hidden="1" thickBot="1" x14ac:dyDescent="0.25"/>
    <row r="270" ht="13.5" hidden="1" thickBot="1" x14ac:dyDescent="0.25"/>
    <row r="271" ht="13.5" hidden="1" thickBot="1" x14ac:dyDescent="0.25"/>
    <row r="272" ht="13.5" hidden="1" thickBot="1" x14ac:dyDescent="0.25"/>
    <row r="273" ht="13.5" hidden="1" thickBot="1" x14ac:dyDescent="0.25"/>
    <row r="274" ht="13.5" hidden="1" thickBot="1" x14ac:dyDescent="0.25"/>
    <row r="275" ht="13.5" hidden="1" thickBot="1" x14ac:dyDescent="0.25"/>
    <row r="276" ht="13.5" hidden="1" thickBot="1" x14ac:dyDescent="0.25"/>
    <row r="277" ht="13.5" hidden="1" thickBot="1" x14ac:dyDescent="0.25"/>
    <row r="278" ht="13.5" hidden="1" thickBot="1" x14ac:dyDescent="0.25"/>
    <row r="279" ht="13.5" hidden="1" thickBot="1" x14ac:dyDescent="0.25"/>
    <row r="280" ht="13.5" hidden="1" thickBot="1" x14ac:dyDescent="0.25"/>
    <row r="281" ht="13.5" hidden="1" thickBot="1" x14ac:dyDescent="0.25"/>
    <row r="282" ht="13.5" hidden="1" thickBot="1" x14ac:dyDescent="0.25"/>
    <row r="283" ht="13.5" hidden="1" thickBot="1" x14ac:dyDescent="0.25"/>
    <row r="284" ht="13.5" hidden="1" thickBot="1" x14ac:dyDescent="0.25"/>
    <row r="285" ht="13.5" hidden="1" thickBot="1" x14ac:dyDescent="0.25"/>
    <row r="286" ht="13.5" hidden="1" thickBot="1" x14ac:dyDescent="0.25"/>
    <row r="287" ht="13.5" hidden="1" thickBot="1" x14ac:dyDescent="0.25"/>
    <row r="288" ht="13.5" hidden="1" thickBot="1" x14ac:dyDescent="0.25"/>
    <row r="289" ht="13.5" hidden="1" thickBot="1" x14ac:dyDescent="0.25"/>
    <row r="290" ht="13.5" hidden="1" thickBot="1" x14ac:dyDescent="0.25"/>
    <row r="291" ht="13.5" hidden="1" thickBot="1" x14ac:dyDescent="0.25"/>
    <row r="292" ht="13.5" hidden="1" thickBot="1" x14ac:dyDescent="0.25"/>
    <row r="293" ht="13.5" hidden="1" thickBot="1" x14ac:dyDescent="0.25"/>
    <row r="294" ht="13.5" hidden="1" thickBot="1" x14ac:dyDescent="0.25"/>
    <row r="295" ht="13.5" hidden="1" thickBot="1" x14ac:dyDescent="0.25"/>
    <row r="296" ht="13.5" hidden="1" thickBot="1" x14ac:dyDescent="0.25"/>
    <row r="297" ht="13.5" hidden="1" thickBot="1" x14ac:dyDescent="0.25"/>
    <row r="298" ht="13.5" hidden="1" thickBot="1" x14ac:dyDescent="0.25"/>
    <row r="299" ht="13.5" hidden="1" thickBot="1" x14ac:dyDescent="0.25"/>
    <row r="300" ht="13.5" hidden="1" thickBot="1" x14ac:dyDescent="0.25"/>
    <row r="301" ht="13.5" hidden="1" thickBot="1" x14ac:dyDescent="0.25"/>
    <row r="302" ht="13.5" hidden="1" thickBot="1" x14ac:dyDescent="0.25"/>
    <row r="303" ht="13.5" hidden="1" thickBot="1" x14ac:dyDescent="0.25"/>
    <row r="304" ht="13.5" hidden="1" thickBot="1" x14ac:dyDescent="0.25"/>
    <row r="305" ht="13.5" hidden="1" thickBot="1" x14ac:dyDescent="0.25"/>
    <row r="306" ht="13.5" hidden="1" thickBot="1" x14ac:dyDescent="0.25"/>
    <row r="307" ht="13.5" hidden="1" thickBot="1" x14ac:dyDescent="0.25"/>
    <row r="308" ht="13.5" hidden="1" thickBot="1" x14ac:dyDescent="0.25"/>
    <row r="309" ht="13.5" hidden="1" thickBot="1" x14ac:dyDescent="0.25"/>
    <row r="310" ht="13.5" hidden="1" thickBot="1" x14ac:dyDescent="0.25"/>
    <row r="311" ht="13.5" hidden="1" thickBot="1" x14ac:dyDescent="0.25"/>
    <row r="312" ht="13.5" hidden="1" thickBot="1" x14ac:dyDescent="0.25"/>
    <row r="313" ht="13.5" hidden="1" thickBot="1" x14ac:dyDescent="0.25"/>
    <row r="314" ht="13.5" hidden="1" thickBot="1" x14ac:dyDescent="0.25"/>
    <row r="315" ht="13.5" hidden="1" thickBot="1" x14ac:dyDescent="0.25"/>
    <row r="316" ht="13.5" hidden="1" thickBot="1" x14ac:dyDescent="0.25"/>
    <row r="317" ht="13.5" hidden="1" thickBot="1" x14ac:dyDescent="0.25"/>
    <row r="318" ht="13.5" hidden="1" thickBot="1" x14ac:dyDescent="0.25"/>
    <row r="319" ht="13.5" hidden="1" thickBot="1" x14ac:dyDescent="0.25"/>
    <row r="320" ht="13.5" hidden="1" thickBot="1" x14ac:dyDescent="0.25"/>
    <row r="321" ht="13.5" hidden="1" thickBot="1" x14ac:dyDescent="0.25"/>
    <row r="322" ht="13.5" hidden="1" thickBot="1" x14ac:dyDescent="0.25"/>
    <row r="323" ht="13.5" hidden="1" thickBot="1" x14ac:dyDescent="0.25"/>
    <row r="324" ht="13.5" hidden="1" thickBot="1" x14ac:dyDescent="0.25"/>
    <row r="325" ht="13.5" hidden="1" thickBot="1" x14ac:dyDescent="0.25"/>
    <row r="326" ht="13.5" hidden="1" thickBot="1" x14ac:dyDescent="0.25"/>
    <row r="327" ht="13.5" hidden="1" thickBot="1" x14ac:dyDescent="0.25"/>
    <row r="328" ht="13.5" hidden="1" thickBot="1" x14ac:dyDescent="0.25"/>
    <row r="329" ht="13.5" hidden="1" thickBot="1" x14ac:dyDescent="0.25"/>
    <row r="330" ht="13.5" hidden="1" thickBot="1" x14ac:dyDescent="0.25"/>
    <row r="331" ht="13.5" hidden="1" thickBot="1" x14ac:dyDescent="0.25"/>
    <row r="332" ht="13.5" hidden="1" thickBot="1" x14ac:dyDescent="0.25"/>
    <row r="333" ht="13.5" hidden="1" thickBot="1" x14ac:dyDescent="0.25"/>
    <row r="334" ht="13.5" hidden="1" thickBot="1" x14ac:dyDescent="0.25"/>
    <row r="335" ht="13.5" hidden="1" thickBot="1" x14ac:dyDescent="0.25"/>
    <row r="336" ht="13.5" hidden="1" thickBot="1" x14ac:dyDescent="0.25"/>
    <row r="337" spans="1:10" ht="13.5" hidden="1" thickBot="1" x14ac:dyDescent="0.25"/>
    <row r="338" spans="1:10" ht="13.5" hidden="1" thickBot="1" x14ac:dyDescent="0.25"/>
    <row r="339" spans="1:10" ht="13.5" hidden="1" thickBot="1" x14ac:dyDescent="0.25"/>
    <row r="340" spans="1:10" ht="13.5" hidden="1" thickBot="1" x14ac:dyDescent="0.25"/>
    <row r="341" spans="1:10" ht="13.5" hidden="1" thickBot="1" x14ac:dyDescent="0.25"/>
    <row r="342" spans="1:10" ht="13.5" hidden="1" thickBot="1" x14ac:dyDescent="0.25"/>
    <row r="343" spans="1:10" ht="13.5" hidden="1" thickBot="1" x14ac:dyDescent="0.25"/>
    <row r="344" spans="1:10" ht="13.5" hidden="1" thickBot="1" x14ac:dyDescent="0.25"/>
    <row r="345" spans="1:10" ht="13.5" hidden="1" thickBot="1" x14ac:dyDescent="0.25"/>
    <row r="346" spans="1:10" ht="13.5" hidden="1" thickBot="1" x14ac:dyDescent="0.25"/>
    <row r="347" spans="1:10" ht="13.5" hidden="1" thickBot="1" x14ac:dyDescent="0.25"/>
    <row r="348" spans="1:10" ht="13.5" hidden="1" thickBot="1" x14ac:dyDescent="0.25"/>
    <row r="349" spans="1:10" ht="13.5" hidden="1" thickBot="1" x14ac:dyDescent="0.25"/>
    <row r="350" spans="1:10" ht="13.5" thickBot="1" x14ac:dyDescent="0.25">
      <c r="A350" s="307" t="s">
        <v>602</v>
      </c>
      <c r="B350" s="308"/>
      <c r="C350" s="309"/>
      <c r="D350" s="309"/>
      <c r="E350" s="308"/>
      <c r="F350" s="308"/>
      <c r="G350" s="309"/>
      <c r="H350" s="310"/>
      <c r="I350" s="311"/>
      <c r="J350" s="249"/>
    </row>
  </sheetData>
  <conditionalFormatting sqref="A19:A102 A104:A175 B174:D174 F174:H174">
    <cfRule type="expression" dxfId="71" priority="7">
      <formula>$J19="No"</formula>
    </cfRule>
  </conditionalFormatting>
  <conditionalFormatting sqref="A103:J103">
    <cfRule type="expression" dxfId="70" priority="39">
      <formula>$J103="No"</formula>
    </cfRule>
  </conditionalFormatting>
  <conditionalFormatting sqref="A177:J207">
    <cfRule type="expression" dxfId="69" priority="1">
      <formula>$J177="No"</formula>
    </cfRule>
  </conditionalFormatting>
  <conditionalFormatting sqref="B102">
    <cfRule type="expression" dxfId="68" priority="34">
      <formula>$J102="No"</formula>
    </cfRule>
  </conditionalFormatting>
  <conditionalFormatting sqref="B104:B105">
    <cfRule type="expression" dxfId="67" priority="38">
      <formula>$J104="No"</formula>
    </cfRule>
  </conditionalFormatting>
  <conditionalFormatting sqref="B128:C132">
    <cfRule type="expression" dxfId="66" priority="41">
      <formula>$J128="No"</formula>
    </cfRule>
  </conditionalFormatting>
  <conditionalFormatting sqref="B107:D107 F107:H107 B110:D110 B120:H120 D128:I129 I130:I132 B133:I133 B142:H149 I143:I145 B151:I152 B153:D154 F153:I154 D157:I157 B158:I158 B159:D160 F159:I160 B161:I162 B163:H163 B164:I167 F168:I170 D169 B170:D170 B171:I173">
    <cfRule type="expression" dxfId="65" priority="53">
      <formula>$J107="No"</formula>
    </cfRule>
  </conditionalFormatting>
  <conditionalFormatting sqref="B97:H97">
    <cfRule type="expression" dxfId="64" priority="6">
      <formula>$J97="No"</formula>
    </cfRule>
  </conditionalFormatting>
  <conditionalFormatting sqref="B108:I109">
    <cfRule type="expression" dxfId="63" priority="50">
      <formula>$H108="No"</formula>
    </cfRule>
  </conditionalFormatting>
  <conditionalFormatting sqref="B122:I123">
    <cfRule type="expression" dxfId="62" priority="20">
      <formula>$J122="No"</formula>
    </cfRule>
  </conditionalFormatting>
  <conditionalFormatting sqref="B125:I126">
    <cfRule type="expression" dxfId="61" priority="19">
      <formula>$J125="No"</formula>
    </cfRule>
  </conditionalFormatting>
  <conditionalFormatting sqref="B136:I141">
    <cfRule type="expression" dxfId="60" priority="42">
      <formula>$J136="No"</formula>
    </cfRule>
  </conditionalFormatting>
  <conditionalFormatting sqref="C80:D80 F80:J80">
    <cfRule type="expression" dxfId="59" priority="3">
      <formula>$J80="No"</formula>
    </cfRule>
  </conditionalFormatting>
  <conditionalFormatting sqref="C134:D134">
    <cfRule type="expression" dxfId="58" priority="12">
      <formula>$J134="No"</formula>
    </cfRule>
  </conditionalFormatting>
  <conditionalFormatting sqref="C19:E79 H19:J79 J106:J175 E174">
    <cfRule type="expression" dxfId="57" priority="24">
      <formula>$I19="No"</formula>
    </cfRule>
  </conditionalFormatting>
  <conditionalFormatting sqref="C81:E96 H81:J96">
    <cfRule type="expression" dxfId="56" priority="32">
      <formula>$I81="No"</formula>
    </cfRule>
  </conditionalFormatting>
  <conditionalFormatting sqref="C98:E99 D100:D101 B106:E106 G106:I106 B111:F119 H111:I119 F132:H132 B134:B135 B150:C150 E150:H150 E153:E154 E159:E160 D168:E168 B168:C169">
    <cfRule type="expression" dxfId="55" priority="52">
      <formula>$I98="No"</formula>
    </cfRule>
  </conditionalFormatting>
  <conditionalFormatting sqref="C121:E121">
    <cfRule type="expression" dxfId="54" priority="30">
      <formula>$I121="No"</formula>
    </cfRule>
  </conditionalFormatting>
  <conditionalFormatting sqref="C124:E124 H124:I124">
    <cfRule type="expression" dxfId="53" priority="28">
      <formula>$I124="No"</formula>
    </cfRule>
  </conditionalFormatting>
  <conditionalFormatting sqref="C127:E127 H127:I127">
    <cfRule type="expression" dxfId="52" priority="26">
      <formula>$I127="No"</formula>
    </cfRule>
  </conditionalFormatting>
  <conditionalFormatting sqref="C104:H104">
    <cfRule type="expression" dxfId="51" priority="37">
      <formula>$J104="No"</formula>
    </cfRule>
  </conditionalFormatting>
  <conditionalFormatting sqref="D100">
    <cfRule type="expression" dxfId="50" priority="17">
      <formula>$J100="No"</formula>
    </cfRule>
  </conditionalFormatting>
  <conditionalFormatting sqref="D132 D150">
    <cfRule type="expression" dxfId="49" priority="51">
      <formula>#REF!="No"</formula>
    </cfRule>
  </conditionalFormatting>
  <conditionalFormatting sqref="D130:H131">
    <cfRule type="expression" dxfId="48" priority="18">
      <formula>$J130="No"</formula>
    </cfRule>
  </conditionalFormatting>
  <conditionalFormatting sqref="E80">
    <cfRule type="expression" dxfId="47" priority="2">
      <formula>$I80="No"</formula>
    </cfRule>
  </conditionalFormatting>
  <conditionalFormatting sqref="E102">
    <cfRule type="expression" dxfId="46" priority="35">
      <formula>$J102="No"</formula>
    </cfRule>
  </conditionalFormatting>
  <conditionalFormatting sqref="E105 B155:I156">
    <cfRule type="expression" dxfId="45" priority="54">
      <formula>$J105="No"</formula>
    </cfRule>
  </conditionalFormatting>
  <conditionalFormatting sqref="E107">
    <cfRule type="expression" dxfId="44" priority="48">
      <formula>$I107="No"</formula>
    </cfRule>
  </conditionalFormatting>
  <conditionalFormatting sqref="E110">
    <cfRule type="expression" dxfId="43" priority="49">
      <formula>$H110="No"</formula>
    </cfRule>
  </conditionalFormatting>
  <conditionalFormatting sqref="E132">
    <cfRule type="expression" dxfId="42" priority="40">
      <formula>$J132="No"</formula>
    </cfRule>
  </conditionalFormatting>
  <conditionalFormatting sqref="E134 C135:D135">
    <cfRule type="expression" dxfId="41" priority="13">
      <formula>$I134="No"</formula>
    </cfRule>
  </conditionalFormatting>
  <conditionalFormatting sqref="E135 I135">
    <cfRule type="expression" dxfId="40" priority="16">
      <formula>$J135="No"</formula>
    </cfRule>
  </conditionalFormatting>
  <conditionalFormatting sqref="E169:E170">
    <cfRule type="expression" dxfId="39" priority="46">
      <formula>$I169="No"</formula>
    </cfRule>
  </conditionalFormatting>
  <conditionalFormatting sqref="F134 H134">
    <cfRule type="expression" dxfId="38" priority="14">
      <formula>$J134="No"</formula>
    </cfRule>
  </conditionalFormatting>
  <conditionalFormatting sqref="F135 H135">
    <cfRule type="expression" dxfId="37" priority="15">
      <formula>$I135="No"</formula>
    </cfRule>
  </conditionalFormatting>
  <conditionalFormatting sqref="F175:I175 A209:J225">
    <cfRule type="expression" dxfId="36" priority="57">
      <formula>$J175="No"</formula>
    </cfRule>
  </conditionalFormatting>
  <conditionalFormatting sqref="G19:G79">
    <cfRule type="expression" dxfId="35" priority="25">
      <formula>$J19="No"</formula>
    </cfRule>
  </conditionalFormatting>
  <conditionalFormatting sqref="G81:G96">
    <cfRule type="expression" dxfId="34" priority="33">
      <formula>$J81="No"</formula>
    </cfRule>
  </conditionalFormatting>
  <conditionalFormatting sqref="G98:G101">
    <cfRule type="expression" dxfId="33" priority="23">
      <formula>$J98="No"</formula>
    </cfRule>
  </conditionalFormatting>
  <conditionalFormatting sqref="G121">
    <cfRule type="expression" dxfId="32" priority="31">
      <formula>$J121="No"</formula>
    </cfRule>
  </conditionalFormatting>
  <conditionalFormatting sqref="G124">
    <cfRule type="expression" dxfId="31" priority="29">
      <formula>$J124="No"</formula>
    </cfRule>
  </conditionalFormatting>
  <conditionalFormatting sqref="G127">
    <cfRule type="expression" dxfId="30" priority="27">
      <formula>$J127="No"</formula>
    </cfRule>
  </conditionalFormatting>
  <conditionalFormatting sqref="G134:G135">
    <cfRule type="expression" dxfId="29" priority="10">
      <formula>$I134="No"</formula>
    </cfRule>
  </conditionalFormatting>
  <conditionalFormatting sqref="H121">
    <cfRule type="expression" dxfId="28" priority="21">
      <formula>$I121="No"</formula>
    </cfRule>
  </conditionalFormatting>
  <conditionalFormatting sqref="H98:J101 C100 E100 C101:E101">
    <cfRule type="expression" dxfId="27" priority="22">
      <formula>$I98="No"</formula>
    </cfRule>
  </conditionalFormatting>
  <conditionalFormatting sqref="I107">
    <cfRule type="expression" dxfId="26" priority="45">
      <formula>$H107="No"</formula>
    </cfRule>
  </conditionalFormatting>
  <conditionalFormatting sqref="I120:I121">
    <cfRule type="expression" dxfId="25" priority="47">
      <formula>$I120="No"</formula>
    </cfRule>
  </conditionalFormatting>
  <conditionalFormatting sqref="I134">
    <cfRule type="expression" dxfId="24" priority="11">
      <formula>$I134="No"</formula>
    </cfRule>
  </conditionalFormatting>
  <conditionalFormatting sqref="I142">
    <cfRule type="expression" dxfId="23" priority="8">
      <formula>$I142="No"</formula>
    </cfRule>
  </conditionalFormatting>
  <conditionalFormatting sqref="I146:I149">
    <cfRule type="expression" dxfId="22" priority="9">
      <formula>$I146="No"</formula>
    </cfRule>
  </conditionalFormatting>
  <conditionalFormatting sqref="I150">
    <cfRule type="expression" dxfId="21" priority="44">
      <formula>$J150="No"</formula>
    </cfRule>
  </conditionalFormatting>
  <conditionalFormatting sqref="I163">
    <cfRule type="expression" dxfId="20" priority="43">
      <formula>$I163="No"</formula>
    </cfRule>
  </conditionalFormatting>
  <conditionalFormatting sqref="I174 B175:E175">
    <cfRule type="expression" dxfId="19" priority="55">
      <formula>$I174="No"</formula>
    </cfRule>
  </conditionalFormatting>
  <conditionalFormatting sqref="I97:J97">
    <cfRule type="expression" dxfId="18" priority="5">
      <formula>$I97="No"</formula>
    </cfRule>
  </conditionalFormatting>
  <conditionalFormatting sqref="I104:J104">
    <cfRule type="expression" dxfId="17" priority="36">
      <formula>$I104="No"</formula>
    </cfRule>
  </conditionalFormatting>
  <dataValidations count="1">
    <dataValidation type="list" allowBlank="1" showInputMessage="1" showErrorMessage="1" sqref="J177:J225 I149 J18:J175" xr:uid="{205241F0-F91E-4B7B-B656-4168F02A9E77}">
      <formula1>"Yes,No"</formula1>
    </dataValidation>
  </dataValidations>
  <pageMargins left="0.25" right="0.25" top="0.75" bottom="0.75" header="0.3" footer="0.3"/>
  <pageSetup paperSize="8" scale="88" fitToHeight="0" orientation="landscape" r:id="rId1"/>
  <headerFooter>
    <oddFooter>&amp;C_x000D_&amp;1#&amp;"Calibri"&amp;10&amp;K000000 OFFICIAL-InternalOnly</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F7F33-4EBF-4589-ABD6-341033C0825A}">
  <sheetPr>
    <tabColor theme="4"/>
    <pageSetUpPr fitToPage="1"/>
  </sheetPr>
  <dimension ref="A1:V362"/>
  <sheetViews>
    <sheetView zoomScale="90" zoomScaleNormal="90" workbookViewId="0">
      <selection activeCell="C1" sqref="C1"/>
    </sheetView>
  </sheetViews>
  <sheetFormatPr defaultRowHeight="12.75" outlineLevelRow="1" x14ac:dyDescent="0.2"/>
  <cols>
    <col min="1" max="1" width="5.125" customWidth="1"/>
    <col min="2" max="2" width="36.875" customWidth="1"/>
    <col min="3" max="3" width="48.125" customWidth="1"/>
    <col min="4" max="4" width="53.5" customWidth="1"/>
    <col min="5" max="5" width="15.625" style="1" bestFit="1" customWidth="1"/>
    <col min="6" max="6" width="18.25" bestFit="1" customWidth="1"/>
    <col min="7" max="7" width="11.375" customWidth="1"/>
    <col min="8" max="8" width="19" style="373" customWidth="1"/>
    <col min="9" max="9" width="11.375" style="315" customWidth="1"/>
    <col min="10" max="10" width="9" style="96" customWidth="1"/>
    <col min="11" max="11" width="9.5" customWidth="1"/>
  </cols>
  <sheetData>
    <row r="1" spans="1:22" s="237" customFormat="1" ht="18" x14ac:dyDescent="0.25">
      <c r="A1" s="480" t="s">
        <v>1696</v>
      </c>
      <c r="B1" s="456"/>
      <c r="C1" s="480" t="s">
        <v>124</v>
      </c>
      <c r="D1" s="456"/>
      <c r="E1" s="313"/>
      <c r="H1" s="372"/>
      <c r="I1" s="314"/>
      <c r="J1" s="239"/>
    </row>
    <row r="2" spans="1:22" ht="2.25" customHeight="1" x14ac:dyDescent="0.2"/>
    <row r="3" spans="1:22" s="23" customFormat="1" ht="2.25" customHeight="1" x14ac:dyDescent="0.2">
      <c r="B3" s="34"/>
      <c r="E3" s="25"/>
      <c r="F3" s="25"/>
      <c r="G3" s="25"/>
      <c r="H3" s="374"/>
      <c r="I3" s="25"/>
      <c r="J3" s="25"/>
      <c r="K3" s="25"/>
      <c r="L3" s="25"/>
      <c r="M3" s="25"/>
      <c r="N3" s="25"/>
      <c r="O3" s="25"/>
      <c r="P3" s="25"/>
      <c r="Q3" s="25"/>
      <c r="R3" s="25"/>
      <c r="S3" s="25"/>
      <c r="U3" s="26"/>
      <c r="V3" s="26"/>
    </row>
    <row r="4" spans="1:22" s="23" customFormat="1" ht="2.25" customHeight="1" x14ac:dyDescent="0.2">
      <c r="B4" s="34"/>
      <c r="E4" s="25"/>
      <c r="F4" s="25"/>
      <c r="G4" s="25"/>
      <c r="H4" s="374"/>
      <c r="I4" s="25"/>
      <c r="J4" s="25"/>
      <c r="K4" s="25"/>
      <c r="L4" s="25"/>
      <c r="M4" s="25"/>
      <c r="N4" s="25"/>
      <c r="O4" s="25"/>
      <c r="P4" s="25"/>
      <c r="Q4" s="25"/>
      <c r="R4" s="25"/>
      <c r="S4" s="25"/>
      <c r="U4" s="26"/>
      <c r="V4" s="26"/>
    </row>
    <row r="5" spans="1:22" s="23" customFormat="1" ht="2.25" customHeight="1" x14ac:dyDescent="0.2">
      <c r="A5" s="34"/>
      <c r="B5" s="34"/>
      <c r="E5" s="25"/>
      <c r="F5" s="25"/>
      <c r="G5" s="25"/>
      <c r="H5" s="374"/>
      <c r="I5" s="25"/>
      <c r="J5" s="25"/>
      <c r="K5" s="25"/>
      <c r="L5" s="25"/>
      <c r="M5" s="25"/>
      <c r="N5" s="25"/>
      <c r="O5" s="25"/>
      <c r="P5" s="25"/>
      <c r="Q5" s="25"/>
      <c r="R5" s="25"/>
      <c r="S5" s="25"/>
      <c r="U5" s="26"/>
      <c r="V5" s="26"/>
    </row>
    <row r="6" spans="1:22" s="23" customFormat="1" ht="14.25" outlineLevel="1" x14ac:dyDescent="0.2">
      <c r="A6" s="34" t="s">
        <v>204</v>
      </c>
      <c r="D6" s="38"/>
      <c r="E6" s="25"/>
      <c r="F6" s="25"/>
      <c r="G6" s="25"/>
      <c r="H6" s="374"/>
      <c r="I6" s="25"/>
      <c r="J6" s="25"/>
      <c r="K6" s="25"/>
      <c r="L6" s="25"/>
      <c r="M6" s="25"/>
      <c r="N6" s="25"/>
      <c r="O6" s="25"/>
      <c r="P6" s="25"/>
      <c r="Q6" s="25"/>
      <c r="R6" s="25"/>
      <c r="S6" s="25"/>
      <c r="U6" s="26"/>
      <c r="V6" s="26"/>
    </row>
    <row r="7" spans="1:22" s="23" customFormat="1" ht="14.25" outlineLevel="1" x14ac:dyDescent="0.2">
      <c r="A7" s="38"/>
      <c r="B7" s="38" t="s">
        <v>205</v>
      </c>
      <c r="C7" s="38" t="s">
        <v>47</v>
      </c>
      <c r="D7" s="38"/>
      <c r="E7" s="25"/>
      <c r="F7" s="25"/>
      <c r="G7" s="25"/>
      <c r="H7" s="374"/>
      <c r="I7" s="25"/>
      <c r="J7" s="25"/>
      <c r="K7" s="25"/>
      <c r="L7" s="25"/>
      <c r="M7" s="25"/>
      <c r="N7" s="25"/>
      <c r="O7" s="25"/>
      <c r="P7" s="25"/>
      <c r="Q7" s="25"/>
      <c r="R7" s="25"/>
      <c r="S7" s="25"/>
      <c r="U7" s="26"/>
      <c r="V7" s="26"/>
    </row>
    <row r="8" spans="1:22" s="23" customFormat="1" ht="14.25" customHeight="1" outlineLevel="1" x14ac:dyDescent="0.2">
      <c r="A8" s="23">
        <v>1</v>
      </c>
      <c r="B8" s="38" t="s">
        <v>206</v>
      </c>
      <c r="C8" s="23" t="s">
        <v>207</v>
      </c>
      <c r="E8" s="25"/>
      <c r="F8" s="25"/>
      <c r="G8" s="25"/>
      <c r="H8" s="374"/>
      <c r="I8" s="25"/>
      <c r="J8" s="25"/>
      <c r="K8" s="25"/>
      <c r="L8" s="25"/>
      <c r="M8" s="25"/>
      <c r="N8" s="25"/>
      <c r="O8" s="25"/>
      <c r="P8" s="25"/>
      <c r="Q8" s="25"/>
      <c r="R8" s="25"/>
      <c r="S8" s="25"/>
      <c r="U8" s="26"/>
      <c r="V8" s="26"/>
    </row>
    <row r="9" spans="1:22" s="23" customFormat="1" ht="14.25" outlineLevel="1" x14ac:dyDescent="0.2">
      <c r="E9" s="25"/>
      <c r="F9" s="25"/>
      <c r="G9" s="25"/>
      <c r="H9" s="374"/>
      <c r="I9" s="25"/>
      <c r="J9" s="25"/>
      <c r="K9" s="25"/>
      <c r="L9" s="25"/>
      <c r="M9" s="25"/>
      <c r="N9" s="25"/>
      <c r="O9" s="25"/>
      <c r="P9" s="25"/>
      <c r="Q9" s="25"/>
      <c r="R9" s="25"/>
      <c r="S9" s="25"/>
      <c r="U9" s="26"/>
      <c r="V9" s="26"/>
    </row>
    <row r="10" spans="1:22" s="23" customFormat="1" ht="14.25" outlineLevel="1" x14ac:dyDescent="0.2">
      <c r="A10" s="23">
        <v>2</v>
      </c>
      <c r="B10" s="38" t="s">
        <v>208</v>
      </c>
      <c r="C10" s="23" t="s">
        <v>209</v>
      </c>
      <c r="E10" s="25"/>
      <c r="F10" s="25"/>
      <c r="G10" s="25"/>
      <c r="H10" s="374"/>
      <c r="I10" s="25"/>
      <c r="J10" s="25"/>
      <c r="K10" s="25"/>
      <c r="L10" s="25"/>
      <c r="M10" s="25"/>
      <c r="N10" s="25"/>
      <c r="O10" s="25"/>
      <c r="P10" s="25"/>
      <c r="Q10" s="25"/>
      <c r="R10" s="25"/>
      <c r="S10" s="25"/>
      <c r="U10" s="26"/>
      <c r="V10" s="26"/>
    </row>
    <row r="11" spans="1:22" s="23" customFormat="1" ht="14.25" outlineLevel="1" x14ac:dyDescent="0.2">
      <c r="C11" s="23" t="s">
        <v>210</v>
      </c>
      <c r="E11" s="25"/>
      <c r="F11" s="25"/>
      <c r="G11" s="25"/>
      <c r="H11" s="374"/>
      <c r="I11" s="25"/>
      <c r="J11" s="25"/>
      <c r="K11" s="25"/>
      <c r="L11" s="25"/>
      <c r="M11" s="25"/>
      <c r="N11" s="25"/>
      <c r="O11" s="25"/>
      <c r="P11" s="25"/>
      <c r="Q11" s="25"/>
      <c r="R11" s="25"/>
      <c r="S11" s="25"/>
      <c r="U11" s="26"/>
      <c r="V11" s="26"/>
    </row>
    <row r="12" spans="1:22" s="23" customFormat="1" ht="14.25" customHeight="1" outlineLevel="1" x14ac:dyDescent="0.2">
      <c r="C12" s="23" t="s">
        <v>211</v>
      </c>
      <c r="E12" s="25"/>
      <c r="F12" s="25"/>
      <c r="G12" s="25"/>
      <c r="H12" s="374"/>
      <c r="I12" s="25"/>
      <c r="J12" s="25"/>
      <c r="K12" s="25"/>
      <c r="L12" s="25"/>
      <c r="M12" s="25"/>
      <c r="N12" s="25"/>
      <c r="O12" s="25"/>
      <c r="P12" s="25"/>
      <c r="Q12" s="25"/>
      <c r="R12" s="25"/>
      <c r="S12" s="25"/>
      <c r="U12" s="26"/>
      <c r="V12" s="26"/>
    </row>
    <row r="13" spans="1:22" s="23" customFormat="1" ht="8.25" customHeight="1" outlineLevel="1" x14ac:dyDescent="0.2">
      <c r="B13" s="38"/>
      <c r="E13" s="25"/>
      <c r="F13" s="25"/>
      <c r="G13" s="25"/>
      <c r="H13" s="374"/>
      <c r="I13" s="25"/>
      <c r="J13" s="25"/>
      <c r="K13" s="25"/>
      <c r="L13" s="25"/>
      <c r="M13" s="25"/>
      <c r="N13" s="25"/>
      <c r="O13" s="25"/>
      <c r="P13" s="25"/>
      <c r="Q13" s="25"/>
      <c r="R13" s="25"/>
      <c r="S13" s="25"/>
      <c r="U13" s="26"/>
      <c r="V13" s="26"/>
    </row>
    <row r="14" spans="1:22" s="23" customFormat="1" ht="14.25" customHeight="1" outlineLevel="1" x14ac:dyDescent="0.2">
      <c r="A14" s="23">
        <v>3</v>
      </c>
      <c r="B14" s="38" t="s">
        <v>212</v>
      </c>
      <c r="C14" s="23" t="s">
        <v>213</v>
      </c>
      <c r="E14" s="25"/>
      <c r="F14" s="25"/>
      <c r="G14" s="25"/>
      <c r="H14" s="374"/>
      <c r="I14" s="25"/>
      <c r="J14" s="25"/>
      <c r="K14" s="25"/>
      <c r="L14" s="25"/>
      <c r="M14" s="25"/>
      <c r="N14" s="25"/>
      <c r="O14" s="25"/>
      <c r="P14" s="25"/>
      <c r="Q14" s="25"/>
      <c r="R14" s="25"/>
      <c r="S14" s="25"/>
      <c r="U14" s="26"/>
      <c r="V14" s="26"/>
    </row>
    <row r="15" spans="1:22" s="23" customFormat="1" ht="14.25" customHeight="1" outlineLevel="1" thickBot="1" x14ac:dyDescent="0.25">
      <c r="E15" s="25"/>
      <c r="F15" s="25"/>
      <c r="G15" s="25"/>
      <c r="H15" s="374"/>
      <c r="I15" s="25"/>
      <c r="J15" s="25"/>
      <c r="K15" s="25"/>
      <c r="L15" s="25"/>
      <c r="M15" s="25"/>
      <c r="N15" s="25"/>
      <c r="O15" s="25"/>
      <c r="P15" s="25"/>
      <c r="Q15" s="25"/>
      <c r="R15" s="25"/>
      <c r="S15" s="25"/>
      <c r="U15" s="26"/>
      <c r="V15" s="26"/>
    </row>
    <row r="16" spans="1:22" ht="13.5" thickBot="1" x14ac:dyDescent="0.25">
      <c r="A16" s="140" t="s">
        <v>83</v>
      </c>
      <c r="B16" s="140" t="s">
        <v>90</v>
      </c>
      <c r="C16" s="141" t="s">
        <v>150</v>
      </c>
      <c r="D16" s="141" t="s">
        <v>151</v>
      </c>
      <c r="E16" s="142" t="s">
        <v>214</v>
      </c>
      <c r="F16" s="142" t="s">
        <v>215</v>
      </c>
      <c r="G16" s="141" t="s">
        <v>216</v>
      </c>
      <c r="H16" s="375" t="s">
        <v>217</v>
      </c>
      <c r="I16" s="316" t="s">
        <v>218</v>
      </c>
      <c r="J16" s="249" t="s">
        <v>152</v>
      </c>
    </row>
    <row r="17" spans="1:10" ht="13.5" thickBot="1" x14ac:dyDescent="0.25">
      <c r="A17" s="250"/>
      <c r="B17" s="250" t="s">
        <v>1697</v>
      </c>
      <c r="C17" s="251"/>
      <c r="D17" s="252"/>
      <c r="E17" s="253"/>
      <c r="F17" s="253"/>
      <c r="G17" s="251"/>
      <c r="H17" s="376"/>
      <c r="I17" s="255"/>
      <c r="J17" s="256"/>
    </row>
    <row r="18" spans="1:10" ht="13.5" thickBot="1" x14ac:dyDescent="0.25">
      <c r="A18" s="277" t="s">
        <v>1383</v>
      </c>
      <c r="B18" s="260"/>
      <c r="C18" s="261"/>
      <c r="D18" s="261"/>
      <c r="E18" s="260"/>
      <c r="F18" s="260"/>
      <c r="G18" s="261"/>
      <c r="H18" s="377"/>
      <c r="I18" s="298"/>
      <c r="J18" s="264"/>
    </row>
    <row r="19" spans="1:10" s="275" customFormat="1" ht="21.75" thickBot="1" x14ac:dyDescent="0.25">
      <c r="A19" s="274">
        <f>MAX($A$16:$A18)+1</f>
        <v>1</v>
      </c>
      <c r="B19" s="274" t="s">
        <v>1384</v>
      </c>
      <c r="C19" s="270" t="s">
        <v>1698</v>
      </c>
      <c r="D19" s="285" t="s">
        <v>1699</v>
      </c>
      <c r="E19" s="269" t="s">
        <v>1700</v>
      </c>
      <c r="F19" s="269"/>
      <c r="G19" s="270" t="s">
        <v>407</v>
      </c>
      <c r="H19" s="271">
        <v>42216</v>
      </c>
      <c r="I19" s="285" t="s">
        <v>227</v>
      </c>
      <c r="J19" s="272" t="s">
        <v>228</v>
      </c>
    </row>
    <row r="20" spans="1:10" s="275" customFormat="1" ht="33.75" thickBot="1" x14ac:dyDescent="0.25">
      <c r="A20" s="274">
        <f>MAX($A$16:$A19)+1</f>
        <v>2</v>
      </c>
      <c r="B20" s="274" t="s">
        <v>1384</v>
      </c>
      <c r="C20" s="270" t="s">
        <v>1701</v>
      </c>
      <c r="D20" s="270" t="s">
        <v>1702</v>
      </c>
      <c r="E20" s="269" t="s">
        <v>1700</v>
      </c>
      <c r="F20" s="269"/>
      <c r="G20" s="270" t="s">
        <v>407</v>
      </c>
      <c r="H20" s="271">
        <v>42216</v>
      </c>
      <c r="I20" s="285" t="s">
        <v>227</v>
      </c>
      <c r="J20" s="272" t="s">
        <v>228</v>
      </c>
    </row>
    <row r="21" spans="1:10" s="275" customFormat="1" ht="23.25" thickBot="1" x14ac:dyDescent="0.25">
      <c r="A21" s="274">
        <f>MAX($A$16:$A20)+1</f>
        <v>3</v>
      </c>
      <c r="B21" s="274" t="s">
        <v>1384</v>
      </c>
      <c r="C21" s="270" t="s">
        <v>1703</v>
      </c>
      <c r="D21" s="266" t="s">
        <v>258</v>
      </c>
      <c r="E21" s="269" t="s">
        <v>1700</v>
      </c>
      <c r="F21" s="269"/>
      <c r="G21" s="270" t="s">
        <v>407</v>
      </c>
      <c r="H21" s="271">
        <v>42216</v>
      </c>
      <c r="I21" s="285" t="s">
        <v>227</v>
      </c>
      <c r="J21" s="272" t="s">
        <v>228</v>
      </c>
    </row>
    <row r="22" spans="1:10" s="275" customFormat="1" ht="23.25" thickBot="1" x14ac:dyDescent="0.25">
      <c r="A22" s="274">
        <f>MAX($A$16:$A21)+1</f>
        <v>4</v>
      </c>
      <c r="B22" s="274" t="s">
        <v>1384</v>
      </c>
      <c r="C22" s="270" t="s">
        <v>1704</v>
      </c>
      <c r="D22" s="266" t="s">
        <v>264</v>
      </c>
      <c r="E22" s="269" t="s">
        <v>1700</v>
      </c>
      <c r="F22" s="269"/>
      <c r="G22" s="270" t="s">
        <v>407</v>
      </c>
      <c r="H22" s="271">
        <v>42216</v>
      </c>
      <c r="I22" s="285" t="s">
        <v>227</v>
      </c>
      <c r="J22" s="272" t="s">
        <v>228</v>
      </c>
    </row>
    <row r="23" spans="1:10" s="273" customFormat="1" ht="21.75" thickBot="1" x14ac:dyDescent="0.25">
      <c r="A23" s="274">
        <f>MAX($A$16:$A22)+1</f>
        <v>5</v>
      </c>
      <c r="B23" s="274" t="s">
        <v>1384</v>
      </c>
      <c r="C23" s="270" t="s">
        <v>1705</v>
      </c>
      <c r="D23" s="266" t="s">
        <v>1706</v>
      </c>
      <c r="E23" s="269" t="s">
        <v>1700</v>
      </c>
      <c r="F23" s="269"/>
      <c r="G23" s="270" t="s">
        <v>407</v>
      </c>
      <c r="H23" s="271">
        <v>42216</v>
      </c>
      <c r="I23" s="285" t="s">
        <v>227</v>
      </c>
      <c r="J23" s="272" t="s">
        <v>228</v>
      </c>
    </row>
    <row r="24" spans="1:10" s="273" customFormat="1" ht="21.75" thickBot="1" x14ac:dyDescent="0.25">
      <c r="A24" s="274">
        <f>MAX($A$16:$A23)+1</f>
        <v>6</v>
      </c>
      <c r="B24" s="274" t="s">
        <v>1384</v>
      </c>
      <c r="C24" s="270" t="s">
        <v>1707</v>
      </c>
      <c r="D24" s="266" t="s">
        <v>1708</v>
      </c>
      <c r="E24" s="269" t="s">
        <v>1700</v>
      </c>
      <c r="F24" s="269"/>
      <c r="G24" s="270" t="s">
        <v>407</v>
      </c>
      <c r="H24" s="271">
        <v>42216</v>
      </c>
      <c r="I24" s="285" t="s">
        <v>227</v>
      </c>
      <c r="J24" s="272" t="s">
        <v>228</v>
      </c>
    </row>
    <row r="25" spans="1:10" s="273" customFormat="1" ht="21.75" thickBot="1" x14ac:dyDescent="0.25">
      <c r="A25" s="274">
        <f>MAX($A$16:$A24)+1</f>
        <v>7</v>
      </c>
      <c r="B25" s="274" t="s">
        <v>1384</v>
      </c>
      <c r="C25" s="270" t="s">
        <v>1709</v>
      </c>
      <c r="D25" s="266" t="s">
        <v>1710</v>
      </c>
      <c r="E25" s="269" t="s">
        <v>1700</v>
      </c>
      <c r="F25" s="269"/>
      <c r="G25" s="270" t="s">
        <v>407</v>
      </c>
      <c r="H25" s="271">
        <v>42216</v>
      </c>
      <c r="I25" s="285" t="s">
        <v>227</v>
      </c>
      <c r="J25" s="272" t="s">
        <v>228</v>
      </c>
    </row>
    <row r="26" spans="1:10" s="275" customFormat="1" ht="32.25" thickBot="1" x14ac:dyDescent="0.25">
      <c r="A26" s="274">
        <f>MAX($A$16:$A25)+1</f>
        <v>8</v>
      </c>
      <c r="B26" s="274" t="s">
        <v>1384</v>
      </c>
      <c r="C26" s="270" t="s">
        <v>1711</v>
      </c>
      <c r="D26" s="270" t="s">
        <v>1712</v>
      </c>
      <c r="E26" s="269" t="s">
        <v>1700</v>
      </c>
      <c r="F26" s="269"/>
      <c r="G26" s="270" t="s">
        <v>407</v>
      </c>
      <c r="H26" s="271">
        <v>42216</v>
      </c>
      <c r="I26" s="285" t="s">
        <v>227</v>
      </c>
      <c r="J26" s="272" t="s">
        <v>228</v>
      </c>
    </row>
    <row r="27" spans="1:10" s="275" customFormat="1" ht="21.75" thickBot="1" x14ac:dyDescent="0.25">
      <c r="A27" s="274">
        <f>MAX($A$16:$A26)+1</f>
        <v>9</v>
      </c>
      <c r="B27" s="274" t="s">
        <v>1384</v>
      </c>
      <c r="C27" s="270" t="s">
        <v>1713</v>
      </c>
      <c r="D27" s="270" t="s">
        <v>1714</v>
      </c>
      <c r="E27" s="269" t="s">
        <v>1700</v>
      </c>
      <c r="F27" s="269"/>
      <c r="G27" s="270" t="s">
        <v>407</v>
      </c>
      <c r="H27" s="271">
        <v>42216</v>
      </c>
      <c r="I27" s="285" t="s">
        <v>227</v>
      </c>
      <c r="J27" s="272" t="s">
        <v>228</v>
      </c>
    </row>
    <row r="28" spans="1:10" s="275" customFormat="1" ht="21.75" thickBot="1" x14ac:dyDescent="0.25">
      <c r="A28" s="274">
        <f>MAX($A$16:$A27)+1</f>
        <v>10</v>
      </c>
      <c r="B28" s="274" t="s">
        <v>1384</v>
      </c>
      <c r="C28" s="270" t="s">
        <v>1715</v>
      </c>
      <c r="D28" s="270" t="s">
        <v>1716</v>
      </c>
      <c r="E28" s="269" t="s">
        <v>1700</v>
      </c>
      <c r="F28" s="269"/>
      <c r="G28" s="270" t="s">
        <v>407</v>
      </c>
      <c r="H28" s="271">
        <v>42216</v>
      </c>
      <c r="I28" s="285" t="s">
        <v>227</v>
      </c>
      <c r="J28" s="272" t="s">
        <v>228</v>
      </c>
    </row>
    <row r="29" spans="1:10" s="275" customFormat="1" ht="21.75" thickBot="1" x14ac:dyDescent="0.25">
      <c r="A29" s="274">
        <f>MAX($A$16:$A28)+1</f>
        <v>11</v>
      </c>
      <c r="B29" s="274" t="s">
        <v>1384</v>
      </c>
      <c r="C29" s="270" t="s">
        <v>1717</v>
      </c>
      <c r="D29" s="270" t="s">
        <v>1718</v>
      </c>
      <c r="E29" s="269" t="s">
        <v>1700</v>
      </c>
      <c r="F29" s="269"/>
      <c r="G29" s="270" t="s">
        <v>407</v>
      </c>
      <c r="H29" s="271">
        <v>42216</v>
      </c>
      <c r="I29" s="285" t="s">
        <v>227</v>
      </c>
      <c r="J29" s="272" t="s">
        <v>228</v>
      </c>
    </row>
    <row r="30" spans="1:10" s="275" customFormat="1" ht="21.75" thickBot="1" x14ac:dyDescent="0.25">
      <c r="A30" s="274">
        <f>MAX($A$16:$A29)+1</f>
        <v>12</v>
      </c>
      <c r="B30" s="274" t="s">
        <v>1384</v>
      </c>
      <c r="C30" s="270" t="s">
        <v>1719</v>
      </c>
      <c r="D30" s="270" t="s">
        <v>1720</v>
      </c>
      <c r="E30" s="269" t="s">
        <v>1700</v>
      </c>
      <c r="F30" s="269"/>
      <c r="G30" s="270" t="s">
        <v>407</v>
      </c>
      <c r="H30" s="271">
        <v>42216</v>
      </c>
      <c r="I30" s="285" t="s">
        <v>227</v>
      </c>
      <c r="J30" s="272" t="s">
        <v>228</v>
      </c>
    </row>
    <row r="31" spans="1:10" s="275" customFormat="1" ht="21.75" thickBot="1" x14ac:dyDescent="0.25">
      <c r="A31" s="274">
        <f>MAX($A$16:$A30)+1</f>
        <v>13</v>
      </c>
      <c r="B31" s="274" t="s">
        <v>1384</v>
      </c>
      <c r="C31" s="270" t="s">
        <v>1721</v>
      </c>
      <c r="D31" s="270" t="s">
        <v>1722</v>
      </c>
      <c r="E31" s="269" t="s">
        <v>1700</v>
      </c>
      <c r="F31" s="269"/>
      <c r="G31" s="270" t="s">
        <v>407</v>
      </c>
      <c r="H31" s="271">
        <v>42216</v>
      </c>
      <c r="I31" s="285" t="s">
        <v>227</v>
      </c>
      <c r="J31" s="272" t="s">
        <v>228</v>
      </c>
    </row>
    <row r="32" spans="1:10" s="275" customFormat="1" ht="21.75" thickBot="1" x14ac:dyDescent="0.25">
      <c r="A32" s="274">
        <f>MAX($A$16:$A31)+1</f>
        <v>14</v>
      </c>
      <c r="B32" s="274" t="s">
        <v>1384</v>
      </c>
      <c r="C32" s="270" t="s">
        <v>1723</v>
      </c>
      <c r="D32" s="270" t="s">
        <v>1724</v>
      </c>
      <c r="E32" s="269" t="s">
        <v>1700</v>
      </c>
      <c r="F32" s="269"/>
      <c r="G32" s="270" t="s">
        <v>407</v>
      </c>
      <c r="H32" s="271">
        <v>42216</v>
      </c>
      <c r="I32" s="285" t="s">
        <v>227</v>
      </c>
      <c r="J32" s="272" t="s">
        <v>228</v>
      </c>
    </row>
    <row r="33" spans="1:10" s="275" customFormat="1" ht="32.25" thickBot="1" x14ac:dyDescent="0.25">
      <c r="A33" s="274">
        <f>MAX($A$16:$A32)+1</f>
        <v>15</v>
      </c>
      <c r="B33" s="274" t="s">
        <v>1384</v>
      </c>
      <c r="C33" s="270" t="s">
        <v>1725</v>
      </c>
      <c r="D33" s="270" t="s">
        <v>1726</v>
      </c>
      <c r="E33" s="269" t="s">
        <v>1700</v>
      </c>
      <c r="F33" s="269"/>
      <c r="G33" s="270" t="s">
        <v>407</v>
      </c>
      <c r="H33" s="271">
        <v>42216</v>
      </c>
      <c r="I33" s="285" t="s">
        <v>227</v>
      </c>
      <c r="J33" s="272" t="s">
        <v>249</v>
      </c>
    </row>
    <row r="34" spans="1:10" s="275" customFormat="1" ht="21.75" thickBot="1" x14ac:dyDescent="0.25">
      <c r="A34" s="274">
        <f>MAX($A$16:$A33)+1</f>
        <v>16</v>
      </c>
      <c r="B34" s="274" t="s">
        <v>1384</v>
      </c>
      <c r="C34" s="270" t="s">
        <v>1727</v>
      </c>
      <c r="D34" s="270" t="s">
        <v>1728</v>
      </c>
      <c r="E34" s="269" t="s">
        <v>1700</v>
      </c>
      <c r="F34" s="269"/>
      <c r="G34" s="270" t="s">
        <v>407</v>
      </c>
      <c r="H34" s="271">
        <v>42216</v>
      </c>
      <c r="I34" s="285" t="s">
        <v>227</v>
      </c>
      <c r="J34" s="272" t="s">
        <v>228</v>
      </c>
    </row>
    <row r="35" spans="1:10" s="275" customFormat="1" ht="21.75" thickBot="1" x14ac:dyDescent="0.25">
      <c r="A35" s="274">
        <f>MAX($A$16:$A34)+1</f>
        <v>17</v>
      </c>
      <c r="B35" s="274" t="s">
        <v>1384</v>
      </c>
      <c r="C35" s="270" t="s">
        <v>1729</v>
      </c>
      <c r="D35" s="270" t="s">
        <v>1730</v>
      </c>
      <c r="E35" s="269" t="s">
        <v>1700</v>
      </c>
      <c r="F35" s="269"/>
      <c r="G35" s="270" t="s">
        <v>407</v>
      </c>
      <c r="H35" s="271">
        <v>42216</v>
      </c>
      <c r="I35" s="285" t="s">
        <v>227</v>
      </c>
      <c r="J35" s="272" t="s">
        <v>228</v>
      </c>
    </row>
    <row r="36" spans="1:10" s="275" customFormat="1" ht="42.75" thickBot="1" x14ac:dyDescent="0.25">
      <c r="A36" s="274">
        <f>MAX($A$16:$A35)+1</f>
        <v>18</v>
      </c>
      <c r="B36" s="274" t="s">
        <v>1384</v>
      </c>
      <c r="C36" s="270" t="s">
        <v>1731</v>
      </c>
      <c r="D36" s="270" t="s">
        <v>1732</v>
      </c>
      <c r="E36" s="269" t="s">
        <v>1700</v>
      </c>
      <c r="F36" s="269"/>
      <c r="G36" s="270" t="s">
        <v>407</v>
      </c>
      <c r="H36" s="271">
        <v>42216</v>
      </c>
      <c r="I36" s="285" t="s">
        <v>227</v>
      </c>
      <c r="J36" s="272" t="s">
        <v>228</v>
      </c>
    </row>
    <row r="37" spans="1:10" s="275" customFormat="1" ht="21.75" thickBot="1" x14ac:dyDescent="0.25">
      <c r="A37" s="274">
        <f>MAX($A$16:$A36)+1</f>
        <v>19</v>
      </c>
      <c r="B37" s="274" t="s">
        <v>1384</v>
      </c>
      <c r="C37" s="270" t="s">
        <v>1733</v>
      </c>
      <c r="D37" s="270" t="s">
        <v>1714</v>
      </c>
      <c r="E37" s="269" t="s">
        <v>1700</v>
      </c>
      <c r="F37" s="269"/>
      <c r="G37" s="270" t="s">
        <v>407</v>
      </c>
      <c r="H37" s="271">
        <v>42216</v>
      </c>
      <c r="I37" s="285" t="s">
        <v>227</v>
      </c>
      <c r="J37" s="272" t="s">
        <v>249</v>
      </c>
    </row>
    <row r="38" spans="1:10" s="275" customFormat="1" ht="23.25" thickBot="1" x14ac:dyDescent="0.25">
      <c r="A38" s="274">
        <f>MAX($A$16:$A37)+1</f>
        <v>20</v>
      </c>
      <c r="B38" s="274" t="s">
        <v>1384</v>
      </c>
      <c r="C38" s="270" t="s">
        <v>1734</v>
      </c>
      <c r="D38" s="270" t="s">
        <v>1735</v>
      </c>
      <c r="E38" s="269" t="s">
        <v>1700</v>
      </c>
      <c r="F38" s="269"/>
      <c r="G38" s="270" t="s">
        <v>407</v>
      </c>
      <c r="H38" s="271">
        <v>42216</v>
      </c>
      <c r="I38" s="285" t="s">
        <v>227</v>
      </c>
      <c r="J38" s="272" t="s">
        <v>228</v>
      </c>
    </row>
    <row r="39" spans="1:10" s="275" customFormat="1" ht="32.25" thickBot="1" x14ac:dyDescent="0.25">
      <c r="A39" s="274">
        <f>MAX($A$16:$A38)+1</f>
        <v>21</v>
      </c>
      <c r="B39" s="274" t="s">
        <v>1384</v>
      </c>
      <c r="C39" s="270" t="s">
        <v>1736</v>
      </c>
      <c r="D39" s="270" t="s">
        <v>1737</v>
      </c>
      <c r="E39" s="269" t="s">
        <v>1700</v>
      </c>
      <c r="F39" s="269"/>
      <c r="G39" s="270" t="s">
        <v>407</v>
      </c>
      <c r="H39" s="271">
        <v>42216</v>
      </c>
      <c r="I39" s="285" t="s">
        <v>227</v>
      </c>
      <c r="J39" s="272" t="s">
        <v>228</v>
      </c>
    </row>
    <row r="40" spans="1:10" s="275" customFormat="1" ht="21.75" thickBot="1" x14ac:dyDescent="0.25">
      <c r="A40" s="274">
        <f>MAX($A$16:$A39)+1</f>
        <v>22</v>
      </c>
      <c r="B40" s="274" t="s">
        <v>1384</v>
      </c>
      <c r="C40" s="270" t="s">
        <v>1738</v>
      </c>
      <c r="D40" s="270" t="s">
        <v>1160</v>
      </c>
      <c r="E40" s="269" t="s">
        <v>1700</v>
      </c>
      <c r="F40" s="269"/>
      <c r="G40" s="270" t="s">
        <v>407</v>
      </c>
      <c r="H40" s="271">
        <v>42216</v>
      </c>
      <c r="I40" s="285" t="s">
        <v>227</v>
      </c>
      <c r="J40" s="272" t="s">
        <v>228</v>
      </c>
    </row>
    <row r="41" spans="1:10" s="275" customFormat="1" ht="32.25" thickBot="1" x14ac:dyDescent="0.25">
      <c r="A41" s="274">
        <f>MAX($A$16:$A40)+1</f>
        <v>23</v>
      </c>
      <c r="B41" s="274" t="s">
        <v>1384</v>
      </c>
      <c r="C41" s="270" t="s">
        <v>1739</v>
      </c>
      <c r="D41" s="270" t="s">
        <v>1740</v>
      </c>
      <c r="E41" s="269" t="s">
        <v>1700</v>
      </c>
      <c r="F41" s="269"/>
      <c r="G41" s="270" t="s">
        <v>407</v>
      </c>
      <c r="H41" s="271">
        <v>42216</v>
      </c>
      <c r="I41" s="285" t="s">
        <v>1741</v>
      </c>
      <c r="J41" s="272" t="s">
        <v>228</v>
      </c>
    </row>
    <row r="42" spans="1:10" s="275" customFormat="1" ht="21.75" thickBot="1" x14ac:dyDescent="0.25">
      <c r="A42" s="274">
        <f>MAX($A$16:$A41)+1</f>
        <v>24</v>
      </c>
      <c r="B42" s="274" t="s">
        <v>1384</v>
      </c>
      <c r="C42" s="270" t="s">
        <v>1742</v>
      </c>
      <c r="D42" s="270" t="s">
        <v>1743</v>
      </c>
      <c r="E42" s="269" t="s">
        <v>1700</v>
      </c>
      <c r="F42" s="269"/>
      <c r="G42" s="270" t="s">
        <v>407</v>
      </c>
      <c r="H42" s="271">
        <v>42216</v>
      </c>
      <c r="I42" s="285" t="s">
        <v>227</v>
      </c>
      <c r="J42" s="272" t="s">
        <v>228</v>
      </c>
    </row>
    <row r="43" spans="1:10" s="275" customFormat="1" ht="21.75" thickBot="1" x14ac:dyDescent="0.25">
      <c r="A43" s="274">
        <f>MAX($A$16:$A42)+1</f>
        <v>25</v>
      </c>
      <c r="B43" s="274" t="s">
        <v>1384</v>
      </c>
      <c r="C43" s="270" t="s">
        <v>1744</v>
      </c>
      <c r="D43" s="270" t="s">
        <v>436</v>
      </c>
      <c r="E43" s="269" t="s">
        <v>1700</v>
      </c>
      <c r="F43" s="269"/>
      <c r="G43" s="270" t="s">
        <v>407</v>
      </c>
      <c r="H43" s="271">
        <v>42216</v>
      </c>
      <c r="I43" s="285" t="s">
        <v>227</v>
      </c>
      <c r="J43" s="272" t="s">
        <v>228</v>
      </c>
    </row>
    <row r="44" spans="1:10" s="275" customFormat="1" ht="21.75" thickBot="1" x14ac:dyDescent="0.25">
      <c r="A44" s="274">
        <f>MAX($A$16:$A43)+1</f>
        <v>26</v>
      </c>
      <c r="B44" s="274" t="s">
        <v>1384</v>
      </c>
      <c r="C44" s="270" t="s">
        <v>1745</v>
      </c>
      <c r="D44" s="270" t="s">
        <v>1746</v>
      </c>
      <c r="E44" s="269" t="s">
        <v>1700</v>
      </c>
      <c r="F44" s="269"/>
      <c r="G44" s="270" t="s">
        <v>407</v>
      </c>
      <c r="H44" s="271">
        <v>44773</v>
      </c>
      <c r="I44" s="285" t="s">
        <v>227</v>
      </c>
      <c r="J44" s="272" t="s">
        <v>228</v>
      </c>
    </row>
    <row r="45" spans="1:10" s="275" customFormat="1" ht="21.75" thickBot="1" x14ac:dyDescent="0.25">
      <c r="A45" s="274">
        <f>MAX($A$16:$A44)+1</f>
        <v>27</v>
      </c>
      <c r="B45" s="274" t="s">
        <v>1354</v>
      </c>
      <c r="C45" s="270" t="s">
        <v>1747</v>
      </c>
      <c r="D45" s="270" t="s">
        <v>1748</v>
      </c>
      <c r="E45" s="269" t="s">
        <v>1700</v>
      </c>
      <c r="F45" s="269"/>
      <c r="G45" s="270"/>
      <c r="H45" s="271"/>
      <c r="I45" s="285" t="s">
        <v>227</v>
      </c>
      <c r="J45" s="272" t="s">
        <v>228</v>
      </c>
    </row>
    <row r="46" spans="1:10" s="275" customFormat="1" ht="32.25" thickBot="1" x14ac:dyDescent="0.25">
      <c r="A46" s="274">
        <f>MAX($A$16:$A45)+1</f>
        <v>28</v>
      </c>
      <c r="B46" s="274" t="s">
        <v>1749</v>
      </c>
      <c r="C46" s="270" t="s">
        <v>1750</v>
      </c>
      <c r="D46" s="270" t="s">
        <v>1751</v>
      </c>
      <c r="E46" s="269" t="s">
        <v>1700</v>
      </c>
      <c r="F46" s="269"/>
      <c r="G46" s="270"/>
      <c r="H46" s="271"/>
      <c r="I46" s="285" t="s">
        <v>456</v>
      </c>
      <c r="J46" s="272" t="s">
        <v>228</v>
      </c>
    </row>
    <row r="47" spans="1:10" s="275" customFormat="1" ht="24" customHeight="1" thickBot="1" x14ac:dyDescent="0.25">
      <c r="A47" s="274">
        <f>MAX($A$16:$A46)+1</f>
        <v>29</v>
      </c>
      <c r="B47" s="274" t="s">
        <v>1752</v>
      </c>
      <c r="C47" s="270" t="s">
        <v>1753</v>
      </c>
      <c r="D47" s="270" t="s">
        <v>1754</v>
      </c>
      <c r="E47" s="269" t="s">
        <v>1700</v>
      </c>
      <c r="F47" s="269"/>
      <c r="G47" s="270"/>
      <c r="H47" s="271"/>
      <c r="I47" s="285" t="s">
        <v>456</v>
      </c>
      <c r="J47" s="272" t="s">
        <v>228</v>
      </c>
    </row>
    <row r="48" spans="1:10" s="275" customFormat="1" ht="13.5" thickBot="1" x14ac:dyDescent="0.25">
      <c r="A48" s="274">
        <f>MAX($A$16:$A47)+1</f>
        <v>30</v>
      </c>
      <c r="B48" s="274" t="s">
        <v>1755</v>
      </c>
      <c r="C48" s="270" t="s">
        <v>1756</v>
      </c>
      <c r="D48" s="270" t="s">
        <v>1641</v>
      </c>
      <c r="E48" s="269" t="s">
        <v>1700</v>
      </c>
      <c r="F48" s="269"/>
      <c r="G48" s="270"/>
      <c r="H48" s="271" t="s">
        <v>1757</v>
      </c>
      <c r="I48" s="285" t="s">
        <v>1758</v>
      </c>
      <c r="J48" s="272" t="s">
        <v>228</v>
      </c>
    </row>
    <row r="49" spans="1:10" s="275" customFormat="1" ht="13.5" thickBot="1" x14ac:dyDescent="0.25">
      <c r="A49" s="274">
        <f>MAX($A$16:$A48)+1</f>
        <v>31</v>
      </c>
      <c r="B49" s="274" t="s">
        <v>864</v>
      </c>
      <c r="C49" s="270" t="s">
        <v>1759</v>
      </c>
      <c r="D49" s="270" t="s">
        <v>1760</v>
      </c>
      <c r="E49" s="269" t="s">
        <v>1700</v>
      </c>
      <c r="F49" s="269"/>
      <c r="G49" s="270"/>
      <c r="H49" s="271"/>
      <c r="I49" s="285" t="s">
        <v>456</v>
      </c>
      <c r="J49" s="272" t="s">
        <v>228</v>
      </c>
    </row>
    <row r="50" spans="1:10" s="275" customFormat="1" ht="13.5" thickBot="1" x14ac:dyDescent="0.25">
      <c r="A50" s="274">
        <f>MAX($A$16:$A49)+1</f>
        <v>32</v>
      </c>
      <c r="B50" s="274" t="s">
        <v>1761</v>
      </c>
      <c r="C50" s="270" t="s">
        <v>1762</v>
      </c>
      <c r="D50" s="270" t="s">
        <v>1762</v>
      </c>
      <c r="E50" s="322" t="s">
        <v>1700</v>
      </c>
      <c r="F50" s="269"/>
      <c r="G50" s="270"/>
      <c r="H50" s="271"/>
      <c r="I50" s="285" t="s">
        <v>456</v>
      </c>
      <c r="J50" s="272" t="s">
        <v>228</v>
      </c>
    </row>
    <row r="51" spans="1:10" s="275" customFormat="1" ht="32.25" thickBot="1" x14ac:dyDescent="0.25">
      <c r="A51" s="274">
        <f>MAX($A$16:$A50)+1</f>
        <v>33</v>
      </c>
      <c r="B51" s="274" t="s">
        <v>1763</v>
      </c>
      <c r="C51" s="270" t="s">
        <v>1764</v>
      </c>
      <c r="D51" s="270" t="s">
        <v>1675</v>
      </c>
      <c r="E51" s="322" t="s">
        <v>1700</v>
      </c>
      <c r="F51" s="269"/>
      <c r="G51" s="285"/>
      <c r="H51" s="285" t="s">
        <v>1765</v>
      </c>
      <c r="I51" s="285" t="s">
        <v>1766</v>
      </c>
      <c r="J51" s="269"/>
    </row>
    <row r="52" spans="1:10" s="275" customFormat="1" ht="42.75" thickBot="1" x14ac:dyDescent="0.25">
      <c r="A52" s="274">
        <f>MAX($A$16:$A51)+1</f>
        <v>34</v>
      </c>
      <c r="B52" s="274" t="s">
        <v>1767</v>
      </c>
      <c r="C52" s="270" t="s">
        <v>1768</v>
      </c>
      <c r="D52" s="270" t="s">
        <v>1769</v>
      </c>
      <c r="E52" s="322" t="s">
        <v>1700</v>
      </c>
      <c r="F52" s="269"/>
      <c r="G52" s="270"/>
      <c r="H52" s="479">
        <v>44712</v>
      </c>
      <c r="I52" s="285" t="s">
        <v>227</v>
      </c>
      <c r="J52" s="269" t="s">
        <v>228</v>
      </c>
    </row>
    <row r="53" spans="1:10" s="275" customFormat="1" ht="33.75" customHeight="1" thickBot="1" x14ac:dyDescent="0.25">
      <c r="A53" s="274">
        <f>MAX($A$16:$A52)+1</f>
        <v>35</v>
      </c>
      <c r="B53" s="274" t="s">
        <v>1770</v>
      </c>
      <c r="C53" s="270" t="s">
        <v>1771</v>
      </c>
      <c r="D53" s="270" t="s">
        <v>1772</v>
      </c>
      <c r="E53" s="322" t="s">
        <v>1700</v>
      </c>
      <c r="F53" s="269"/>
      <c r="G53" s="270"/>
      <c r="H53" s="285" t="s">
        <v>1773</v>
      </c>
      <c r="I53" s="285" t="s">
        <v>227</v>
      </c>
      <c r="J53" s="269" t="s">
        <v>228</v>
      </c>
    </row>
    <row r="54" spans="1:10" s="275" customFormat="1" ht="41.25" customHeight="1" thickBot="1" x14ac:dyDescent="0.25">
      <c r="A54" s="274">
        <f>MAX($A$16:$A53)+1</f>
        <v>36</v>
      </c>
      <c r="B54" s="274" t="s">
        <v>1774</v>
      </c>
      <c r="C54" s="270" t="s">
        <v>1775</v>
      </c>
      <c r="D54" s="270" t="s">
        <v>1776</v>
      </c>
      <c r="E54" s="322" t="s">
        <v>1700</v>
      </c>
      <c r="F54" s="269"/>
      <c r="G54" s="270"/>
      <c r="H54" s="285" t="s">
        <v>1773</v>
      </c>
      <c r="I54" s="285" t="s">
        <v>227</v>
      </c>
      <c r="J54" s="269" t="s">
        <v>228</v>
      </c>
    </row>
    <row r="55" spans="1:10" s="275" customFormat="1" ht="35.25" customHeight="1" thickBot="1" x14ac:dyDescent="0.25">
      <c r="A55" s="274">
        <f>MAX($A$16:$A54)+1</f>
        <v>37</v>
      </c>
      <c r="B55" s="320" t="s">
        <v>1537</v>
      </c>
      <c r="C55" s="285" t="s">
        <v>513</v>
      </c>
      <c r="D55" s="270" t="s">
        <v>514</v>
      </c>
      <c r="E55" s="322" t="s">
        <v>1700</v>
      </c>
      <c r="F55" s="270"/>
      <c r="G55" s="338"/>
      <c r="H55" s="287" t="s">
        <v>1538</v>
      </c>
      <c r="I55" s="322" t="s">
        <v>227</v>
      </c>
      <c r="J55" s="286"/>
    </row>
    <row r="56" spans="1:10" s="275" customFormat="1" ht="35.25" customHeight="1" thickBot="1" x14ac:dyDescent="0.25">
      <c r="A56" s="274">
        <f>MAX($A$16:$A55)+1</f>
        <v>38</v>
      </c>
      <c r="B56" s="274" t="s">
        <v>1777</v>
      </c>
      <c r="C56" s="270" t="s">
        <v>1778</v>
      </c>
      <c r="D56" s="270" t="s">
        <v>1779</v>
      </c>
      <c r="E56" s="322" t="s">
        <v>1700</v>
      </c>
      <c r="F56" s="269"/>
      <c r="G56" s="270"/>
      <c r="H56" s="287" t="s">
        <v>1780</v>
      </c>
      <c r="I56" s="285" t="s">
        <v>1781</v>
      </c>
      <c r="J56" s="272"/>
    </row>
    <row r="57" spans="1:10" s="275" customFormat="1" ht="21.75" thickBot="1" x14ac:dyDescent="0.25">
      <c r="A57" s="274">
        <f>MAX($A$16:$A56)+1</f>
        <v>39</v>
      </c>
      <c r="B57" s="322" t="s">
        <v>1546</v>
      </c>
      <c r="C57" s="320" t="s">
        <v>464</v>
      </c>
      <c r="D57" s="321" t="s">
        <v>1547</v>
      </c>
      <c r="E57" s="322" t="s">
        <v>1700</v>
      </c>
      <c r="F57" s="321"/>
      <c r="G57" s="342"/>
      <c r="H57" s="342">
        <v>42216</v>
      </c>
      <c r="I57" s="322" t="s">
        <v>227</v>
      </c>
      <c r="J57" s="272" t="s">
        <v>228</v>
      </c>
    </row>
    <row r="58" spans="1:10" s="275" customFormat="1" ht="32.25" thickBot="1" x14ac:dyDescent="0.25">
      <c r="A58" s="274">
        <f>MAX($A$16:$A57)+1</f>
        <v>40</v>
      </c>
      <c r="B58" s="322" t="s">
        <v>1545</v>
      </c>
      <c r="C58" s="320" t="s">
        <v>477</v>
      </c>
      <c r="D58" s="321" t="s">
        <v>478</v>
      </c>
      <c r="E58" s="322" t="s">
        <v>1700</v>
      </c>
      <c r="F58" s="321"/>
      <c r="G58" s="342"/>
      <c r="H58" s="342">
        <v>42216</v>
      </c>
      <c r="I58" s="322" t="s">
        <v>227</v>
      </c>
      <c r="J58" s="272" t="s">
        <v>228</v>
      </c>
    </row>
    <row r="59" spans="1:10" s="275" customFormat="1" ht="21.75" thickBot="1" x14ac:dyDescent="0.25">
      <c r="A59" s="274">
        <f>MAX($A$16:$A58)+1</f>
        <v>41</v>
      </c>
      <c r="B59" s="322" t="s">
        <v>1782</v>
      </c>
      <c r="C59" s="320" t="s">
        <v>1684</v>
      </c>
      <c r="D59" s="321" t="s">
        <v>1685</v>
      </c>
      <c r="E59" s="322" t="s">
        <v>1700</v>
      </c>
      <c r="F59" s="321"/>
      <c r="G59" s="323"/>
      <c r="H59" s="342" t="s">
        <v>1687</v>
      </c>
      <c r="I59" s="322" t="s">
        <v>227</v>
      </c>
      <c r="J59" s="272" t="s">
        <v>228</v>
      </c>
    </row>
    <row r="60" spans="1:10" s="275" customFormat="1" ht="32.25" thickBot="1" x14ac:dyDescent="0.25">
      <c r="A60" s="274">
        <f>MAX($A$16:$A59)+1</f>
        <v>42</v>
      </c>
      <c r="B60" s="322" t="s">
        <v>1384</v>
      </c>
      <c r="C60" s="320" t="s">
        <v>449</v>
      </c>
      <c r="D60" s="321" t="s">
        <v>1535</v>
      </c>
      <c r="E60" s="322" t="s">
        <v>1700</v>
      </c>
      <c r="F60" s="321"/>
      <c r="G60" s="342" t="s">
        <v>1536</v>
      </c>
      <c r="H60" s="342" t="s">
        <v>450</v>
      </c>
      <c r="I60" s="322" t="s">
        <v>451</v>
      </c>
      <c r="J60" s="272" t="s">
        <v>228</v>
      </c>
    </row>
    <row r="61" spans="1:10" s="275" customFormat="1" ht="21.75" thickBot="1" x14ac:dyDescent="0.25">
      <c r="A61" s="274">
        <f>MAX($A$16:$A60)+1</f>
        <v>43</v>
      </c>
      <c r="B61" s="322" t="s">
        <v>883</v>
      </c>
      <c r="C61" s="320" t="s">
        <v>1783</v>
      </c>
      <c r="D61" s="321" t="s">
        <v>1784</v>
      </c>
      <c r="E61" s="322" t="s">
        <v>1700</v>
      </c>
      <c r="F61" s="321"/>
      <c r="G61" s="342"/>
      <c r="H61" s="342" t="s">
        <v>1785</v>
      </c>
      <c r="I61" s="322" t="s">
        <v>227</v>
      </c>
      <c r="J61" s="272"/>
    </row>
    <row r="62" spans="1:10" s="275" customFormat="1" ht="63.75" thickBot="1" x14ac:dyDescent="0.25">
      <c r="A62" s="274">
        <f>MAX($A$16:$A61)+1</f>
        <v>44</v>
      </c>
      <c r="B62" s="322" t="s">
        <v>1384</v>
      </c>
      <c r="C62" s="320" t="s">
        <v>438</v>
      </c>
      <c r="D62" s="321" t="s">
        <v>439</v>
      </c>
      <c r="E62" s="322" t="s">
        <v>1700</v>
      </c>
      <c r="F62" s="321"/>
      <c r="G62" s="342"/>
      <c r="H62" s="342">
        <v>44804</v>
      </c>
      <c r="I62" s="322" t="s">
        <v>227</v>
      </c>
      <c r="J62" s="272" t="s">
        <v>228</v>
      </c>
    </row>
    <row r="63" spans="1:10" ht="13.5" thickBot="1" x14ac:dyDescent="0.25">
      <c r="A63" s="250" t="s">
        <v>1786</v>
      </c>
      <c r="B63" s="250"/>
      <c r="C63" s="251"/>
      <c r="D63" s="252"/>
      <c r="E63" s="253"/>
      <c r="F63" s="253"/>
      <c r="G63" s="251"/>
      <c r="H63" s="376"/>
      <c r="I63" s="255"/>
      <c r="J63" s="256"/>
    </row>
    <row r="64" spans="1:10" s="275" customFormat="1" ht="32.25" thickBot="1" x14ac:dyDescent="0.25">
      <c r="A64" s="274">
        <f>MAX($A$16:$A62)+1</f>
        <v>45</v>
      </c>
      <c r="B64" s="274" t="s">
        <v>1787</v>
      </c>
      <c r="C64" s="270" t="s">
        <v>1750</v>
      </c>
      <c r="D64" s="270" t="s">
        <v>1788</v>
      </c>
      <c r="E64" s="269" t="s">
        <v>1789</v>
      </c>
      <c r="F64" s="269"/>
      <c r="G64" s="270"/>
      <c r="H64" s="271"/>
      <c r="I64" s="271" t="s">
        <v>868</v>
      </c>
      <c r="J64" s="272"/>
    </row>
    <row r="65" spans="1:10" s="275" customFormat="1" ht="32.25" thickBot="1" x14ac:dyDescent="0.25">
      <c r="A65" s="274">
        <f>MAX($A$16:$A64)+1</f>
        <v>46</v>
      </c>
      <c r="B65" s="274" t="s">
        <v>1790</v>
      </c>
      <c r="C65" s="270" t="s">
        <v>1753</v>
      </c>
      <c r="D65" s="270" t="s">
        <v>1791</v>
      </c>
      <c r="E65" s="269" t="s">
        <v>1789</v>
      </c>
      <c r="F65" s="269"/>
      <c r="G65" s="270"/>
      <c r="H65" s="271"/>
      <c r="I65" s="285" t="s">
        <v>227</v>
      </c>
      <c r="J65" s="272"/>
    </row>
    <row r="66" spans="1:10" s="275" customFormat="1" ht="13.5" thickBot="1" x14ac:dyDescent="0.25">
      <c r="A66" s="274">
        <f>MAX($A$16:$A65)+1</f>
        <v>47</v>
      </c>
      <c r="B66" s="274" t="s">
        <v>1792</v>
      </c>
      <c r="C66" s="270" t="s">
        <v>1756</v>
      </c>
      <c r="D66" s="270" t="s">
        <v>1641</v>
      </c>
      <c r="E66" s="269" t="s">
        <v>1789</v>
      </c>
      <c r="F66" s="269"/>
      <c r="G66" s="270"/>
      <c r="H66" s="271"/>
      <c r="I66" s="285"/>
      <c r="J66" s="272"/>
    </row>
    <row r="67" spans="1:10" s="275" customFormat="1" ht="13.5" thickBot="1" x14ac:dyDescent="0.25">
      <c r="A67" s="274">
        <f>MAX($A$16:$A66)+1</f>
        <v>48</v>
      </c>
      <c r="B67" s="481" t="s">
        <v>1793</v>
      </c>
      <c r="C67" s="482" t="s">
        <v>1794</v>
      </c>
      <c r="D67" s="270" t="s">
        <v>1795</v>
      </c>
      <c r="E67" s="269" t="s">
        <v>1789</v>
      </c>
      <c r="F67" s="269"/>
      <c r="G67" s="270"/>
      <c r="H67" s="271"/>
      <c r="I67" s="285" t="s">
        <v>456</v>
      </c>
      <c r="J67" s="272"/>
    </row>
    <row r="68" spans="1:10" s="275" customFormat="1" ht="13.5" thickBot="1" x14ac:dyDescent="0.25">
      <c r="A68" s="274">
        <f>MAX($A$16:$A67)+1</f>
        <v>49</v>
      </c>
      <c r="B68" s="274" t="s">
        <v>1796</v>
      </c>
      <c r="C68" s="270" t="s">
        <v>1762</v>
      </c>
      <c r="D68" s="270" t="s">
        <v>1762</v>
      </c>
      <c r="E68" s="269" t="s">
        <v>1789</v>
      </c>
      <c r="F68" s="269"/>
      <c r="G68" s="270"/>
      <c r="H68" s="271"/>
      <c r="I68" s="285" t="s">
        <v>227</v>
      </c>
      <c r="J68" s="272"/>
    </row>
    <row r="69" spans="1:10" s="275" customFormat="1" ht="32.25" thickBot="1" x14ac:dyDescent="0.25">
      <c r="A69" s="274">
        <f>MAX($A$16:$A68)+1</f>
        <v>50</v>
      </c>
      <c r="B69" s="274" t="s">
        <v>1797</v>
      </c>
      <c r="C69" s="270" t="s">
        <v>1764</v>
      </c>
      <c r="D69" s="270" t="s">
        <v>1675</v>
      </c>
      <c r="E69" s="269" t="s">
        <v>1789</v>
      </c>
      <c r="F69" s="269"/>
      <c r="G69" s="285"/>
      <c r="H69" s="285" t="s">
        <v>1765</v>
      </c>
      <c r="I69" s="285" t="s">
        <v>1766</v>
      </c>
      <c r="J69" s="269"/>
    </row>
    <row r="70" spans="1:10" s="275" customFormat="1" ht="42.75" thickBot="1" x14ac:dyDescent="0.25">
      <c r="A70" s="274">
        <f>MAX($A$16:$A69)+1</f>
        <v>51</v>
      </c>
      <c r="B70" s="274" t="s">
        <v>1798</v>
      </c>
      <c r="C70" s="270" t="s">
        <v>1768</v>
      </c>
      <c r="D70" s="270" t="s">
        <v>1769</v>
      </c>
      <c r="E70" s="269" t="s">
        <v>1789</v>
      </c>
      <c r="F70" s="269"/>
      <c r="G70" s="270"/>
      <c r="H70" s="479" t="s">
        <v>1799</v>
      </c>
      <c r="I70" s="285" t="s">
        <v>227</v>
      </c>
      <c r="J70" s="269"/>
    </row>
    <row r="71" spans="1:10" s="275" customFormat="1" ht="21.75" thickBot="1" x14ac:dyDescent="0.25">
      <c r="A71" s="274">
        <f>MAX($A$16:$A70)+1</f>
        <v>52</v>
      </c>
      <c r="B71" s="274" t="s">
        <v>1800</v>
      </c>
      <c r="C71" s="270" t="s">
        <v>1771</v>
      </c>
      <c r="D71" s="270" t="s">
        <v>1772</v>
      </c>
      <c r="E71" s="269" t="s">
        <v>1789</v>
      </c>
      <c r="F71" s="269"/>
      <c r="G71" s="270"/>
      <c r="H71" s="285" t="s">
        <v>1773</v>
      </c>
      <c r="I71" s="285" t="s">
        <v>227</v>
      </c>
      <c r="J71" s="269"/>
    </row>
    <row r="72" spans="1:10" s="275" customFormat="1" ht="21.75" thickBot="1" x14ac:dyDescent="0.25">
      <c r="A72" s="274">
        <f>MAX($A$16:$A71)+1</f>
        <v>53</v>
      </c>
      <c r="B72" s="274" t="s">
        <v>1800</v>
      </c>
      <c r="C72" s="270" t="s">
        <v>1775</v>
      </c>
      <c r="D72" s="270" t="s">
        <v>1776</v>
      </c>
      <c r="E72" s="269" t="s">
        <v>1789</v>
      </c>
      <c r="F72" s="269"/>
      <c r="G72" s="270"/>
      <c r="H72" s="285" t="s">
        <v>1773</v>
      </c>
      <c r="I72" s="285" t="s">
        <v>227</v>
      </c>
      <c r="J72" s="269"/>
    </row>
    <row r="73" spans="1:10" s="275" customFormat="1" ht="21.75" thickBot="1" x14ac:dyDescent="0.25">
      <c r="A73" s="274">
        <f>MAX($A$16:$A72)+1</f>
        <v>54</v>
      </c>
      <c r="B73" s="322" t="s">
        <v>1801</v>
      </c>
      <c r="C73" s="285" t="s">
        <v>1802</v>
      </c>
      <c r="D73" s="270" t="s">
        <v>1803</v>
      </c>
      <c r="E73" s="269" t="s">
        <v>1789</v>
      </c>
      <c r="F73" s="270"/>
      <c r="G73" s="338"/>
      <c r="H73" s="287">
        <v>45596</v>
      </c>
      <c r="I73" s="285" t="s">
        <v>227</v>
      </c>
      <c r="J73" s="286"/>
    </row>
    <row r="74" spans="1:10" s="275" customFormat="1" ht="21.75" thickBot="1" x14ac:dyDescent="0.25">
      <c r="A74" s="274">
        <f>MAX($A$16:$A73)+1</f>
        <v>55</v>
      </c>
      <c r="B74" s="274" t="s">
        <v>1804</v>
      </c>
      <c r="C74" s="270" t="s">
        <v>1805</v>
      </c>
      <c r="D74" s="270" t="s">
        <v>1779</v>
      </c>
      <c r="E74" s="269" t="s">
        <v>1789</v>
      </c>
      <c r="F74" s="269"/>
      <c r="G74" s="270"/>
      <c r="H74" s="287" t="s">
        <v>1780</v>
      </c>
      <c r="I74" s="285" t="s">
        <v>1781</v>
      </c>
      <c r="J74" s="272"/>
    </row>
    <row r="75" spans="1:10" s="275" customFormat="1" ht="21.75" thickBot="1" x14ac:dyDescent="0.25">
      <c r="A75" s="274">
        <f>MAX($A$16:$A74)+1</f>
        <v>56</v>
      </c>
      <c r="B75" s="322" t="s">
        <v>1806</v>
      </c>
      <c r="C75" s="320" t="s">
        <v>1684</v>
      </c>
      <c r="D75" s="321" t="s">
        <v>1807</v>
      </c>
      <c r="E75" s="269" t="s">
        <v>1789</v>
      </c>
      <c r="F75" s="321"/>
      <c r="G75" s="323"/>
      <c r="H75" s="342" t="s">
        <v>1808</v>
      </c>
      <c r="I75" s="285" t="s">
        <v>227</v>
      </c>
      <c r="J75" s="272"/>
    </row>
    <row r="76" spans="1:10" s="275" customFormat="1" ht="32.25" thickBot="1" x14ac:dyDescent="0.25">
      <c r="A76" s="274">
        <f>MAX($A$16:$A75)+1</f>
        <v>57</v>
      </c>
      <c r="B76" s="274" t="s">
        <v>1809</v>
      </c>
      <c r="C76" s="270" t="s">
        <v>1810</v>
      </c>
      <c r="D76" s="270" t="s">
        <v>1811</v>
      </c>
      <c r="E76" s="269" t="s">
        <v>1789</v>
      </c>
      <c r="F76" s="269"/>
      <c r="G76" s="270"/>
      <c r="H76" s="271">
        <v>45962</v>
      </c>
      <c r="I76" s="285" t="s">
        <v>227</v>
      </c>
      <c r="J76" s="272"/>
    </row>
    <row r="77" spans="1:10" s="275" customFormat="1" ht="13.5" thickBot="1" x14ac:dyDescent="0.25">
      <c r="A77" s="274">
        <f>MAX($A$16:$A76)+1</f>
        <v>58</v>
      </c>
      <c r="B77" s="274" t="s">
        <v>1812</v>
      </c>
      <c r="C77" s="270" t="s">
        <v>1813</v>
      </c>
      <c r="D77" s="270" t="s">
        <v>1813</v>
      </c>
      <c r="E77" s="269" t="s">
        <v>1789</v>
      </c>
      <c r="F77" s="269"/>
      <c r="G77" s="270"/>
      <c r="H77" s="271">
        <v>45961</v>
      </c>
      <c r="I77" s="285" t="s">
        <v>227</v>
      </c>
      <c r="J77" s="272"/>
    </row>
    <row r="78" spans="1:10" s="275" customFormat="1" ht="21.75" thickBot="1" x14ac:dyDescent="0.25">
      <c r="A78" s="274">
        <f>MAX($A$16:$A77)+1</f>
        <v>59</v>
      </c>
      <c r="B78" s="274" t="s">
        <v>1814</v>
      </c>
      <c r="C78" s="270" t="s">
        <v>1815</v>
      </c>
      <c r="D78" s="270" t="s">
        <v>1815</v>
      </c>
      <c r="E78" s="269" t="s">
        <v>1789</v>
      </c>
      <c r="F78" s="269"/>
      <c r="G78" s="270"/>
      <c r="H78" s="271">
        <v>45838</v>
      </c>
      <c r="I78" s="285" t="s">
        <v>227</v>
      </c>
      <c r="J78" s="272"/>
    </row>
    <row r="79" spans="1:10" s="275" customFormat="1" ht="21.75" thickBot="1" x14ac:dyDescent="0.25">
      <c r="A79" s="274">
        <f>MAX($A$16:$A78)+1</f>
        <v>60</v>
      </c>
      <c r="B79" s="274" t="s">
        <v>1814</v>
      </c>
      <c r="C79" s="270" t="s">
        <v>1816</v>
      </c>
      <c r="D79" s="270" t="s">
        <v>1817</v>
      </c>
      <c r="E79" s="269" t="s">
        <v>1789</v>
      </c>
      <c r="F79" s="269"/>
      <c r="G79" s="270"/>
      <c r="H79" s="271">
        <v>45961</v>
      </c>
      <c r="I79" s="285" t="s">
        <v>909</v>
      </c>
      <c r="J79" s="272"/>
    </row>
    <row r="80" spans="1:10" s="275" customFormat="1" ht="21.75" thickBot="1" x14ac:dyDescent="0.25">
      <c r="A80" s="274">
        <f>MAX($A$16:$A79)+1</f>
        <v>61</v>
      </c>
      <c r="B80" s="274" t="s">
        <v>1818</v>
      </c>
      <c r="C80" s="270" t="s">
        <v>1819</v>
      </c>
      <c r="D80" s="270" t="s">
        <v>1819</v>
      </c>
      <c r="E80" s="269" t="s">
        <v>1789</v>
      </c>
      <c r="F80" s="269"/>
      <c r="G80" s="270"/>
      <c r="H80" s="271">
        <v>45657</v>
      </c>
      <c r="I80" s="285" t="s">
        <v>1820</v>
      </c>
      <c r="J80" s="272"/>
    </row>
    <row r="81" spans="1:10" s="275" customFormat="1" ht="21.75" thickBot="1" x14ac:dyDescent="0.25">
      <c r="A81" s="274">
        <f>MAX($A$16:$A80)+1</f>
        <v>62</v>
      </c>
      <c r="B81" s="274" t="s">
        <v>1818</v>
      </c>
      <c r="C81" s="270" t="s">
        <v>1821</v>
      </c>
      <c r="D81" s="270" t="s">
        <v>1821</v>
      </c>
      <c r="E81" s="269" t="s">
        <v>1789</v>
      </c>
      <c r="F81" s="269"/>
      <c r="G81" s="270"/>
      <c r="H81" s="271">
        <v>45657</v>
      </c>
      <c r="I81" s="285" t="s">
        <v>1820</v>
      </c>
      <c r="J81" s="272"/>
    </row>
    <row r="82" spans="1:10" s="275" customFormat="1" ht="21.75" thickBot="1" x14ac:dyDescent="0.25">
      <c r="A82" s="274">
        <f>MAX($A$16:$A81)+1</f>
        <v>63</v>
      </c>
      <c r="B82" s="274" t="s">
        <v>1822</v>
      </c>
      <c r="C82" s="270" t="s">
        <v>1823</v>
      </c>
      <c r="D82" s="270" t="s">
        <v>1824</v>
      </c>
      <c r="E82" s="269" t="s">
        <v>1789</v>
      </c>
      <c r="F82" s="269"/>
      <c r="G82" s="270"/>
      <c r="H82" s="271">
        <v>46022</v>
      </c>
      <c r="I82" s="285" t="s">
        <v>1825</v>
      </c>
      <c r="J82" s="272"/>
    </row>
    <row r="83" spans="1:10" s="275" customFormat="1" ht="21.75" thickBot="1" x14ac:dyDescent="0.25">
      <c r="A83" s="274">
        <f>MAX($A$16:$A82)+1</f>
        <v>64</v>
      </c>
      <c r="B83" s="322" t="s">
        <v>1826</v>
      </c>
      <c r="C83" s="320" t="s">
        <v>1827</v>
      </c>
      <c r="D83" s="321" t="s">
        <v>1828</v>
      </c>
      <c r="E83" s="269" t="s">
        <v>1789</v>
      </c>
      <c r="F83" s="321"/>
      <c r="G83" s="342"/>
      <c r="H83" s="342">
        <v>45596</v>
      </c>
      <c r="I83" s="285" t="s">
        <v>227</v>
      </c>
      <c r="J83" s="272"/>
    </row>
    <row r="84" spans="1:10" s="275" customFormat="1" ht="21.75" thickBot="1" x14ac:dyDescent="0.25">
      <c r="A84" s="274">
        <f>MAX($A$16:$A83)+1</f>
        <v>65</v>
      </c>
      <c r="B84" s="274" t="s">
        <v>1829</v>
      </c>
      <c r="C84" s="270" t="s">
        <v>1830</v>
      </c>
      <c r="D84" s="270" t="s">
        <v>1831</v>
      </c>
      <c r="E84" s="269" t="s">
        <v>1789</v>
      </c>
      <c r="F84" s="269"/>
      <c r="G84" s="270" t="s">
        <v>907</v>
      </c>
      <c r="H84" s="271">
        <v>45626</v>
      </c>
      <c r="I84" s="285" t="s">
        <v>227</v>
      </c>
      <c r="J84" s="272"/>
    </row>
    <row r="85" spans="1:10" ht="14.25" customHeight="1" thickBot="1" x14ac:dyDescent="0.25">
      <c r="A85" s="158">
        <f>MAX($A$16:$A84)+1</f>
        <v>66</v>
      </c>
      <c r="B85" s="299"/>
      <c r="C85" s="301"/>
      <c r="D85" s="300"/>
      <c r="E85" s="300"/>
      <c r="F85" s="299"/>
      <c r="G85" s="301"/>
      <c r="H85" s="303"/>
      <c r="I85" s="302"/>
      <c r="J85" s="430"/>
    </row>
    <row r="86" spans="1:10" ht="14.25" customHeight="1" thickBot="1" x14ac:dyDescent="0.25">
      <c r="A86" s="158">
        <f>MAX($A$16:$A85)+1</f>
        <v>67</v>
      </c>
      <c r="B86" s="299"/>
      <c r="C86" s="301"/>
      <c r="D86" s="300"/>
      <c r="E86" s="300"/>
      <c r="F86" s="299"/>
      <c r="G86" s="301"/>
      <c r="H86" s="303"/>
      <c r="I86" s="302"/>
      <c r="J86" s="430"/>
    </row>
    <row r="87" spans="1:10" ht="14.25" customHeight="1" thickBot="1" x14ac:dyDescent="0.25">
      <c r="A87" s="158">
        <f>MAX($A$16:$A86)+1</f>
        <v>68</v>
      </c>
      <c r="B87" s="299"/>
      <c r="C87" s="301"/>
      <c r="D87" s="300"/>
      <c r="E87" s="300"/>
      <c r="F87" s="299"/>
      <c r="G87" s="301"/>
      <c r="H87" s="303"/>
      <c r="I87" s="302"/>
      <c r="J87" s="430"/>
    </row>
    <row r="88" spans="1:10" ht="14.25" customHeight="1" thickBot="1" x14ac:dyDescent="0.25">
      <c r="A88" s="158">
        <f>MAX($A$16:$A87)+1</f>
        <v>69</v>
      </c>
      <c r="B88" s="299"/>
      <c r="C88" s="301"/>
      <c r="D88" s="300"/>
      <c r="E88" s="300"/>
      <c r="F88" s="299"/>
      <c r="G88" s="301"/>
      <c r="H88" s="303"/>
      <c r="I88" s="302"/>
      <c r="J88" s="430"/>
    </row>
    <row r="89" spans="1:10" ht="14.25" customHeight="1" thickBot="1" x14ac:dyDescent="0.25">
      <c r="A89" s="158">
        <f>MAX($A$16:$A88)+1</f>
        <v>70</v>
      </c>
      <c r="B89" s="299"/>
      <c r="C89" s="301"/>
      <c r="D89" s="300"/>
      <c r="E89" s="300"/>
      <c r="F89" s="299"/>
      <c r="G89" s="301"/>
      <c r="H89" s="303"/>
      <c r="I89" s="302"/>
      <c r="J89" s="430"/>
    </row>
    <row r="90" spans="1:10" ht="14.25" customHeight="1" thickBot="1" x14ac:dyDescent="0.25">
      <c r="A90" s="158">
        <f>MAX($A$16:$A89)+1</f>
        <v>71</v>
      </c>
      <c r="B90" s="299"/>
      <c r="C90" s="301"/>
      <c r="D90" s="300"/>
      <c r="E90" s="300"/>
      <c r="F90" s="299"/>
      <c r="G90" s="301"/>
      <c r="H90" s="303"/>
      <c r="I90" s="302"/>
      <c r="J90" s="430"/>
    </row>
    <row r="91" spans="1:10" ht="14.25" customHeight="1" thickBot="1" x14ac:dyDescent="0.25">
      <c r="A91" s="158">
        <f>MAX($A$16:$A90)+1</f>
        <v>72</v>
      </c>
      <c r="B91" s="299"/>
      <c r="C91" s="301"/>
      <c r="D91" s="300"/>
      <c r="E91" s="300"/>
      <c r="F91" s="299"/>
      <c r="G91" s="301"/>
      <c r="H91" s="303"/>
      <c r="I91" s="302"/>
      <c r="J91" s="430"/>
    </row>
    <row r="92" spans="1:10" ht="14.25" customHeight="1" thickBot="1" x14ac:dyDescent="0.25">
      <c r="A92" s="158">
        <f>MAX($A$16:$A91)+1</f>
        <v>73</v>
      </c>
      <c r="B92" s="299"/>
      <c r="C92" s="301"/>
      <c r="D92" s="300"/>
      <c r="E92" s="300"/>
      <c r="F92" s="299"/>
      <c r="G92" s="301"/>
      <c r="H92" s="303"/>
      <c r="I92" s="302"/>
      <c r="J92" s="430"/>
    </row>
    <row r="93" spans="1:10" ht="14.25" customHeight="1" thickBot="1" x14ac:dyDescent="0.25">
      <c r="A93" s="158">
        <f>MAX($A$16:$A92)+1</f>
        <v>74</v>
      </c>
      <c r="B93" s="299"/>
      <c r="C93" s="301"/>
      <c r="D93" s="300"/>
      <c r="E93" s="300"/>
      <c r="F93" s="299"/>
      <c r="G93" s="301"/>
      <c r="H93" s="303"/>
      <c r="I93" s="302"/>
      <c r="J93" s="430"/>
    </row>
    <row r="94" spans="1:10" ht="14.25" customHeight="1" thickBot="1" x14ac:dyDescent="0.25">
      <c r="A94" s="158">
        <f>MAX($A$16:$A93)+1</f>
        <v>75</v>
      </c>
      <c r="B94" s="299"/>
      <c r="C94" s="301"/>
      <c r="D94" s="300"/>
      <c r="E94" s="300"/>
      <c r="F94" s="299"/>
      <c r="G94" s="301"/>
      <c r="H94" s="303"/>
      <c r="I94" s="302"/>
      <c r="J94" s="430"/>
    </row>
    <row r="95" spans="1:10" ht="14.25" customHeight="1" thickBot="1" x14ac:dyDescent="0.25">
      <c r="A95" s="158">
        <f>MAX($A$16:$A94)+1</f>
        <v>76</v>
      </c>
      <c r="B95" s="299"/>
      <c r="C95" s="301"/>
      <c r="D95" s="300"/>
      <c r="E95" s="300"/>
      <c r="F95" s="299"/>
      <c r="G95" s="301"/>
      <c r="H95" s="303"/>
      <c r="I95" s="302"/>
      <c r="J95" s="430"/>
    </row>
    <row r="96" spans="1:10" ht="14.25" customHeight="1" thickBot="1" x14ac:dyDescent="0.25">
      <c r="A96" s="158">
        <f>MAX($A$16:$A95)+1</f>
        <v>77</v>
      </c>
      <c r="B96" s="299"/>
      <c r="C96" s="301"/>
      <c r="D96" s="300"/>
      <c r="E96" s="300"/>
      <c r="F96" s="299"/>
      <c r="G96" s="301"/>
      <c r="H96" s="303"/>
      <c r="I96" s="302"/>
      <c r="J96" s="430"/>
    </row>
    <row r="97" spans="1:10" ht="13.5" thickBot="1" x14ac:dyDescent="0.25">
      <c r="A97" s="158">
        <f>MAX($A$16:$A96)+1</f>
        <v>78</v>
      </c>
      <c r="B97" s="299"/>
      <c r="C97" s="301"/>
      <c r="D97" s="300"/>
      <c r="E97" s="300"/>
      <c r="F97" s="299"/>
      <c r="G97" s="301"/>
      <c r="H97" s="303"/>
      <c r="I97" s="302"/>
      <c r="J97" s="430"/>
    </row>
    <row r="98" spans="1:10" ht="13.5" thickBot="1" x14ac:dyDescent="0.25">
      <c r="A98" s="158">
        <f>MAX($A$16:$A97)+1</f>
        <v>79</v>
      </c>
      <c r="B98" s="299"/>
      <c r="C98" s="301"/>
      <c r="D98" s="300"/>
      <c r="E98" s="300"/>
      <c r="F98" s="299"/>
      <c r="G98" s="301"/>
      <c r="H98" s="303"/>
      <c r="I98" s="302"/>
      <c r="J98" s="430"/>
    </row>
    <row r="99" spans="1:10" ht="13.5" thickBot="1" x14ac:dyDescent="0.25">
      <c r="A99" s="158">
        <f>MAX($A$16:$A98)+1</f>
        <v>80</v>
      </c>
      <c r="B99" s="299"/>
      <c r="C99" s="301"/>
      <c r="D99" s="300"/>
      <c r="E99" s="300"/>
      <c r="F99" s="299"/>
      <c r="G99" s="301"/>
      <c r="H99" s="303"/>
      <c r="I99" s="302"/>
      <c r="J99" s="430"/>
    </row>
    <row r="100" spans="1:10" ht="13.5" thickBot="1" x14ac:dyDescent="0.25">
      <c r="A100" s="250" t="s">
        <v>1381</v>
      </c>
      <c r="B100" s="250"/>
      <c r="C100" s="251"/>
      <c r="D100" s="252"/>
      <c r="E100" s="253"/>
      <c r="F100" s="253"/>
      <c r="G100" s="251"/>
      <c r="H100" s="376"/>
      <c r="I100" s="255"/>
      <c r="J100" s="256"/>
    </row>
    <row r="101" spans="1:10" ht="13.5" thickBot="1" x14ac:dyDescent="0.25">
      <c r="A101" s="158">
        <f>MAX($A$16:$A100)+1</f>
        <v>81</v>
      </c>
      <c r="B101" s="299"/>
      <c r="C101" s="301"/>
      <c r="D101" s="301"/>
      <c r="E101" s="301"/>
      <c r="F101" s="299"/>
      <c r="G101" s="301"/>
      <c r="H101" s="303"/>
      <c r="I101" s="302"/>
      <c r="J101" s="302"/>
    </row>
    <row r="102" spans="1:10" ht="13.5" thickBot="1" x14ac:dyDescent="0.25">
      <c r="A102" s="158">
        <f>MAX($A$16:$A101)+1</f>
        <v>82</v>
      </c>
      <c r="B102" s="299"/>
      <c r="C102" s="301"/>
      <c r="D102" s="301"/>
      <c r="E102" s="301"/>
      <c r="F102" s="299"/>
      <c r="G102" s="301"/>
      <c r="H102" s="303"/>
      <c r="I102" s="302"/>
      <c r="J102" s="302"/>
    </row>
    <row r="103" spans="1:10" ht="13.5" thickBot="1" x14ac:dyDescent="0.25">
      <c r="A103" s="158">
        <f>MAX($A$16:$A102)+1</f>
        <v>83</v>
      </c>
      <c r="B103" s="299"/>
      <c r="C103" s="301"/>
      <c r="D103" s="301"/>
      <c r="E103" s="301"/>
      <c r="F103" s="299"/>
      <c r="G103" s="301"/>
      <c r="H103" s="303"/>
      <c r="I103" s="302"/>
      <c r="J103" s="302"/>
    </row>
    <row r="104" spans="1:10" ht="13.5" thickBot="1" x14ac:dyDescent="0.25">
      <c r="A104" s="158">
        <f>MAX($A$16:$A103)+1</f>
        <v>84</v>
      </c>
      <c r="B104" s="299"/>
      <c r="C104" s="301"/>
      <c r="D104" s="301"/>
      <c r="E104" s="301"/>
      <c r="F104" s="299"/>
      <c r="G104" s="301"/>
      <c r="H104" s="303"/>
      <c r="I104" s="302"/>
      <c r="J104" s="302"/>
    </row>
    <row r="105" spans="1:10" ht="13.5" thickBot="1" x14ac:dyDescent="0.25">
      <c r="A105" s="158">
        <f>MAX($A$16:$A104)+1</f>
        <v>85</v>
      </c>
      <c r="B105" s="299"/>
      <c r="C105" s="301"/>
      <c r="D105" s="301"/>
      <c r="E105" s="301"/>
      <c r="F105" s="299"/>
      <c r="G105" s="301"/>
      <c r="H105" s="303"/>
      <c r="I105" s="302"/>
      <c r="J105" s="302"/>
    </row>
    <row r="106" spans="1:10" ht="13.5" thickBot="1" x14ac:dyDescent="0.25">
      <c r="A106" s="158">
        <f>MAX($A$16:$A105)+1</f>
        <v>86</v>
      </c>
      <c r="B106" s="299"/>
      <c r="C106" s="301"/>
      <c r="D106" s="301"/>
      <c r="E106" s="301"/>
      <c r="F106" s="299"/>
      <c r="G106" s="301"/>
      <c r="H106" s="303"/>
      <c r="I106" s="302"/>
      <c r="J106" s="302"/>
    </row>
    <row r="107" spans="1:10" ht="13.5" thickBot="1" x14ac:dyDescent="0.25">
      <c r="A107" s="158">
        <f>MAX($A$16:$A106)+1</f>
        <v>87</v>
      </c>
      <c r="B107" s="299"/>
      <c r="C107" s="301"/>
      <c r="D107" s="301"/>
      <c r="E107" s="301"/>
      <c r="F107" s="299"/>
      <c r="G107" s="301"/>
      <c r="H107" s="303"/>
      <c r="I107" s="302"/>
      <c r="J107" s="302"/>
    </row>
    <row r="108" spans="1:10" ht="13.5" thickBot="1" x14ac:dyDescent="0.25">
      <c r="A108" s="158">
        <f>MAX($A$16:$A107)+1</f>
        <v>88</v>
      </c>
      <c r="B108" s="299"/>
      <c r="C108" s="301"/>
      <c r="D108" s="301"/>
      <c r="E108" s="301"/>
      <c r="F108" s="299"/>
      <c r="G108" s="301"/>
      <c r="H108" s="303"/>
      <c r="I108" s="302"/>
      <c r="J108" s="302"/>
    </row>
    <row r="109" spans="1:10" ht="13.5" thickBot="1" x14ac:dyDescent="0.25">
      <c r="A109" s="158">
        <f>MAX($A$16:$A108)+1</f>
        <v>89</v>
      </c>
      <c r="B109" s="299"/>
      <c r="C109" s="301"/>
      <c r="D109" s="301"/>
      <c r="E109" s="301"/>
      <c r="F109" s="299"/>
      <c r="G109" s="301"/>
      <c r="H109" s="303"/>
      <c r="I109" s="302"/>
      <c r="J109" s="302"/>
    </row>
    <row r="110" spans="1:10" ht="13.5" thickBot="1" x14ac:dyDescent="0.25">
      <c r="A110" s="158">
        <f>MAX($A$16:$A109)+1</f>
        <v>90</v>
      </c>
      <c r="B110" s="299"/>
      <c r="C110" s="301"/>
      <c r="D110" s="301"/>
      <c r="E110" s="301"/>
      <c r="F110" s="299"/>
      <c r="G110" s="301"/>
      <c r="H110" s="303"/>
      <c r="I110" s="302"/>
      <c r="J110" s="302"/>
    </row>
    <row r="111" spans="1:10" ht="13.5" thickBot="1" x14ac:dyDescent="0.25">
      <c r="A111" s="158">
        <f>MAX($A$16:$A110)+1</f>
        <v>91</v>
      </c>
      <c r="B111" s="299"/>
      <c r="C111" s="301"/>
      <c r="D111" s="301"/>
      <c r="E111" s="301"/>
      <c r="F111" s="299"/>
      <c r="G111" s="301"/>
      <c r="H111" s="303"/>
      <c r="I111" s="302"/>
      <c r="J111" s="302"/>
    </row>
    <row r="112" spans="1:10" ht="13.5" thickBot="1" x14ac:dyDescent="0.25">
      <c r="A112" s="158">
        <f>MAX($A$16:$A111)+1</f>
        <v>92</v>
      </c>
      <c r="B112" s="299"/>
      <c r="C112" s="301"/>
      <c r="D112" s="301"/>
      <c r="E112" s="301"/>
      <c r="F112" s="299"/>
      <c r="G112" s="301"/>
      <c r="H112" s="303"/>
      <c r="I112" s="302"/>
      <c r="J112" s="302"/>
    </row>
    <row r="113" spans="1:10" ht="13.5" thickBot="1" x14ac:dyDescent="0.25">
      <c r="A113" s="158">
        <f>MAX($A$16:$A112)+1</f>
        <v>93</v>
      </c>
      <c r="B113" s="299"/>
      <c r="C113" s="301"/>
      <c r="D113" s="301"/>
      <c r="E113" s="301"/>
      <c r="F113" s="299"/>
      <c r="G113" s="301"/>
      <c r="H113" s="303"/>
      <c r="I113" s="302"/>
      <c r="J113" s="302"/>
    </row>
    <row r="114" spans="1:10" ht="13.5" thickBot="1" x14ac:dyDescent="0.25">
      <c r="A114" s="158">
        <f>MAX($A$16:$A113)+1</f>
        <v>94</v>
      </c>
      <c r="B114" s="299"/>
      <c r="C114" s="301"/>
      <c r="D114" s="301"/>
      <c r="E114" s="301"/>
      <c r="F114" s="299"/>
      <c r="G114" s="301"/>
      <c r="H114" s="303"/>
      <c r="I114" s="302"/>
      <c r="J114" s="302"/>
    </row>
    <row r="115" spans="1:10" ht="13.5" thickBot="1" x14ac:dyDescent="0.25">
      <c r="A115" s="158">
        <f>MAX($A$16:$A114)+1</f>
        <v>95</v>
      </c>
      <c r="B115" s="299"/>
      <c r="C115" s="301"/>
      <c r="D115" s="301"/>
      <c r="E115" s="301"/>
      <c r="F115" s="299"/>
      <c r="G115" s="301"/>
      <c r="H115" s="303"/>
      <c r="I115" s="302"/>
      <c r="J115" s="302"/>
    </row>
    <row r="116" spans="1:10" ht="13.5" thickBot="1" x14ac:dyDescent="0.25">
      <c r="A116" s="158">
        <f>MAX($A$16:$A115)+1</f>
        <v>96</v>
      </c>
      <c r="B116" s="299"/>
      <c r="C116" s="301"/>
      <c r="D116" s="301"/>
      <c r="E116" s="301"/>
      <c r="F116" s="299"/>
      <c r="G116" s="301"/>
      <c r="H116" s="303"/>
      <c r="I116" s="302"/>
      <c r="J116" s="302"/>
    </row>
    <row r="117" spans="1:10" ht="13.5" thickBot="1" x14ac:dyDescent="0.25">
      <c r="A117" s="158">
        <f>MAX($A$16:$A116)+1</f>
        <v>97</v>
      </c>
      <c r="B117" s="299"/>
      <c r="C117" s="301"/>
      <c r="D117" s="301"/>
      <c r="E117" s="301"/>
      <c r="F117" s="299"/>
      <c r="G117" s="301"/>
      <c r="H117" s="303"/>
      <c r="I117" s="302"/>
      <c r="J117" s="302"/>
    </row>
    <row r="118" spans="1:10" ht="13.5" thickBot="1" x14ac:dyDescent="0.25">
      <c r="A118" s="158">
        <f>MAX($A$16:$A117)+1</f>
        <v>98</v>
      </c>
      <c r="B118" s="299"/>
      <c r="C118" s="301"/>
      <c r="D118" s="301"/>
      <c r="E118" s="301"/>
      <c r="F118" s="299"/>
      <c r="G118" s="301"/>
      <c r="H118" s="303"/>
      <c r="I118" s="302"/>
      <c r="J118" s="302"/>
    </row>
    <row r="119" spans="1:10" ht="13.5" thickBot="1" x14ac:dyDescent="0.25">
      <c r="A119" s="158">
        <f>MAX($A$16:$A118)+1</f>
        <v>99</v>
      </c>
      <c r="B119" s="299"/>
      <c r="C119" s="301"/>
      <c r="D119" s="301"/>
      <c r="E119" s="301"/>
      <c r="F119" s="299"/>
      <c r="G119" s="301"/>
      <c r="H119" s="303"/>
      <c r="I119" s="302"/>
      <c r="J119" s="302"/>
    </row>
    <row r="120" spans="1:10" ht="13.5" thickBot="1" x14ac:dyDescent="0.25">
      <c r="A120" s="158">
        <f>MAX($A$16:$A119)+1</f>
        <v>100</v>
      </c>
      <c r="B120" s="305"/>
      <c r="C120" s="304"/>
      <c r="D120" s="304"/>
      <c r="E120" s="304"/>
      <c r="F120" s="299"/>
      <c r="G120" s="301"/>
      <c r="H120" s="303"/>
      <c r="I120" s="302"/>
      <c r="J120" s="302"/>
    </row>
    <row r="121" spans="1:10" ht="13.5" thickBot="1" x14ac:dyDescent="0.25">
      <c r="A121" s="158">
        <f>MAX($A$16:$A120)+1</f>
        <v>101</v>
      </c>
      <c r="B121" s="305"/>
      <c r="C121" s="304"/>
      <c r="D121" s="304"/>
      <c r="E121" s="304"/>
      <c r="F121" s="299"/>
      <c r="G121" s="301"/>
      <c r="H121" s="303"/>
      <c r="I121" s="302"/>
      <c r="J121" s="302"/>
    </row>
    <row r="122" spans="1:10" ht="13.5" hidden="1" thickBot="1" x14ac:dyDescent="0.25"/>
    <row r="123" spans="1:10" ht="13.5" hidden="1" thickBot="1" x14ac:dyDescent="0.25"/>
    <row r="124" spans="1:10" ht="13.5" hidden="1" thickBot="1" x14ac:dyDescent="0.25"/>
    <row r="125" spans="1:10" ht="13.5" hidden="1" thickBot="1" x14ac:dyDescent="0.25"/>
    <row r="126" spans="1:10" ht="13.5" hidden="1" thickBot="1" x14ac:dyDescent="0.25"/>
    <row r="127" spans="1:10" ht="13.5" hidden="1" thickBot="1" x14ac:dyDescent="0.25"/>
    <row r="128" spans="1:10" ht="13.5" hidden="1" thickBot="1" x14ac:dyDescent="0.25"/>
    <row r="129" ht="13.5" hidden="1" thickBot="1" x14ac:dyDescent="0.25"/>
    <row r="130" ht="13.5" hidden="1" thickBot="1" x14ac:dyDescent="0.25"/>
    <row r="131" ht="13.5" hidden="1" thickBot="1" x14ac:dyDescent="0.25"/>
    <row r="132" ht="13.5" hidden="1" thickBot="1" x14ac:dyDescent="0.25"/>
    <row r="133" ht="13.5" hidden="1" thickBot="1" x14ac:dyDescent="0.25"/>
    <row r="134" ht="13.5" hidden="1" thickBot="1" x14ac:dyDescent="0.25"/>
    <row r="135" ht="13.5" hidden="1" thickBot="1" x14ac:dyDescent="0.25"/>
    <row r="136" ht="13.5" hidden="1" thickBot="1" x14ac:dyDescent="0.25"/>
    <row r="137" ht="13.5" hidden="1" thickBot="1" x14ac:dyDescent="0.25"/>
    <row r="138" ht="13.5" hidden="1" thickBot="1" x14ac:dyDescent="0.25"/>
    <row r="139" ht="13.5" hidden="1" thickBot="1" x14ac:dyDescent="0.25"/>
    <row r="140" ht="13.5" hidden="1" thickBot="1" x14ac:dyDescent="0.25"/>
    <row r="141" ht="13.5" hidden="1" thickBot="1" x14ac:dyDescent="0.25"/>
    <row r="142" ht="13.5" hidden="1" thickBot="1" x14ac:dyDescent="0.25"/>
    <row r="143" ht="13.5" hidden="1" thickBot="1" x14ac:dyDescent="0.25"/>
    <row r="144" ht="13.5" hidden="1" thickBot="1" x14ac:dyDescent="0.25"/>
    <row r="145" ht="13.5" hidden="1" thickBot="1" x14ac:dyDescent="0.25"/>
    <row r="146" ht="13.5" hidden="1" thickBot="1" x14ac:dyDescent="0.25"/>
    <row r="147" ht="13.5" hidden="1" thickBot="1" x14ac:dyDescent="0.25"/>
    <row r="148" ht="13.5" hidden="1" thickBot="1" x14ac:dyDescent="0.25"/>
    <row r="149" ht="13.5" hidden="1" thickBot="1" x14ac:dyDescent="0.25"/>
    <row r="150" ht="13.5" hidden="1" thickBot="1" x14ac:dyDescent="0.25"/>
    <row r="151" ht="13.5" hidden="1" thickBot="1" x14ac:dyDescent="0.25"/>
    <row r="152" ht="13.5" hidden="1" thickBot="1" x14ac:dyDescent="0.25"/>
    <row r="153" ht="13.5" hidden="1" thickBot="1" x14ac:dyDescent="0.25"/>
    <row r="154" ht="13.5" hidden="1" thickBot="1" x14ac:dyDescent="0.25"/>
    <row r="155" ht="13.5" hidden="1" thickBot="1" x14ac:dyDescent="0.25"/>
    <row r="156" ht="13.5" hidden="1" thickBot="1" x14ac:dyDescent="0.25"/>
    <row r="157" ht="13.5" hidden="1" thickBot="1" x14ac:dyDescent="0.25"/>
    <row r="158" ht="13.5" hidden="1" thickBot="1" x14ac:dyDescent="0.25"/>
    <row r="159" ht="13.5" hidden="1" thickBot="1" x14ac:dyDescent="0.25"/>
    <row r="160" ht="13.5" hidden="1" thickBot="1" x14ac:dyDescent="0.25"/>
    <row r="161" ht="13.5" hidden="1" thickBot="1" x14ac:dyDescent="0.25"/>
    <row r="162" ht="13.5" hidden="1" thickBot="1" x14ac:dyDescent="0.25"/>
    <row r="163" ht="13.5" hidden="1" thickBot="1" x14ac:dyDescent="0.25"/>
    <row r="164" ht="13.5" hidden="1" thickBot="1" x14ac:dyDescent="0.25"/>
    <row r="165" ht="13.5" hidden="1" thickBot="1" x14ac:dyDescent="0.25"/>
    <row r="166" ht="13.5" hidden="1" thickBot="1" x14ac:dyDescent="0.25"/>
    <row r="167" ht="13.5" hidden="1" thickBot="1" x14ac:dyDescent="0.25"/>
    <row r="168" ht="13.5" hidden="1" thickBot="1" x14ac:dyDescent="0.25"/>
    <row r="169" ht="13.5" hidden="1" thickBot="1" x14ac:dyDescent="0.25"/>
    <row r="170" ht="13.5" hidden="1" thickBot="1" x14ac:dyDescent="0.25"/>
    <row r="171" ht="13.5" hidden="1" thickBot="1" x14ac:dyDescent="0.25"/>
    <row r="172" ht="13.5" hidden="1" thickBot="1" x14ac:dyDescent="0.25"/>
    <row r="173" ht="13.5" hidden="1" thickBot="1" x14ac:dyDescent="0.25"/>
    <row r="174" ht="13.5" hidden="1" thickBot="1" x14ac:dyDescent="0.25"/>
    <row r="175" ht="13.5" hidden="1" thickBot="1" x14ac:dyDescent="0.25"/>
    <row r="176" ht="13.5" hidden="1" thickBot="1" x14ac:dyDescent="0.25"/>
    <row r="177" ht="13.5" hidden="1" thickBot="1" x14ac:dyDescent="0.25"/>
    <row r="178" ht="13.5" hidden="1" thickBot="1" x14ac:dyDescent="0.25"/>
    <row r="179" ht="13.5" hidden="1" thickBot="1" x14ac:dyDescent="0.25"/>
    <row r="180" ht="13.5" hidden="1" thickBot="1" x14ac:dyDescent="0.25"/>
    <row r="181" ht="13.5" hidden="1" thickBot="1" x14ac:dyDescent="0.25"/>
    <row r="182" ht="13.5" hidden="1" thickBot="1" x14ac:dyDescent="0.25"/>
    <row r="183" ht="13.5" hidden="1" thickBot="1" x14ac:dyDescent="0.25"/>
    <row r="184" ht="13.5" hidden="1" thickBot="1" x14ac:dyDescent="0.25"/>
    <row r="185" ht="13.5" hidden="1" thickBot="1" x14ac:dyDescent="0.25"/>
    <row r="186" ht="13.5" hidden="1" thickBot="1" x14ac:dyDescent="0.25"/>
    <row r="187" ht="13.5" hidden="1" thickBot="1" x14ac:dyDescent="0.25"/>
    <row r="188" ht="13.5" hidden="1" thickBot="1" x14ac:dyDescent="0.25"/>
    <row r="189" ht="13.5" hidden="1" thickBot="1" x14ac:dyDescent="0.25"/>
    <row r="190" ht="13.5" hidden="1" thickBot="1" x14ac:dyDescent="0.25"/>
    <row r="191" ht="13.5" hidden="1" thickBot="1" x14ac:dyDescent="0.25"/>
    <row r="192" ht="13.5" hidden="1" thickBot="1" x14ac:dyDescent="0.25"/>
    <row r="193" ht="13.5" hidden="1" thickBot="1" x14ac:dyDescent="0.25"/>
    <row r="194" ht="13.5" hidden="1" thickBot="1" x14ac:dyDescent="0.25"/>
    <row r="195" ht="13.5" hidden="1" thickBot="1" x14ac:dyDescent="0.25"/>
    <row r="196" ht="13.5" hidden="1" thickBot="1" x14ac:dyDescent="0.25"/>
    <row r="197" ht="13.5" hidden="1" thickBot="1" x14ac:dyDescent="0.25"/>
    <row r="198" ht="13.5" hidden="1" thickBot="1" x14ac:dyDescent="0.25"/>
    <row r="199" ht="13.5" hidden="1" thickBot="1" x14ac:dyDescent="0.25"/>
    <row r="200" ht="13.5" hidden="1" thickBot="1" x14ac:dyDescent="0.25"/>
    <row r="201" ht="13.5" hidden="1" thickBot="1" x14ac:dyDescent="0.25"/>
    <row r="202" ht="13.5" hidden="1" thickBot="1" x14ac:dyDescent="0.25"/>
    <row r="203" ht="13.5" hidden="1" thickBot="1" x14ac:dyDescent="0.25"/>
    <row r="204" ht="13.5" hidden="1" thickBot="1" x14ac:dyDescent="0.25"/>
    <row r="205" ht="13.5" hidden="1" thickBot="1" x14ac:dyDescent="0.25"/>
    <row r="206" ht="13.5" hidden="1" thickBot="1" x14ac:dyDescent="0.25"/>
    <row r="207" ht="13.5" hidden="1" thickBot="1" x14ac:dyDescent="0.25"/>
    <row r="208" ht="13.5" hidden="1" thickBot="1" x14ac:dyDescent="0.25"/>
    <row r="209" ht="13.5" hidden="1" thickBot="1" x14ac:dyDescent="0.25"/>
    <row r="210" ht="13.5" hidden="1" thickBot="1" x14ac:dyDescent="0.25"/>
    <row r="211" ht="13.5" hidden="1" thickBot="1" x14ac:dyDescent="0.25"/>
    <row r="212" ht="13.5" hidden="1" thickBot="1" x14ac:dyDescent="0.25"/>
    <row r="213" ht="13.5" hidden="1" thickBot="1" x14ac:dyDescent="0.25"/>
    <row r="214" ht="13.5" hidden="1" thickBot="1" x14ac:dyDescent="0.25"/>
    <row r="215" ht="13.5" hidden="1" thickBot="1" x14ac:dyDescent="0.25"/>
    <row r="216" ht="13.5" hidden="1" thickBot="1" x14ac:dyDescent="0.25"/>
    <row r="217" ht="13.5" hidden="1" thickBot="1" x14ac:dyDescent="0.25"/>
    <row r="218" ht="13.5" hidden="1" thickBot="1" x14ac:dyDescent="0.25"/>
    <row r="219" ht="13.5" hidden="1" thickBot="1" x14ac:dyDescent="0.25"/>
    <row r="220" ht="13.5" hidden="1" thickBot="1" x14ac:dyDescent="0.25"/>
    <row r="221" ht="13.5" hidden="1" thickBot="1" x14ac:dyDescent="0.25"/>
    <row r="222" ht="13.5" hidden="1" thickBot="1" x14ac:dyDescent="0.25"/>
    <row r="223" ht="13.5" hidden="1" thickBot="1" x14ac:dyDescent="0.25"/>
    <row r="224" ht="13.5" hidden="1" thickBot="1" x14ac:dyDescent="0.25"/>
    <row r="225" ht="13.5" hidden="1" thickBot="1" x14ac:dyDescent="0.25"/>
    <row r="226" ht="13.5" hidden="1" thickBot="1" x14ac:dyDescent="0.25"/>
    <row r="227" ht="13.5" hidden="1" thickBot="1" x14ac:dyDescent="0.25"/>
    <row r="228" ht="13.5" hidden="1" thickBot="1" x14ac:dyDescent="0.25"/>
    <row r="229" ht="13.5" hidden="1" thickBot="1" x14ac:dyDescent="0.25"/>
    <row r="230" ht="13.5" hidden="1" thickBot="1" x14ac:dyDescent="0.25"/>
    <row r="231" ht="13.5" hidden="1" thickBot="1" x14ac:dyDescent="0.25"/>
    <row r="232" ht="13.5" hidden="1" thickBot="1" x14ac:dyDescent="0.25"/>
    <row r="233" ht="13.5" hidden="1" thickBot="1" x14ac:dyDescent="0.25"/>
    <row r="234" ht="13.5" hidden="1" thickBot="1" x14ac:dyDescent="0.25"/>
    <row r="235" ht="13.5" hidden="1" thickBot="1" x14ac:dyDescent="0.25"/>
    <row r="236" ht="13.5" hidden="1" thickBot="1" x14ac:dyDescent="0.25"/>
    <row r="237" ht="13.5" hidden="1" thickBot="1" x14ac:dyDescent="0.25"/>
    <row r="238" ht="13.5" hidden="1" thickBot="1" x14ac:dyDescent="0.25"/>
    <row r="239" ht="13.5" hidden="1" thickBot="1" x14ac:dyDescent="0.25"/>
    <row r="240" ht="13.5" hidden="1" thickBot="1" x14ac:dyDescent="0.25"/>
    <row r="241" ht="13.5" hidden="1" thickBot="1" x14ac:dyDescent="0.25"/>
    <row r="242" ht="13.5" hidden="1" thickBot="1" x14ac:dyDescent="0.25"/>
    <row r="243" ht="13.5" hidden="1" thickBot="1" x14ac:dyDescent="0.25"/>
    <row r="244" ht="13.5" hidden="1" thickBot="1" x14ac:dyDescent="0.25"/>
    <row r="245" ht="13.5" hidden="1" thickBot="1" x14ac:dyDescent="0.25"/>
    <row r="246" ht="13.5" hidden="1" thickBot="1" x14ac:dyDescent="0.25"/>
    <row r="247" ht="13.5" hidden="1" thickBot="1" x14ac:dyDescent="0.25"/>
    <row r="248" ht="13.5" hidden="1" thickBot="1" x14ac:dyDescent="0.25"/>
    <row r="249" ht="13.5" hidden="1" thickBot="1" x14ac:dyDescent="0.25"/>
    <row r="250" ht="13.5" hidden="1" thickBot="1" x14ac:dyDescent="0.25"/>
    <row r="251" ht="13.5" hidden="1" thickBot="1" x14ac:dyDescent="0.25"/>
    <row r="252" ht="13.5" hidden="1" thickBot="1" x14ac:dyDescent="0.25"/>
    <row r="253" ht="13.5" hidden="1" thickBot="1" x14ac:dyDescent="0.25"/>
    <row r="254" ht="13.5" hidden="1" thickBot="1" x14ac:dyDescent="0.25"/>
    <row r="255" ht="13.5" hidden="1" thickBot="1" x14ac:dyDescent="0.25"/>
    <row r="256" ht="13.5" hidden="1" thickBot="1" x14ac:dyDescent="0.25"/>
    <row r="257" ht="13.5" hidden="1" thickBot="1" x14ac:dyDescent="0.25"/>
    <row r="258" ht="13.5" hidden="1" thickBot="1" x14ac:dyDescent="0.25"/>
    <row r="259" ht="13.5" hidden="1" thickBot="1" x14ac:dyDescent="0.25"/>
    <row r="260" ht="13.5" hidden="1" thickBot="1" x14ac:dyDescent="0.25"/>
    <row r="261" ht="13.5" hidden="1" thickBot="1" x14ac:dyDescent="0.25"/>
    <row r="262" ht="13.5" hidden="1" thickBot="1" x14ac:dyDescent="0.25"/>
    <row r="263" ht="13.5" hidden="1" thickBot="1" x14ac:dyDescent="0.25"/>
    <row r="264" ht="13.5" hidden="1" thickBot="1" x14ac:dyDescent="0.25"/>
    <row r="265" ht="13.5" hidden="1" thickBot="1" x14ac:dyDescent="0.25"/>
    <row r="266" ht="13.5" hidden="1" thickBot="1" x14ac:dyDescent="0.25"/>
    <row r="267" ht="13.5" hidden="1" thickBot="1" x14ac:dyDescent="0.25"/>
    <row r="268" ht="13.5" hidden="1" thickBot="1" x14ac:dyDescent="0.25"/>
    <row r="269" ht="13.5" hidden="1" thickBot="1" x14ac:dyDescent="0.25"/>
    <row r="270" ht="13.5" hidden="1" thickBot="1" x14ac:dyDescent="0.25"/>
    <row r="271" ht="13.5" hidden="1" thickBot="1" x14ac:dyDescent="0.25"/>
    <row r="272" ht="13.5" hidden="1" thickBot="1" x14ac:dyDescent="0.25"/>
    <row r="273" ht="13.5" hidden="1" thickBot="1" x14ac:dyDescent="0.25"/>
    <row r="274" ht="13.5" hidden="1" thickBot="1" x14ac:dyDescent="0.25"/>
    <row r="275" ht="13.5" hidden="1" thickBot="1" x14ac:dyDescent="0.25"/>
    <row r="276" ht="13.5" hidden="1" thickBot="1" x14ac:dyDescent="0.25"/>
    <row r="277" ht="13.5" hidden="1" thickBot="1" x14ac:dyDescent="0.25"/>
    <row r="278" ht="13.5" hidden="1" thickBot="1" x14ac:dyDescent="0.25"/>
    <row r="279" ht="13.5" hidden="1" thickBot="1" x14ac:dyDescent="0.25"/>
    <row r="280" ht="13.5" hidden="1" thickBot="1" x14ac:dyDescent="0.25"/>
    <row r="281" ht="13.5" hidden="1" thickBot="1" x14ac:dyDescent="0.25"/>
    <row r="282" ht="13.5" hidden="1" thickBot="1" x14ac:dyDescent="0.25"/>
    <row r="283" ht="13.5" hidden="1" thickBot="1" x14ac:dyDescent="0.25"/>
    <row r="284" ht="13.5" hidden="1" thickBot="1" x14ac:dyDescent="0.25"/>
    <row r="285" ht="13.5" hidden="1" thickBot="1" x14ac:dyDescent="0.25"/>
    <row r="286" ht="13.5" hidden="1" thickBot="1" x14ac:dyDescent="0.25"/>
    <row r="287" ht="13.5" hidden="1" thickBot="1" x14ac:dyDescent="0.25"/>
    <row r="288" ht="13.5" hidden="1" thickBot="1" x14ac:dyDescent="0.25"/>
    <row r="289" ht="13.5" hidden="1" thickBot="1" x14ac:dyDescent="0.25"/>
    <row r="290" ht="13.5" hidden="1" thickBot="1" x14ac:dyDescent="0.25"/>
    <row r="291" ht="13.5" hidden="1" thickBot="1" x14ac:dyDescent="0.25"/>
    <row r="292" ht="13.5" hidden="1" thickBot="1" x14ac:dyDescent="0.25"/>
    <row r="293" ht="13.5" hidden="1" thickBot="1" x14ac:dyDescent="0.25"/>
    <row r="294" ht="13.5" hidden="1" thickBot="1" x14ac:dyDescent="0.25"/>
    <row r="295" ht="13.5" hidden="1" thickBot="1" x14ac:dyDescent="0.25"/>
    <row r="296" ht="13.5" hidden="1" thickBot="1" x14ac:dyDescent="0.25"/>
    <row r="297" ht="13.5" hidden="1" thickBot="1" x14ac:dyDescent="0.25"/>
    <row r="298" ht="13.5" hidden="1" thickBot="1" x14ac:dyDescent="0.25"/>
    <row r="299" ht="13.5" hidden="1" thickBot="1" x14ac:dyDescent="0.25"/>
    <row r="300" ht="13.5" hidden="1" thickBot="1" x14ac:dyDescent="0.25"/>
    <row r="301" ht="13.5" hidden="1" thickBot="1" x14ac:dyDescent="0.25"/>
    <row r="302" ht="13.5" hidden="1" thickBot="1" x14ac:dyDescent="0.25"/>
    <row r="303" ht="13.5" hidden="1" thickBot="1" x14ac:dyDescent="0.25"/>
    <row r="304" ht="13.5" hidden="1" thickBot="1" x14ac:dyDescent="0.25"/>
    <row r="305" ht="13.5" hidden="1" thickBot="1" x14ac:dyDescent="0.25"/>
    <row r="306" ht="13.5" hidden="1" thickBot="1" x14ac:dyDescent="0.25"/>
    <row r="307" ht="13.5" hidden="1" thickBot="1" x14ac:dyDescent="0.25"/>
    <row r="308" ht="13.5" hidden="1" thickBot="1" x14ac:dyDescent="0.25"/>
    <row r="309" ht="13.5" hidden="1" thickBot="1" x14ac:dyDescent="0.25"/>
    <row r="310" ht="13.5" hidden="1" thickBot="1" x14ac:dyDescent="0.25"/>
    <row r="311" ht="13.5" hidden="1" thickBot="1" x14ac:dyDescent="0.25"/>
    <row r="312" ht="13.5" hidden="1" thickBot="1" x14ac:dyDescent="0.25"/>
    <row r="313" ht="13.5" hidden="1" thickBot="1" x14ac:dyDescent="0.25"/>
    <row r="314" ht="13.5" hidden="1" thickBot="1" x14ac:dyDescent="0.25"/>
    <row r="315" ht="13.5" hidden="1" thickBot="1" x14ac:dyDescent="0.25"/>
    <row r="316" ht="13.5" hidden="1" thickBot="1" x14ac:dyDescent="0.25"/>
    <row r="317" ht="13.5" hidden="1" thickBot="1" x14ac:dyDescent="0.25"/>
    <row r="318" ht="13.5" hidden="1" thickBot="1" x14ac:dyDescent="0.25"/>
    <row r="319" ht="13.5" hidden="1" thickBot="1" x14ac:dyDescent="0.25"/>
    <row r="320" ht="13.5" hidden="1" thickBot="1" x14ac:dyDescent="0.25"/>
    <row r="321" ht="13.5" hidden="1" thickBot="1" x14ac:dyDescent="0.25"/>
    <row r="322" ht="13.5" hidden="1" thickBot="1" x14ac:dyDescent="0.25"/>
    <row r="323" ht="13.5" hidden="1" thickBot="1" x14ac:dyDescent="0.25"/>
    <row r="324" ht="13.5" hidden="1" thickBot="1" x14ac:dyDescent="0.25"/>
    <row r="325" ht="13.5" hidden="1" thickBot="1" x14ac:dyDescent="0.25"/>
    <row r="326" ht="13.5" hidden="1" thickBot="1" x14ac:dyDescent="0.25"/>
    <row r="327" ht="13.5" hidden="1" thickBot="1" x14ac:dyDescent="0.25"/>
    <row r="328" ht="13.5" hidden="1" thickBot="1" x14ac:dyDescent="0.25"/>
    <row r="329" ht="13.5" hidden="1" thickBot="1" x14ac:dyDescent="0.25"/>
    <row r="330" ht="13.5" hidden="1" thickBot="1" x14ac:dyDescent="0.25"/>
    <row r="331" ht="13.5" hidden="1" thickBot="1" x14ac:dyDescent="0.25"/>
    <row r="332" ht="13.5" hidden="1" thickBot="1" x14ac:dyDescent="0.25"/>
    <row r="333" ht="13.5" hidden="1" thickBot="1" x14ac:dyDescent="0.25"/>
    <row r="334" ht="13.5" hidden="1" thickBot="1" x14ac:dyDescent="0.25"/>
    <row r="335" ht="13.5" hidden="1" thickBot="1" x14ac:dyDescent="0.25"/>
    <row r="336" ht="13.5" hidden="1" thickBot="1" x14ac:dyDescent="0.25"/>
    <row r="337" ht="13.5" hidden="1" thickBot="1" x14ac:dyDescent="0.25"/>
    <row r="338" ht="13.5" hidden="1" thickBot="1" x14ac:dyDescent="0.25"/>
    <row r="339" ht="13.5" hidden="1" thickBot="1" x14ac:dyDescent="0.25"/>
    <row r="340" ht="13.5" hidden="1" thickBot="1" x14ac:dyDescent="0.25"/>
    <row r="341" ht="13.5" hidden="1" thickBot="1" x14ac:dyDescent="0.25"/>
    <row r="342" ht="13.5" hidden="1" thickBot="1" x14ac:dyDescent="0.25"/>
    <row r="343" ht="13.5" hidden="1" thickBot="1" x14ac:dyDescent="0.25"/>
    <row r="344" ht="13.5" hidden="1" thickBot="1" x14ac:dyDescent="0.25"/>
    <row r="345" ht="13.5" hidden="1" thickBot="1" x14ac:dyDescent="0.25"/>
    <row r="346" ht="13.5" hidden="1" thickBot="1" x14ac:dyDescent="0.25"/>
    <row r="347" ht="13.5" hidden="1" thickBot="1" x14ac:dyDescent="0.25"/>
    <row r="348" ht="13.5" hidden="1" thickBot="1" x14ac:dyDescent="0.25"/>
    <row r="349" ht="13.5" hidden="1" thickBot="1" x14ac:dyDescent="0.25"/>
    <row r="350" ht="13.5" hidden="1" thickBot="1" x14ac:dyDescent="0.25"/>
    <row r="351" ht="13.5" hidden="1" thickBot="1" x14ac:dyDescent="0.25"/>
    <row r="352" ht="13.5" hidden="1" thickBot="1" x14ac:dyDescent="0.25"/>
    <row r="353" spans="1:10" ht="13.5" hidden="1" thickBot="1" x14ac:dyDescent="0.25"/>
    <row r="354" spans="1:10" ht="13.5" hidden="1" thickBot="1" x14ac:dyDescent="0.25"/>
    <row r="355" spans="1:10" ht="13.5" hidden="1" thickBot="1" x14ac:dyDescent="0.25"/>
    <row r="356" spans="1:10" ht="13.5" hidden="1" thickBot="1" x14ac:dyDescent="0.25"/>
    <row r="357" spans="1:10" ht="13.5" hidden="1" thickBot="1" x14ac:dyDescent="0.25"/>
    <row r="358" spans="1:10" ht="13.5" hidden="1" thickBot="1" x14ac:dyDescent="0.25"/>
    <row r="359" spans="1:10" ht="13.5" hidden="1" thickBot="1" x14ac:dyDescent="0.25"/>
    <row r="360" spans="1:10" ht="13.5" hidden="1" thickBot="1" x14ac:dyDescent="0.25"/>
    <row r="361" spans="1:10" ht="13.5" hidden="1" thickBot="1" x14ac:dyDescent="0.25"/>
    <row r="362" spans="1:10" ht="13.5" thickBot="1" x14ac:dyDescent="0.25">
      <c r="A362" s="307" t="s">
        <v>602</v>
      </c>
      <c r="B362" s="308"/>
      <c r="C362" s="308"/>
      <c r="D362" s="309"/>
      <c r="E362" s="309"/>
      <c r="F362" s="308"/>
      <c r="G362" s="308"/>
      <c r="H362" s="311"/>
      <c r="I362" s="310"/>
      <c r="J362" s="311"/>
    </row>
  </sheetData>
  <phoneticPr fontId="36" type="noConversion"/>
  <conditionalFormatting sqref="A64:A84 E64:E84 J85:J99">
    <cfRule type="expression" dxfId="16" priority="31">
      <formula>$J64="No"</formula>
    </cfRule>
  </conditionalFormatting>
  <conditionalFormatting sqref="A85:I99 A101:J121">
    <cfRule type="expression" dxfId="15" priority="43">
      <formula>$K85="No"</formula>
    </cfRule>
  </conditionalFormatting>
  <conditionalFormatting sqref="B59">
    <cfRule type="expression" dxfId="14" priority="1">
      <formula>$I59="No"</formula>
    </cfRule>
  </conditionalFormatting>
  <conditionalFormatting sqref="B57:D58 F57:F58 H57:I58">
    <cfRule type="expression" dxfId="13" priority="7">
      <formula>$I57="No"</formula>
    </cfRule>
  </conditionalFormatting>
  <conditionalFormatting sqref="B60:D62 F60:F62 H60:I62">
    <cfRule type="expression" dxfId="12" priority="8">
      <formula>$I60="No"</formula>
    </cfRule>
  </conditionalFormatting>
  <conditionalFormatting sqref="B19:E49">
    <cfRule type="expression" dxfId="11" priority="10">
      <formula>$J19="No"</formula>
    </cfRule>
  </conditionalFormatting>
  <conditionalFormatting sqref="C64:C65">
    <cfRule type="expression" dxfId="10" priority="16">
      <formula>$J64="No"</formula>
    </cfRule>
  </conditionalFormatting>
  <conditionalFormatting sqref="C67:C69">
    <cfRule type="expression" dxfId="9" priority="18">
      <formula>$J67="No"</formula>
    </cfRule>
  </conditionalFormatting>
  <conditionalFormatting sqref="D40:D44">
    <cfRule type="expression" dxfId="8" priority="11">
      <formula>$J40="No"</formula>
    </cfRule>
  </conditionalFormatting>
  <conditionalFormatting sqref="E50:E58 C59:I59">
    <cfRule type="expression" dxfId="7" priority="9">
      <formula>$J50="No"</formula>
    </cfRule>
  </conditionalFormatting>
  <conditionalFormatting sqref="F55:H55 B55:D56">
    <cfRule type="expression" dxfId="6" priority="4">
      <formula>$J55="No"</formula>
    </cfRule>
  </conditionalFormatting>
  <conditionalFormatting sqref="F19:J50 A19:A62 E60:E62">
    <cfRule type="expression" dxfId="5" priority="14">
      <formula>$J19="No"</formula>
    </cfRule>
  </conditionalFormatting>
  <conditionalFormatting sqref="F56:J56">
    <cfRule type="expression" dxfId="4" priority="5">
      <formula>$J56="No"</formula>
    </cfRule>
  </conditionalFormatting>
  <conditionalFormatting sqref="I48">
    <cfRule type="expression" dxfId="3" priority="13">
      <formula>$J48="No"</formula>
    </cfRule>
  </conditionalFormatting>
  <conditionalFormatting sqref="I55">
    <cfRule type="expression" dxfId="2" priority="2">
      <formula>$H55="No"</formula>
    </cfRule>
  </conditionalFormatting>
  <conditionalFormatting sqref="J55">
    <cfRule type="expression" dxfId="1" priority="3">
      <formula>$I55="No"</formula>
    </cfRule>
  </conditionalFormatting>
  <conditionalFormatting sqref="J57:J62">
    <cfRule type="expression" dxfId="0" priority="6">
      <formula>$J57="No"</formula>
    </cfRule>
  </conditionalFormatting>
  <dataValidations disablePrompts="1" count="1">
    <dataValidation type="list" allowBlank="1" showInputMessage="1" showErrorMessage="1" sqref="J101:J121 J18:J50 J55:J62 J64:J99" xr:uid="{E427EDB0-2331-42E0-BDB1-087FB41D01AA}">
      <formula1>"Yes,No"</formula1>
    </dataValidation>
  </dataValidations>
  <pageMargins left="0.25" right="0.25" top="0.75" bottom="0.75" header="0.3" footer="0.3"/>
  <pageSetup paperSize="8" scale="82" fitToHeight="0" orientation="landscape" r:id="rId1"/>
  <headerFooter>
    <oddFooter>&amp;C_x000D_&amp;1#&amp;"Calibri"&amp;10&amp;K000000 OFFICIAL-Internal Only</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BC31A-6795-4D8E-8FAF-8CC928A62E4D}">
  <sheetPr>
    <pageSetUpPr fitToPage="1"/>
  </sheetPr>
  <dimension ref="A1:E15"/>
  <sheetViews>
    <sheetView workbookViewId="0">
      <selection activeCell="A7" sqref="A7"/>
    </sheetView>
  </sheetViews>
  <sheetFormatPr defaultRowHeight="12.75" x14ac:dyDescent="0.2"/>
  <cols>
    <col min="1" max="1" width="11.5" style="11" bestFit="1" customWidth="1"/>
    <col min="2" max="3" width="43.75" customWidth="1"/>
    <col min="4" max="5" width="15.25" customWidth="1"/>
    <col min="6" max="6" width="28.25" customWidth="1"/>
  </cols>
  <sheetData>
    <row r="1" spans="1:5" x14ac:dyDescent="0.2">
      <c r="A1" s="2" t="s">
        <v>0</v>
      </c>
      <c r="B1" s="3" t="s">
        <v>1</v>
      </c>
      <c r="C1" s="3" t="s">
        <v>2</v>
      </c>
      <c r="D1" s="3" t="s">
        <v>3</v>
      </c>
      <c r="E1" s="3" t="s">
        <v>4</v>
      </c>
    </row>
    <row r="2" spans="1:5" x14ac:dyDescent="0.2">
      <c r="A2" s="4" t="s">
        <v>5</v>
      </c>
      <c r="B2" s="9" t="s">
        <v>6</v>
      </c>
      <c r="C2" s="5" t="s">
        <v>7</v>
      </c>
      <c r="D2" s="6" t="s">
        <v>8</v>
      </c>
      <c r="E2" s="7">
        <v>44712</v>
      </c>
    </row>
    <row r="3" spans="1:5" x14ac:dyDescent="0.2">
      <c r="A3" s="8" t="s">
        <v>9</v>
      </c>
      <c r="B3" s="9" t="s">
        <v>6</v>
      </c>
      <c r="C3" s="9" t="s">
        <v>10</v>
      </c>
      <c r="D3" s="10" t="s">
        <v>11</v>
      </c>
      <c r="E3" s="7">
        <v>44974</v>
      </c>
    </row>
    <row r="4" spans="1:5" x14ac:dyDescent="0.2">
      <c r="A4" s="8" t="s">
        <v>9</v>
      </c>
      <c r="B4" s="9" t="s">
        <v>6</v>
      </c>
      <c r="C4" s="9" t="s">
        <v>12</v>
      </c>
      <c r="D4" s="10" t="s">
        <v>11</v>
      </c>
      <c r="E4" s="7">
        <v>45009</v>
      </c>
    </row>
    <row r="5" spans="1:5" x14ac:dyDescent="0.2">
      <c r="A5" s="8" t="s">
        <v>13</v>
      </c>
      <c r="B5" s="9" t="s">
        <v>6</v>
      </c>
      <c r="C5" s="9" t="s">
        <v>10</v>
      </c>
      <c r="D5" s="10" t="s">
        <v>11</v>
      </c>
      <c r="E5" s="7">
        <v>45240</v>
      </c>
    </row>
    <row r="6" spans="1:5" x14ac:dyDescent="0.2">
      <c r="A6" s="8" t="s">
        <v>13</v>
      </c>
      <c r="B6" s="9" t="s">
        <v>6</v>
      </c>
      <c r="C6" s="9" t="s">
        <v>12</v>
      </c>
      <c r="D6" s="10" t="s">
        <v>11</v>
      </c>
      <c r="E6" s="7">
        <v>45308</v>
      </c>
    </row>
    <row r="7" spans="1:5" x14ac:dyDescent="0.2">
      <c r="A7" s="8" t="s">
        <v>14</v>
      </c>
      <c r="B7" s="9" t="s">
        <v>6</v>
      </c>
      <c r="C7" s="9" t="s">
        <v>10</v>
      </c>
      <c r="D7" s="10" t="s">
        <v>11</v>
      </c>
      <c r="E7" s="7">
        <v>45635</v>
      </c>
    </row>
    <row r="8" spans="1:5" x14ac:dyDescent="0.2">
      <c r="A8" s="8" t="s">
        <v>14</v>
      </c>
      <c r="B8" s="9" t="s">
        <v>6</v>
      </c>
      <c r="C8" s="9" t="s">
        <v>12</v>
      </c>
      <c r="D8" s="10" t="s">
        <v>11</v>
      </c>
      <c r="E8" s="7">
        <v>45687</v>
      </c>
    </row>
    <row r="9" spans="1:5" x14ac:dyDescent="0.2">
      <c r="A9" s="8"/>
      <c r="B9" s="9"/>
      <c r="C9" s="9"/>
      <c r="D9" s="10"/>
      <c r="E9" s="7"/>
    </row>
    <row r="10" spans="1:5" x14ac:dyDescent="0.2">
      <c r="A10" s="8"/>
      <c r="B10" s="9"/>
      <c r="C10" s="9"/>
      <c r="D10" s="10"/>
      <c r="E10" s="7"/>
    </row>
    <row r="11" spans="1:5" x14ac:dyDescent="0.2">
      <c r="A11" s="8"/>
      <c r="B11" s="9"/>
      <c r="C11" s="9"/>
      <c r="D11" s="10"/>
      <c r="E11" s="7"/>
    </row>
    <row r="12" spans="1:5" x14ac:dyDescent="0.2">
      <c r="A12" s="8"/>
      <c r="B12" s="9"/>
      <c r="C12" s="9"/>
      <c r="D12" s="10"/>
      <c r="E12" s="7"/>
    </row>
    <row r="13" spans="1:5" x14ac:dyDescent="0.2">
      <c r="A13" s="8"/>
      <c r="B13" s="9"/>
      <c r="C13" s="9"/>
      <c r="D13" s="10"/>
      <c r="E13" s="7"/>
    </row>
    <row r="14" spans="1:5" x14ac:dyDescent="0.2">
      <c r="A14" s="8"/>
      <c r="B14" s="9"/>
      <c r="C14" s="9"/>
      <c r="D14" s="10"/>
      <c r="E14" s="7"/>
    </row>
    <row r="15" spans="1:5" x14ac:dyDescent="0.2">
      <c r="A15" s="8"/>
      <c r="B15" s="9"/>
      <c r="C15" s="9"/>
      <c r="D15" s="10"/>
      <c r="E15" s="7"/>
    </row>
  </sheetData>
  <pageMargins left="0.70866141732283472" right="0.70866141732283472" top="0.74803149606299213" bottom="0.74803149606299213" header="0.31496062992125984" footer="0.31496062992125984"/>
  <pageSetup paperSize="9" scale="89" orientation="landscape" r:id="rId1"/>
  <headerFooter>
    <oddFooter>&amp;C_x000D_&amp;1#&amp;"Calibri"&amp;10&amp;K000000 OFFICIAL-InternalOnly</oddFooter>
  </headerFooter>
  <ignoredErrors>
    <ignoredError sqref="A2:A8"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85300-1D9F-41CF-9CD9-4AC343812BA8}">
  <sheetPr>
    <pageSetUpPr fitToPage="1"/>
  </sheetPr>
  <dimension ref="A1:G24"/>
  <sheetViews>
    <sheetView zoomScaleNormal="100" workbookViewId="0">
      <selection activeCell="B22" sqref="B22"/>
    </sheetView>
  </sheetViews>
  <sheetFormatPr defaultRowHeight="12.75" x14ac:dyDescent="0.2"/>
  <cols>
    <col min="1" max="1" width="11.5" style="21" bestFit="1" customWidth="1"/>
    <col min="2" max="2" width="11.5" style="11" bestFit="1" customWidth="1"/>
    <col min="3" max="4" width="17.625" customWidth="1"/>
    <col min="5" max="5" width="68.125" customWidth="1"/>
    <col min="6" max="6" width="11.875" bestFit="1" customWidth="1"/>
    <col min="7" max="7" width="15.5" customWidth="1"/>
    <col min="8" max="8" width="28.25" customWidth="1"/>
  </cols>
  <sheetData>
    <row r="1" spans="1:7" ht="25.5" x14ac:dyDescent="0.2">
      <c r="A1" s="12" t="s">
        <v>15</v>
      </c>
      <c r="B1" s="13" t="s">
        <v>16</v>
      </c>
      <c r="C1" s="14" t="s">
        <v>17</v>
      </c>
      <c r="D1" s="14" t="s">
        <v>18</v>
      </c>
      <c r="E1" s="14" t="s">
        <v>19</v>
      </c>
      <c r="F1" s="14" t="s">
        <v>20</v>
      </c>
      <c r="G1" s="14" t="s">
        <v>21</v>
      </c>
    </row>
    <row r="2" spans="1:7" x14ac:dyDescent="0.2">
      <c r="A2" s="15">
        <v>1</v>
      </c>
      <c r="B2" s="4" t="s">
        <v>22</v>
      </c>
      <c r="C2" s="5" t="s">
        <v>23</v>
      </c>
      <c r="D2" s="5" t="s">
        <v>24</v>
      </c>
      <c r="E2" s="5" t="s">
        <v>25</v>
      </c>
      <c r="F2" s="6" t="s">
        <v>26</v>
      </c>
      <c r="G2" s="16">
        <v>44895</v>
      </c>
    </row>
    <row r="3" spans="1:7" ht="25.5" x14ac:dyDescent="0.2">
      <c r="A3" s="17">
        <v>2</v>
      </c>
      <c r="B3" s="18" t="s">
        <v>22</v>
      </c>
      <c r="C3" s="19" t="s">
        <v>23</v>
      </c>
      <c r="D3" s="19" t="s">
        <v>24</v>
      </c>
      <c r="E3" s="19" t="s">
        <v>27</v>
      </c>
      <c r="F3" s="17" t="s">
        <v>26</v>
      </c>
      <c r="G3" s="16">
        <v>44895</v>
      </c>
    </row>
    <row r="4" spans="1:7" x14ac:dyDescent="0.2">
      <c r="A4" s="17">
        <v>3</v>
      </c>
      <c r="B4" s="18">
        <v>2.1</v>
      </c>
      <c r="C4" s="19" t="s">
        <v>28</v>
      </c>
      <c r="D4" s="19" t="s">
        <v>29</v>
      </c>
      <c r="E4" s="19" t="s">
        <v>30</v>
      </c>
      <c r="F4" s="17" t="s">
        <v>31</v>
      </c>
      <c r="G4" s="20">
        <v>44902</v>
      </c>
    </row>
    <row r="5" spans="1:7" ht="25.5" x14ac:dyDescent="0.2">
      <c r="A5" s="17">
        <v>4</v>
      </c>
      <c r="B5" s="18">
        <v>2.1</v>
      </c>
      <c r="C5" s="19" t="s">
        <v>32</v>
      </c>
      <c r="D5" s="19" t="s">
        <v>33</v>
      </c>
      <c r="E5" s="19" t="s">
        <v>34</v>
      </c>
      <c r="F5" s="17" t="s">
        <v>31</v>
      </c>
      <c r="G5" s="20">
        <v>44902</v>
      </c>
    </row>
    <row r="6" spans="1:7" ht="25.5" x14ac:dyDescent="0.2">
      <c r="A6" s="17">
        <v>5</v>
      </c>
      <c r="B6" s="18">
        <v>2.1</v>
      </c>
      <c r="C6" s="19" t="s">
        <v>32</v>
      </c>
      <c r="D6" s="19" t="s">
        <v>35</v>
      </c>
      <c r="E6" s="19" t="s">
        <v>36</v>
      </c>
      <c r="F6" s="17" t="s">
        <v>31</v>
      </c>
      <c r="G6" s="20">
        <v>44902</v>
      </c>
    </row>
    <row r="7" spans="1:7" ht="25.5" x14ac:dyDescent="0.2">
      <c r="A7" s="17">
        <v>6</v>
      </c>
      <c r="B7" s="18" t="s">
        <v>9</v>
      </c>
      <c r="C7" s="19" t="s">
        <v>37</v>
      </c>
      <c r="D7" s="19" t="s">
        <v>35</v>
      </c>
      <c r="E7" s="19" t="s">
        <v>38</v>
      </c>
      <c r="F7" s="17" t="s">
        <v>26</v>
      </c>
      <c r="G7" s="20">
        <v>44974</v>
      </c>
    </row>
    <row r="8" spans="1:7" ht="25.5" x14ac:dyDescent="0.2">
      <c r="A8" s="17">
        <v>7</v>
      </c>
      <c r="B8" s="18" t="s">
        <v>9</v>
      </c>
      <c r="C8" s="19" t="s">
        <v>37</v>
      </c>
      <c r="D8" s="19" t="s">
        <v>35</v>
      </c>
      <c r="E8" s="19" t="s">
        <v>39</v>
      </c>
      <c r="F8" s="17" t="s">
        <v>26</v>
      </c>
      <c r="G8" s="20">
        <v>45009</v>
      </c>
    </row>
    <row r="9" spans="1:7" ht="25.5" x14ac:dyDescent="0.2">
      <c r="A9" s="17">
        <v>8</v>
      </c>
      <c r="B9" s="18" t="s">
        <v>13</v>
      </c>
      <c r="C9" s="19" t="s">
        <v>37</v>
      </c>
      <c r="D9" s="19" t="s">
        <v>35</v>
      </c>
      <c r="E9" s="19" t="s">
        <v>38</v>
      </c>
      <c r="F9" s="17" t="s">
        <v>26</v>
      </c>
      <c r="G9" s="20">
        <v>45240</v>
      </c>
    </row>
    <row r="10" spans="1:7" ht="25.5" x14ac:dyDescent="0.2">
      <c r="A10" s="17">
        <v>9</v>
      </c>
      <c r="B10" s="18" t="s">
        <v>13</v>
      </c>
      <c r="C10" s="19" t="s">
        <v>37</v>
      </c>
      <c r="D10" s="19" t="s">
        <v>35</v>
      </c>
      <c r="E10" s="19" t="s">
        <v>39</v>
      </c>
      <c r="F10" s="17" t="s">
        <v>26</v>
      </c>
      <c r="G10" s="469">
        <v>45308</v>
      </c>
    </row>
    <row r="11" spans="1:7" ht="25.5" x14ac:dyDescent="0.2">
      <c r="A11" s="17">
        <v>10</v>
      </c>
      <c r="B11" s="4" t="s">
        <v>14</v>
      </c>
      <c r="C11" s="19" t="s">
        <v>37</v>
      </c>
      <c r="D11" s="19" t="s">
        <v>35</v>
      </c>
      <c r="E11" s="19" t="s">
        <v>38</v>
      </c>
      <c r="F11" s="17" t="s">
        <v>26</v>
      </c>
      <c r="G11" s="20">
        <v>45605</v>
      </c>
    </row>
    <row r="12" spans="1:7" ht="25.5" x14ac:dyDescent="0.2">
      <c r="A12" s="17">
        <v>11</v>
      </c>
      <c r="B12" s="18" t="s">
        <v>14</v>
      </c>
      <c r="C12" s="19" t="s">
        <v>37</v>
      </c>
      <c r="D12" s="19" t="s">
        <v>35</v>
      </c>
      <c r="E12" s="19" t="s">
        <v>39</v>
      </c>
      <c r="F12" s="17" t="s">
        <v>26</v>
      </c>
      <c r="G12" s="469">
        <v>45687</v>
      </c>
    </row>
    <row r="13" spans="1:7" x14ac:dyDescent="0.2">
      <c r="A13" s="15"/>
      <c r="B13" s="4"/>
      <c r="C13" s="5"/>
      <c r="D13" s="9"/>
      <c r="E13" s="5"/>
      <c r="F13" s="6"/>
      <c r="G13" s="5"/>
    </row>
    <row r="14" spans="1:7" x14ac:dyDescent="0.2">
      <c r="A14" s="15"/>
      <c r="B14" s="4"/>
      <c r="C14" s="5"/>
      <c r="D14" s="9"/>
      <c r="E14" s="5"/>
      <c r="F14" s="6"/>
      <c r="G14" s="5"/>
    </row>
    <row r="15" spans="1:7" ht="15" customHeight="1" x14ac:dyDescent="0.2">
      <c r="A15" s="15"/>
      <c r="B15" s="4"/>
      <c r="C15" s="5"/>
      <c r="D15" s="9"/>
      <c r="E15" s="5"/>
      <c r="F15" s="6"/>
      <c r="G15" s="5"/>
    </row>
    <row r="24" spans="5:5" x14ac:dyDescent="0.2">
      <c r="E24" t="s">
        <v>40</v>
      </c>
    </row>
  </sheetData>
  <pageMargins left="0.70866141732283472" right="0.70866141732283472" top="0.74803149606299213" bottom="0.74803149606299213" header="0.31496062992125984" footer="0.31496062992125984"/>
  <pageSetup paperSize="9" scale="84" orientation="landscape" r:id="rId1"/>
  <headerFooter>
    <oddFooter>&amp;C_x000D_&amp;1#&amp;"Calibri"&amp;10&amp;K000000 OFFICIAL-InternalOnly</oddFooter>
  </headerFooter>
  <ignoredErrors>
    <ignoredError sqref="B2:B8 B9:B10 B11:B12"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24603-2256-4DBD-8CDC-82065981AB29}">
  <sheetPr>
    <tabColor rgb="FFFFFF00"/>
    <pageSetUpPr fitToPage="1"/>
  </sheetPr>
  <dimension ref="A1:AW279"/>
  <sheetViews>
    <sheetView tabSelected="1" zoomScale="70" zoomScaleNormal="70" workbookViewId="0">
      <selection activeCell="E26" sqref="E26"/>
    </sheetView>
  </sheetViews>
  <sheetFormatPr defaultRowHeight="12.75" outlineLevelRow="1" x14ac:dyDescent="0.2"/>
  <cols>
    <col min="1" max="1" width="4.375" bestFit="1" customWidth="1"/>
    <col min="2" max="2" width="13" customWidth="1"/>
    <col min="3" max="3" width="50.125" customWidth="1"/>
    <col min="4" max="4" width="14.75" customWidth="1"/>
    <col min="5" max="5" width="12.375" customWidth="1"/>
    <col min="6" max="6" width="15" customWidth="1"/>
    <col min="7" max="7" width="11.625" customWidth="1"/>
    <col min="8" max="8" width="11.25" customWidth="1"/>
    <col min="9" max="9" width="12.125" customWidth="1"/>
    <col min="10" max="10" width="19.5" customWidth="1"/>
    <col min="11" max="11" width="19" customWidth="1"/>
    <col min="12" max="12" width="19.25" customWidth="1"/>
    <col min="13" max="13" width="16.875" customWidth="1"/>
    <col min="14" max="14" width="17.125" customWidth="1"/>
    <col min="15" max="15" width="16.75" customWidth="1"/>
    <col min="16" max="16" width="18.25" customWidth="1"/>
    <col min="17" max="17" width="19.25" customWidth="1"/>
    <col min="18" max="18" width="18.5" customWidth="1"/>
    <col min="19" max="19" width="22.375" customWidth="1"/>
    <col min="20" max="20" width="18" customWidth="1"/>
    <col min="21" max="21" width="19" customWidth="1"/>
    <col min="22" max="22" width="1.875" style="49" customWidth="1"/>
    <col min="23" max="35" width="4.125" customWidth="1"/>
    <col min="36" max="36" width="1.375" style="96" customWidth="1"/>
    <col min="37" max="49" width="4.125" customWidth="1"/>
  </cols>
  <sheetData>
    <row r="1" spans="1:49" s="23" customFormat="1" ht="24.75" x14ac:dyDescent="0.3">
      <c r="A1" s="22" t="str">
        <f>"Summary Table 3.4: "&amp;$D$18&amp;", "&amp;TEXT($D$20,"dd mmmm yyyy")</f>
        <v>Summary Table 3.4: 0, 31 March 2025</v>
      </c>
      <c r="B1" s="22"/>
      <c r="D1" s="24"/>
      <c r="E1" s="25"/>
      <c r="F1" s="25"/>
      <c r="G1" s="25"/>
      <c r="H1" s="25"/>
      <c r="I1" s="25"/>
      <c r="J1" s="25"/>
      <c r="K1" s="25"/>
      <c r="L1" s="25"/>
      <c r="M1" s="25"/>
      <c r="N1" s="25"/>
      <c r="O1" s="25"/>
      <c r="P1" s="25"/>
      <c r="Q1" s="25"/>
      <c r="R1" s="25"/>
      <c r="S1" s="25"/>
      <c r="U1" s="26"/>
      <c r="V1" s="26"/>
      <c r="W1" s="26"/>
      <c r="X1" s="26"/>
      <c r="Y1" s="26"/>
      <c r="Z1" s="26"/>
      <c r="AJ1" s="27"/>
    </row>
    <row r="2" spans="1:49" s="23" customFormat="1" ht="14.25" x14ac:dyDescent="0.2">
      <c r="E2" s="25"/>
      <c r="F2" s="25"/>
      <c r="G2" s="25"/>
      <c r="H2" s="25"/>
      <c r="I2" s="25"/>
      <c r="J2" s="25"/>
      <c r="K2" s="25"/>
      <c r="L2" s="25"/>
      <c r="M2" s="25"/>
      <c r="N2" s="25"/>
      <c r="O2" s="25"/>
      <c r="P2" s="25"/>
      <c r="Q2" s="25"/>
      <c r="R2" s="25"/>
      <c r="S2" s="25"/>
      <c r="U2" s="26"/>
      <c r="V2" s="26"/>
      <c r="W2" s="564" t="s">
        <v>41</v>
      </c>
      <c r="X2" s="564"/>
      <c r="Y2" s="564"/>
      <c r="Z2" s="564"/>
      <c r="AA2" s="564"/>
      <c r="AB2" s="28" t="s">
        <v>42</v>
      </c>
      <c r="AC2" s="29" t="str">
        <f t="array" ref="AC2:AC14">TRANSPOSE(W274:AI274)</f>
        <v>Methodology Statement</v>
      </c>
      <c r="AD2" s="32"/>
      <c r="AE2" s="32"/>
      <c r="AF2" s="32"/>
      <c r="AG2" s="32"/>
      <c r="AH2" s="32"/>
      <c r="AI2" s="33"/>
      <c r="AJ2" s="27"/>
      <c r="AK2" s="564" t="s">
        <v>41</v>
      </c>
      <c r="AL2" s="564"/>
      <c r="AM2" s="564"/>
      <c r="AN2" s="564"/>
      <c r="AO2" s="564"/>
      <c r="AP2" s="28" t="s">
        <v>42</v>
      </c>
      <c r="AQ2" s="29" t="str">
        <f t="array" ref="AQ2:AQ14">TRANSPOSE(AK274:AW274)</f>
        <v>Methodology Statement</v>
      </c>
      <c r="AR2" s="32"/>
      <c r="AS2" s="32"/>
      <c r="AT2" s="32"/>
      <c r="AU2" s="32"/>
      <c r="AV2" s="32"/>
      <c r="AW2" s="33"/>
    </row>
    <row r="3" spans="1:49" s="23" customFormat="1" ht="14.25" x14ac:dyDescent="0.2">
      <c r="A3" s="34" t="s">
        <v>43</v>
      </c>
      <c r="B3" s="34"/>
      <c r="E3" s="25"/>
      <c r="F3" s="25"/>
      <c r="G3" s="25"/>
      <c r="H3" s="25"/>
      <c r="I3" s="25"/>
      <c r="J3" s="25"/>
      <c r="K3" s="25"/>
      <c r="L3" s="25"/>
      <c r="M3" s="25"/>
      <c r="N3" s="25"/>
      <c r="O3" s="25"/>
      <c r="P3" s="25"/>
      <c r="Q3" s="25"/>
      <c r="R3" s="25"/>
      <c r="S3" s="25"/>
      <c r="U3" s="26"/>
      <c r="V3" s="26"/>
      <c r="W3" s="565" t="s">
        <v>44</v>
      </c>
      <c r="X3" s="565"/>
      <c r="Y3" s="565"/>
      <c r="Z3" s="565"/>
      <c r="AA3" s="565"/>
      <c r="AB3" s="35" t="s">
        <v>45</v>
      </c>
      <c r="AC3" s="30" t="str">
        <v>Second Person Review</v>
      </c>
      <c r="AD3" s="36"/>
      <c r="AE3" s="36"/>
      <c r="AF3" s="36"/>
      <c r="AG3" s="36"/>
      <c r="AH3" s="36"/>
      <c r="AI3" s="37"/>
      <c r="AJ3" s="27"/>
      <c r="AK3" s="565" t="s">
        <v>44</v>
      </c>
      <c r="AL3" s="565"/>
      <c r="AM3" s="565"/>
      <c r="AN3" s="565"/>
      <c r="AO3" s="565"/>
      <c r="AP3" s="35" t="s">
        <v>45</v>
      </c>
      <c r="AQ3" s="30" t="str">
        <v>Second Person Review</v>
      </c>
      <c r="AR3" s="36"/>
      <c r="AS3" s="36"/>
      <c r="AT3" s="36"/>
      <c r="AU3" s="36"/>
      <c r="AV3" s="36"/>
      <c r="AW3" s="37"/>
    </row>
    <row r="4" spans="1:49" s="23" customFormat="1" ht="14.25" hidden="1" outlineLevel="1" x14ac:dyDescent="0.2">
      <c r="A4" s="38"/>
      <c r="B4" s="38"/>
      <c r="C4" s="38" t="s">
        <v>46</v>
      </c>
      <c r="D4" s="38" t="s">
        <v>47</v>
      </c>
      <c r="E4" s="25"/>
      <c r="F4" s="25"/>
      <c r="G4" s="25"/>
      <c r="H4" s="25"/>
      <c r="I4" s="25"/>
      <c r="J4" s="25"/>
      <c r="K4" s="25"/>
      <c r="L4" s="25"/>
      <c r="M4" s="25"/>
      <c r="N4" s="25"/>
      <c r="O4" s="25"/>
      <c r="P4" s="25"/>
      <c r="Q4" s="25"/>
      <c r="R4" s="25"/>
      <c r="S4" s="25"/>
      <c r="U4" s="26"/>
      <c r="V4" s="26"/>
      <c r="W4" s="565"/>
      <c r="X4" s="565"/>
      <c r="Y4" s="565"/>
      <c r="Z4" s="565"/>
      <c r="AA4" s="565"/>
      <c r="AB4" s="35" t="s">
        <v>48</v>
      </c>
      <c r="AC4" s="30" t="str">
        <v>Internal Expert Review</v>
      </c>
      <c r="AD4" s="36"/>
      <c r="AE4" s="36"/>
      <c r="AF4" s="36"/>
      <c r="AG4" s="36"/>
      <c r="AH4" s="36"/>
      <c r="AI4" s="37"/>
      <c r="AJ4" s="27"/>
      <c r="AK4" s="565"/>
      <c r="AL4" s="565"/>
      <c r="AM4" s="565"/>
      <c r="AN4" s="565"/>
      <c r="AO4" s="565"/>
      <c r="AP4" s="35" t="s">
        <v>48</v>
      </c>
      <c r="AQ4" s="30" t="str">
        <v>Internal Expert Review</v>
      </c>
      <c r="AR4" s="36"/>
      <c r="AS4" s="36"/>
      <c r="AT4" s="36"/>
      <c r="AU4" s="36"/>
      <c r="AV4" s="36"/>
      <c r="AW4" s="37"/>
    </row>
    <row r="5" spans="1:49" s="23" customFormat="1" ht="14.25" hidden="1" outlineLevel="1" x14ac:dyDescent="0.2">
      <c r="A5" s="23">
        <v>1</v>
      </c>
      <c r="D5" s="23" t="s">
        <v>49</v>
      </c>
      <c r="E5" s="25"/>
      <c r="F5" s="25"/>
      <c r="G5" s="25"/>
      <c r="H5" s="25"/>
      <c r="I5" s="25"/>
      <c r="J5" s="25"/>
      <c r="K5" s="25"/>
      <c r="L5" s="25"/>
      <c r="M5" s="25"/>
      <c r="N5" s="25"/>
      <c r="O5" s="25"/>
      <c r="P5" s="25"/>
      <c r="Q5" s="25"/>
      <c r="R5" s="25"/>
      <c r="S5" s="25"/>
      <c r="U5" s="26"/>
      <c r="V5" s="26"/>
      <c r="W5" s="565"/>
      <c r="X5" s="565"/>
      <c r="Y5" s="565"/>
      <c r="Z5" s="565"/>
      <c r="AA5" s="565"/>
      <c r="AB5" s="35" t="s">
        <v>50</v>
      </c>
      <c r="AC5" s="30" t="str">
        <v>Internal Data Audit</v>
      </c>
      <c r="AD5" s="36"/>
      <c r="AE5" s="36"/>
      <c r="AF5" s="36"/>
      <c r="AG5" s="36"/>
      <c r="AH5" s="36"/>
      <c r="AI5" s="37"/>
      <c r="AJ5" s="27"/>
      <c r="AK5" s="565"/>
      <c r="AL5" s="565"/>
      <c r="AM5" s="565"/>
      <c r="AN5" s="565"/>
      <c r="AO5" s="565"/>
      <c r="AP5" s="35" t="s">
        <v>50</v>
      </c>
      <c r="AQ5" s="30" t="str">
        <v>Internal Data Audit</v>
      </c>
      <c r="AR5" s="36"/>
      <c r="AS5" s="36"/>
      <c r="AT5" s="36"/>
      <c r="AU5" s="36"/>
      <c r="AV5" s="36"/>
      <c r="AW5" s="37"/>
    </row>
    <row r="6" spans="1:49" s="23" customFormat="1" ht="14.25" hidden="1" outlineLevel="1" x14ac:dyDescent="0.2">
      <c r="A6" s="23">
        <v>2</v>
      </c>
      <c r="C6" s="23" t="s">
        <v>51</v>
      </c>
      <c r="D6" s="23" t="s">
        <v>52</v>
      </c>
      <c r="E6" s="25"/>
      <c r="F6" s="25"/>
      <c r="G6" s="25"/>
      <c r="H6" s="25"/>
      <c r="I6" s="25"/>
      <c r="J6" s="25"/>
      <c r="K6" s="25"/>
      <c r="L6" s="25"/>
      <c r="M6" s="25"/>
      <c r="N6" s="25"/>
      <c r="O6" s="25"/>
      <c r="P6" s="25"/>
      <c r="Q6" s="25"/>
      <c r="R6" s="25"/>
      <c r="S6" s="25"/>
      <c r="U6" s="26"/>
      <c r="V6" s="26"/>
      <c r="W6" s="565"/>
      <c r="X6" s="565"/>
      <c r="Y6" s="565"/>
      <c r="Z6" s="565"/>
      <c r="AA6" s="565"/>
      <c r="AB6" s="35" t="s">
        <v>53</v>
      </c>
      <c r="AC6" s="30" t="str">
        <v>Internal Submission Process Audit</v>
      </c>
      <c r="AD6" s="36"/>
      <c r="AE6" s="36"/>
      <c r="AF6" s="36"/>
      <c r="AG6" s="36"/>
      <c r="AH6" s="36"/>
      <c r="AI6" s="37"/>
      <c r="AJ6" s="27"/>
      <c r="AK6" s="565"/>
      <c r="AL6" s="565"/>
      <c r="AM6" s="565"/>
      <c r="AN6" s="565"/>
      <c r="AO6" s="565"/>
      <c r="AP6" s="35" t="s">
        <v>53</v>
      </c>
      <c r="AQ6" s="30" t="str">
        <v>Internal Submission Process Audit</v>
      </c>
      <c r="AR6" s="36"/>
      <c r="AS6" s="36"/>
      <c r="AT6" s="36"/>
      <c r="AU6" s="36"/>
      <c r="AV6" s="36"/>
      <c r="AW6" s="37"/>
    </row>
    <row r="7" spans="1:49" s="23" customFormat="1" ht="14.25" hidden="1" outlineLevel="1" x14ac:dyDescent="0.2">
      <c r="A7" s="23">
        <v>3</v>
      </c>
      <c r="C7" s="23" t="s">
        <v>54</v>
      </c>
      <c r="D7" s="23" t="s">
        <v>55</v>
      </c>
      <c r="E7" s="25"/>
      <c r="F7" s="25"/>
      <c r="G7" s="25"/>
      <c r="H7" s="25"/>
      <c r="I7" s="25"/>
      <c r="J7" s="25"/>
      <c r="K7" s="25"/>
      <c r="L7" s="25"/>
      <c r="M7" s="25"/>
      <c r="N7" s="25"/>
      <c r="O7" s="25"/>
      <c r="P7" s="25"/>
      <c r="Q7" s="25"/>
      <c r="R7" s="25"/>
      <c r="S7" s="25"/>
      <c r="U7" s="26"/>
      <c r="V7" s="26"/>
      <c r="W7" s="565"/>
      <c r="X7" s="565"/>
      <c r="Y7" s="565"/>
      <c r="Z7" s="565"/>
      <c r="AA7" s="565"/>
      <c r="AB7" s="35" t="s">
        <v>56</v>
      </c>
      <c r="AC7" s="30" t="str">
        <v>External Data Audit</v>
      </c>
      <c r="AD7" s="36"/>
      <c r="AE7" s="36"/>
      <c r="AF7" s="36"/>
      <c r="AG7" s="36"/>
      <c r="AH7" s="36"/>
      <c r="AI7" s="37"/>
      <c r="AJ7" s="27"/>
      <c r="AK7" s="565"/>
      <c r="AL7" s="565"/>
      <c r="AM7" s="565"/>
      <c r="AN7" s="565"/>
      <c r="AO7" s="565"/>
      <c r="AP7" s="35" t="s">
        <v>56</v>
      </c>
      <c r="AQ7" s="30" t="str">
        <v>External Data Audit</v>
      </c>
      <c r="AR7" s="36"/>
      <c r="AS7" s="36"/>
      <c r="AT7" s="36"/>
      <c r="AU7" s="36"/>
      <c r="AV7" s="36"/>
      <c r="AW7" s="37"/>
    </row>
    <row r="8" spans="1:49" s="23" customFormat="1" ht="14.25" hidden="1" outlineLevel="1" x14ac:dyDescent="0.2">
      <c r="A8" s="23">
        <v>4</v>
      </c>
      <c r="C8" s="23" t="s">
        <v>57</v>
      </c>
      <c r="D8" s="23" t="s">
        <v>58</v>
      </c>
      <c r="E8" s="25"/>
      <c r="F8" s="25"/>
      <c r="G8" s="25"/>
      <c r="H8" s="25"/>
      <c r="I8" s="25"/>
      <c r="J8" s="25"/>
      <c r="K8" s="25"/>
      <c r="L8" s="25"/>
      <c r="M8" s="25"/>
      <c r="N8" s="25"/>
      <c r="O8" s="25"/>
      <c r="P8" s="25"/>
      <c r="Q8" s="25"/>
      <c r="R8" s="25"/>
      <c r="S8" s="25"/>
      <c r="U8" s="26"/>
      <c r="V8" s="26"/>
      <c r="W8" s="565"/>
      <c r="X8" s="565"/>
      <c r="Y8" s="565"/>
      <c r="Z8" s="565"/>
      <c r="AA8" s="565"/>
      <c r="AB8" s="35" t="s">
        <v>59</v>
      </c>
      <c r="AC8" s="30" t="str">
        <v>External Submission Process Audit</v>
      </c>
      <c r="AD8" s="36"/>
      <c r="AE8" s="36"/>
      <c r="AF8" s="36"/>
      <c r="AG8" s="36"/>
      <c r="AH8" s="36"/>
      <c r="AI8" s="37"/>
      <c r="AJ8" s="27"/>
      <c r="AK8" s="565"/>
      <c r="AL8" s="565"/>
      <c r="AM8" s="565"/>
      <c r="AN8" s="565"/>
      <c r="AO8" s="565"/>
      <c r="AP8" s="35" t="s">
        <v>59</v>
      </c>
      <c r="AQ8" s="30" t="str">
        <v>External Submission Process Audit</v>
      </c>
      <c r="AR8" s="36"/>
      <c r="AS8" s="36"/>
      <c r="AT8" s="36"/>
      <c r="AU8" s="36"/>
      <c r="AV8" s="36"/>
      <c r="AW8" s="37"/>
    </row>
    <row r="9" spans="1:49" s="23" customFormat="1" ht="14.25" hidden="1" outlineLevel="1" x14ac:dyDescent="0.2">
      <c r="A9" s="23">
        <v>5</v>
      </c>
      <c r="C9" s="23" t="s">
        <v>60</v>
      </c>
      <c r="D9" s="23" t="s">
        <v>61</v>
      </c>
      <c r="E9" s="25"/>
      <c r="F9" s="25"/>
      <c r="G9" s="25"/>
      <c r="H9" s="25"/>
      <c r="I9" s="25"/>
      <c r="J9" s="25"/>
      <c r="K9" s="25"/>
      <c r="L9" s="25"/>
      <c r="M9" s="25"/>
      <c r="N9" s="25"/>
      <c r="O9" s="25"/>
      <c r="P9" s="25"/>
      <c r="Q9" s="25"/>
      <c r="R9" s="25"/>
      <c r="S9" s="25"/>
      <c r="U9" s="26"/>
      <c r="V9" s="26"/>
      <c r="W9" s="565" t="s">
        <v>62</v>
      </c>
      <c r="X9" s="565"/>
      <c r="Y9" s="565"/>
      <c r="Z9" s="565"/>
      <c r="AA9" s="565"/>
      <c r="AB9" s="35" t="s">
        <v>63</v>
      </c>
      <c r="AC9" s="30" t="str">
        <v>Internal Underlying Activity Audit</v>
      </c>
      <c r="AD9" s="36"/>
      <c r="AE9" s="36"/>
      <c r="AF9" s="36"/>
      <c r="AG9" s="36"/>
      <c r="AH9" s="36"/>
      <c r="AI9" s="37"/>
      <c r="AJ9" s="27"/>
      <c r="AK9" s="565" t="s">
        <v>62</v>
      </c>
      <c r="AL9" s="565"/>
      <c r="AM9" s="565"/>
      <c r="AN9" s="565"/>
      <c r="AO9" s="565"/>
      <c r="AP9" s="35" t="s">
        <v>63</v>
      </c>
      <c r="AQ9" s="30" t="str">
        <v>Internal Underlying Activity Audit</v>
      </c>
      <c r="AR9" s="36"/>
      <c r="AS9" s="36"/>
      <c r="AT9" s="36"/>
      <c r="AU9" s="36"/>
      <c r="AV9" s="36"/>
      <c r="AW9" s="37"/>
    </row>
    <row r="10" spans="1:49" s="23" customFormat="1" ht="14.25" hidden="1" outlineLevel="1" x14ac:dyDescent="0.2">
      <c r="A10" s="23">
        <v>6</v>
      </c>
      <c r="C10" s="23" t="s">
        <v>64</v>
      </c>
      <c r="D10" s="39" t="s">
        <v>65</v>
      </c>
      <c r="E10" s="25"/>
      <c r="F10" s="25"/>
      <c r="G10" s="25"/>
      <c r="H10" s="25"/>
      <c r="I10" s="25"/>
      <c r="J10" s="25"/>
      <c r="K10" s="25"/>
      <c r="L10" s="25"/>
      <c r="M10" s="25"/>
      <c r="N10" s="25"/>
      <c r="O10" s="25"/>
      <c r="P10" s="25"/>
      <c r="Q10" s="25"/>
      <c r="R10" s="25"/>
      <c r="S10" s="25"/>
      <c r="U10" s="26"/>
      <c r="V10" s="26"/>
      <c r="W10" s="565"/>
      <c r="X10" s="565"/>
      <c r="Y10" s="565"/>
      <c r="Z10" s="565"/>
      <c r="AA10" s="565"/>
      <c r="AB10" s="35" t="s">
        <v>66</v>
      </c>
      <c r="AC10" s="30" t="str">
        <v>External Underlying Activity Audit</v>
      </c>
      <c r="AD10" s="36"/>
      <c r="AE10" s="36"/>
      <c r="AF10" s="36"/>
      <c r="AG10" s="36"/>
      <c r="AH10" s="36"/>
      <c r="AI10" s="37"/>
      <c r="AJ10" s="27"/>
      <c r="AK10" s="565"/>
      <c r="AL10" s="565"/>
      <c r="AM10" s="565"/>
      <c r="AN10" s="565"/>
      <c r="AO10" s="565"/>
      <c r="AP10" s="35" t="s">
        <v>66</v>
      </c>
      <c r="AQ10" s="30" t="str">
        <v>External Underlying Activity Audit</v>
      </c>
      <c r="AR10" s="36"/>
      <c r="AS10" s="36"/>
      <c r="AT10" s="36"/>
      <c r="AU10" s="36"/>
      <c r="AV10" s="36"/>
      <c r="AW10" s="37"/>
    </row>
    <row r="11" spans="1:49" s="23" customFormat="1" ht="14.25" hidden="1" outlineLevel="1" x14ac:dyDescent="0.2">
      <c r="A11" s="23">
        <v>7</v>
      </c>
      <c r="D11" s="23" t="s">
        <v>67</v>
      </c>
      <c r="E11" s="25"/>
      <c r="F11" s="25"/>
      <c r="G11" s="25"/>
      <c r="H11" s="25"/>
      <c r="I11" s="25"/>
      <c r="J11" s="25"/>
      <c r="K11" s="25"/>
      <c r="L11" s="25"/>
      <c r="M11" s="25"/>
      <c r="N11" s="25"/>
      <c r="O11" s="25"/>
      <c r="P11" s="25"/>
      <c r="Q11" s="25"/>
      <c r="R11" s="25"/>
      <c r="S11" s="25"/>
      <c r="U11" s="26"/>
      <c r="V11" s="26"/>
      <c r="W11" s="521" t="s">
        <v>68</v>
      </c>
      <c r="X11" s="521"/>
      <c r="Y11" s="521"/>
      <c r="Z11" s="521"/>
      <c r="AA11" s="521"/>
      <c r="AB11" s="40" t="s">
        <v>69</v>
      </c>
      <c r="AC11" s="31" t="str">
        <v>Senior manager</v>
      </c>
      <c r="AD11" s="41"/>
      <c r="AE11" s="41"/>
      <c r="AF11" s="41"/>
      <c r="AG11" s="41"/>
      <c r="AH11" s="41"/>
      <c r="AI11" s="42"/>
      <c r="AJ11" s="27"/>
      <c r="AK11" s="521" t="s">
        <v>68</v>
      </c>
      <c r="AL11" s="521"/>
      <c r="AM11" s="521"/>
      <c r="AN11" s="521"/>
      <c r="AO11" s="521"/>
      <c r="AP11" s="40" t="s">
        <v>69</v>
      </c>
      <c r="AQ11" s="31" t="str">
        <v>Senior manager</v>
      </c>
      <c r="AR11" s="41"/>
      <c r="AS11" s="41"/>
      <c r="AT11" s="41"/>
      <c r="AU11" s="41"/>
      <c r="AV11" s="41"/>
      <c r="AW11" s="42"/>
    </row>
    <row r="12" spans="1:49" s="23" customFormat="1" ht="14.25" hidden="1" outlineLevel="1" x14ac:dyDescent="0.2">
      <c r="E12" s="25"/>
      <c r="F12" s="25"/>
      <c r="G12" s="25"/>
      <c r="H12" s="25"/>
      <c r="I12" s="25"/>
      <c r="J12" s="25"/>
      <c r="K12" s="25"/>
      <c r="L12" s="25"/>
      <c r="M12" s="25"/>
      <c r="N12" s="25"/>
      <c r="O12" s="25"/>
      <c r="P12" s="25"/>
      <c r="Q12" s="25"/>
      <c r="R12" s="25"/>
      <c r="S12" s="25"/>
      <c r="U12" s="26"/>
      <c r="V12" s="26"/>
      <c r="W12" s="521"/>
      <c r="X12" s="521"/>
      <c r="Y12" s="521"/>
      <c r="Z12" s="521"/>
      <c r="AA12" s="521"/>
      <c r="AB12" s="40" t="s">
        <v>70</v>
      </c>
      <c r="AC12" s="31" t="str">
        <v>Director</v>
      </c>
      <c r="AD12" s="41"/>
      <c r="AE12" s="41"/>
      <c r="AF12" s="41"/>
      <c r="AG12" s="41"/>
      <c r="AH12" s="41"/>
      <c r="AI12" s="42"/>
      <c r="AJ12" s="27"/>
      <c r="AK12" s="521"/>
      <c r="AL12" s="521"/>
      <c r="AM12" s="521"/>
      <c r="AN12" s="521"/>
      <c r="AO12" s="521"/>
      <c r="AP12" s="40" t="s">
        <v>70</v>
      </c>
      <c r="AQ12" s="31" t="str">
        <v>Director</v>
      </c>
      <c r="AR12" s="41"/>
      <c r="AS12" s="41"/>
      <c r="AT12" s="41"/>
      <c r="AU12" s="41"/>
      <c r="AV12" s="41"/>
      <c r="AW12" s="42"/>
    </row>
    <row r="13" spans="1:49" s="23" customFormat="1" ht="14.25" hidden="1" outlineLevel="1" x14ac:dyDescent="0.2">
      <c r="E13" s="25"/>
      <c r="F13" s="25"/>
      <c r="G13" s="25"/>
      <c r="H13" s="25"/>
      <c r="I13" s="25"/>
      <c r="J13" s="25"/>
      <c r="K13" s="25"/>
      <c r="L13" s="25"/>
      <c r="M13" s="25"/>
      <c r="N13" s="25"/>
      <c r="O13" s="25"/>
      <c r="P13" s="25"/>
      <c r="Q13" s="25"/>
      <c r="R13" s="25"/>
      <c r="S13" s="25"/>
      <c r="U13" s="26"/>
      <c r="V13" s="26"/>
      <c r="W13" s="521"/>
      <c r="X13" s="521"/>
      <c r="Y13" s="521"/>
      <c r="Z13" s="521"/>
      <c r="AA13" s="521"/>
      <c r="AB13" s="40" t="s">
        <v>71</v>
      </c>
      <c r="AC13" s="31" t="str">
        <v>CEO</v>
      </c>
      <c r="AD13" s="41"/>
      <c r="AE13" s="41"/>
      <c r="AF13" s="41"/>
      <c r="AG13" s="41"/>
      <c r="AH13" s="41"/>
      <c r="AI13" s="42"/>
      <c r="AJ13" s="27"/>
      <c r="AK13" s="521"/>
      <c r="AL13" s="521"/>
      <c r="AM13" s="521"/>
      <c r="AN13" s="521"/>
      <c r="AO13" s="521"/>
      <c r="AP13" s="40" t="s">
        <v>71</v>
      </c>
      <c r="AQ13" s="31" t="str">
        <v>CEO</v>
      </c>
      <c r="AR13" s="41"/>
      <c r="AS13" s="41"/>
      <c r="AT13" s="41"/>
      <c r="AU13" s="41"/>
      <c r="AV13" s="41"/>
      <c r="AW13" s="42"/>
    </row>
    <row r="14" spans="1:49" s="23" customFormat="1" ht="14.25" hidden="1" outlineLevel="1" x14ac:dyDescent="0.2">
      <c r="E14" s="25"/>
      <c r="F14" s="25"/>
      <c r="G14" s="25"/>
      <c r="H14" s="25"/>
      <c r="I14" s="25"/>
      <c r="J14" s="25"/>
      <c r="K14" s="25"/>
      <c r="L14" s="25"/>
      <c r="M14" s="25"/>
      <c r="N14" s="25"/>
      <c r="O14" s="25"/>
      <c r="P14" s="25"/>
      <c r="Q14" s="25"/>
      <c r="R14" s="25"/>
      <c r="S14" s="25"/>
      <c r="U14" s="26"/>
      <c r="V14" s="26"/>
      <c r="W14" s="521"/>
      <c r="X14" s="521"/>
      <c r="Y14" s="521"/>
      <c r="Z14" s="521"/>
      <c r="AA14" s="521"/>
      <c r="AB14" s="40" t="s">
        <v>72</v>
      </c>
      <c r="AC14" s="31" t="str">
        <v xml:space="preserve">Board </v>
      </c>
      <c r="AD14" s="41"/>
      <c r="AE14" s="41"/>
      <c r="AF14" s="41"/>
      <c r="AG14" s="41"/>
      <c r="AH14" s="41"/>
      <c r="AI14" s="42"/>
      <c r="AJ14" s="27"/>
      <c r="AK14" s="521"/>
      <c r="AL14" s="521"/>
      <c r="AM14" s="521"/>
      <c r="AN14" s="521"/>
      <c r="AO14" s="521"/>
      <c r="AP14" s="40" t="s">
        <v>72</v>
      </c>
      <c r="AQ14" s="31" t="str">
        <v xml:space="preserve">Board </v>
      </c>
      <c r="AR14" s="41"/>
      <c r="AS14" s="41"/>
      <c r="AT14" s="41"/>
      <c r="AU14" s="41"/>
      <c r="AV14" s="41"/>
      <c r="AW14" s="42"/>
    </row>
    <row r="15" spans="1:49" s="23" customFormat="1" ht="15" collapsed="1" thickBot="1" x14ac:dyDescent="0.25">
      <c r="E15" s="25"/>
      <c r="F15" s="25"/>
      <c r="G15" s="25"/>
      <c r="H15" s="25"/>
      <c r="I15" s="25"/>
      <c r="J15" s="25"/>
      <c r="K15" s="25"/>
      <c r="L15" s="25"/>
      <c r="M15" s="25"/>
      <c r="N15" s="25"/>
      <c r="O15" s="25"/>
      <c r="P15" s="25"/>
      <c r="Q15" s="25"/>
      <c r="R15" s="25"/>
      <c r="S15" s="25"/>
      <c r="U15" s="26"/>
      <c r="V15" s="26"/>
      <c r="W15" s="26"/>
      <c r="X15" s="26"/>
      <c r="Y15" s="26"/>
      <c r="Z15" s="26"/>
      <c r="AJ15" s="27"/>
    </row>
    <row r="16" spans="1:49" ht="15.75" thickTop="1" thickBot="1" x14ac:dyDescent="0.25">
      <c r="A16" s="43"/>
      <c r="B16" s="44"/>
      <c r="C16" s="44"/>
      <c r="D16" s="44"/>
      <c r="E16" s="44"/>
      <c r="F16" s="44"/>
      <c r="G16" s="44"/>
      <c r="H16" s="44"/>
      <c r="I16" s="44"/>
      <c r="J16" s="44"/>
      <c r="K16" s="44"/>
      <c r="L16" s="44"/>
      <c r="M16" s="44"/>
      <c r="V16"/>
      <c r="W16" s="522" t="s">
        <v>73</v>
      </c>
      <c r="X16" s="523"/>
      <c r="Y16" s="523"/>
      <c r="Z16" s="523"/>
      <c r="AA16" s="523"/>
      <c r="AB16" s="523"/>
      <c r="AC16" s="523"/>
      <c r="AD16" s="523"/>
      <c r="AE16" s="523"/>
      <c r="AF16" s="523"/>
      <c r="AG16" s="523"/>
      <c r="AH16" s="523"/>
      <c r="AI16" s="524"/>
      <c r="AJ16" s="27"/>
      <c r="AK16" s="525" t="s">
        <v>74</v>
      </c>
      <c r="AL16" s="526"/>
      <c r="AM16" s="526"/>
      <c r="AN16" s="526"/>
      <c r="AO16" s="526"/>
      <c r="AP16" s="526"/>
      <c r="AQ16" s="526"/>
      <c r="AR16" s="526"/>
      <c r="AS16" s="526"/>
      <c r="AT16" s="526"/>
      <c r="AU16" s="526"/>
      <c r="AV16" s="526"/>
      <c r="AW16" s="527"/>
    </row>
    <row r="17" spans="1:49" ht="15" customHeight="1" thickTop="1" x14ac:dyDescent="0.2">
      <c r="A17" s="45"/>
      <c r="B17" s="46"/>
      <c r="C17" s="47" t="s">
        <v>75</v>
      </c>
      <c r="D17" s="47" t="s">
        <v>76</v>
      </c>
      <c r="E17" s="47"/>
      <c r="F17" s="47"/>
      <c r="G17" s="47"/>
      <c r="H17" s="47"/>
      <c r="I17" s="48"/>
      <c r="J17" s="510" t="str">
        <f>"PAST SUBMISSIONS"&amp;CHAR(10)&amp;CHAR(10)&amp;"Submissions made between April "&amp;(YEAR($D$20)-1)&amp;" and March "&amp;(YEAR($D$20))</f>
        <v>PAST SUBMISSIONS
Submissions made between April 2024 and March 2025</v>
      </c>
      <c r="K17" s="493"/>
      <c r="L17" s="493"/>
      <c r="M17" s="493"/>
      <c r="N17" s="493"/>
      <c r="O17" s="494"/>
      <c r="P17" s="528" t="str">
        <f>"FUTURE SUBMISSIONS"&amp;CHAR(10)&amp;CHAR(10)&amp;"Submissions planned between April "&amp;(YEAR($D$20))&amp;" and March "&amp;(YEAR($D$20)+1)</f>
        <v>FUTURE SUBMISSIONS
Submissions planned between April 2025 and March 2026</v>
      </c>
      <c r="Q17" s="529"/>
      <c r="R17" s="529"/>
      <c r="S17" s="529"/>
      <c r="T17" s="529"/>
      <c r="U17" s="530"/>
      <c r="W17" s="537" t="s">
        <v>41</v>
      </c>
      <c r="X17" s="540" t="s">
        <v>44</v>
      </c>
      <c r="Y17" s="541"/>
      <c r="Z17" s="541"/>
      <c r="AA17" s="541"/>
      <c r="AB17" s="541"/>
      <c r="AC17" s="542"/>
      <c r="AD17" s="549" t="s">
        <v>62</v>
      </c>
      <c r="AE17" s="550"/>
      <c r="AF17" s="555" t="s">
        <v>68</v>
      </c>
      <c r="AG17" s="556"/>
      <c r="AH17" s="556"/>
      <c r="AI17" s="557"/>
      <c r="AJ17" s="27"/>
      <c r="AK17" s="537" t="s">
        <v>41</v>
      </c>
      <c r="AL17" s="540" t="s">
        <v>44</v>
      </c>
      <c r="AM17" s="541"/>
      <c r="AN17" s="541"/>
      <c r="AO17" s="541"/>
      <c r="AP17" s="541"/>
      <c r="AQ17" s="542"/>
      <c r="AR17" s="549" t="s">
        <v>62</v>
      </c>
      <c r="AS17" s="550"/>
      <c r="AT17" s="555" t="s">
        <v>68</v>
      </c>
      <c r="AU17" s="556"/>
      <c r="AV17" s="556"/>
      <c r="AW17" s="557"/>
    </row>
    <row r="18" spans="1:49" ht="14.25" x14ac:dyDescent="0.2">
      <c r="A18" s="50"/>
      <c r="B18" s="51"/>
      <c r="C18" s="52" t="s">
        <v>77</v>
      </c>
      <c r="D18" s="53">
        <f>Scoring!$C$12</f>
        <v>0</v>
      </c>
      <c r="E18" s="54"/>
      <c r="F18" s="54"/>
      <c r="G18" s="516" t="s">
        <v>78</v>
      </c>
      <c r="H18" s="517"/>
      <c r="I18" s="518"/>
      <c r="J18" s="495"/>
      <c r="K18" s="496"/>
      <c r="L18" s="496"/>
      <c r="M18" s="496"/>
      <c r="N18" s="496"/>
      <c r="O18" s="497"/>
      <c r="P18" s="531"/>
      <c r="Q18" s="532"/>
      <c r="R18" s="532"/>
      <c r="S18" s="532"/>
      <c r="T18" s="532"/>
      <c r="U18" s="533"/>
      <c r="W18" s="538"/>
      <c r="X18" s="543"/>
      <c r="Y18" s="544"/>
      <c r="Z18" s="544"/>
      <c r="AA18" s="544"/>
      <c r="AB18" s="544"/>
      <c r="AC18" s="545"/>
      <c r="AD18" s="551"/>
      <c r="AE18" s="552"/>
      <c r="AF18" s="558"/>
      <c r="AG18" s="559"/>
      <c r="AH18" s="559"/>
      <c r="AI18" s="560"/>
      <c r="AJ18" s="27"/>
      <c r="AK18" s="538"/>
      <c r="AL18" s="543"/>
      <c r="AM18" s="544"/>
      <c r="AN18" s="544"/>
      <c r="AO18" s="544"/>
      <c r="AP18" s="544"/>
      <c r="AQ18" s="545"/>
      <c r="AR18" s="551"/>
      <c r="AS18" s="552"/>
      <c r="AT18" s="558"/>
      <c r="AU18" s="559"/>
      <c r="AV18" s="559"/>
      <c r="AW18" s="560"/>
    </row>
    <row r="19" spans="1:49" ht="14.25" x14ac:dyDescent="0.2">
      <c r="A19" s="50"/>
      <c r="B19" s="51"/>
      <c r="C19" s="52" t="s">
        <v>79</v>
      </c>
      <c r="D19" s="55" t="str">
        <f>Scoring!C14</f>
        <v>Electricity System Operation and Gas System Planner</v>
      </c>
      <c r="E19" s="55"/>
      <c r="F19" s="55"/>
      <c r="G19" s="56" t="s">
        <v>80</v>
      </c>
      <c r="H19" s="519">
        <f>Scoring!C2</f>
        <v>2.4</v>
      </c>
      <c r="I19" s="520"/>
      <c r="J19" s="495"/>
      <c r="K19" s="496"/>
      <c r="L19" s="496"/>
      <c r="M19" s="496"/>
      <c r="N19" s="496"/>
      <c r="O19" s="497"/>
      <c r="P19" s="531"/>
      <c r="Q19" s="532"/>
      <c r="R19" s="532"/>
      <c r="S19" s="532"/>
      <c r="T19" s="532"/>
      <c r="U19" s="533"/>
      <c r="W19" s="538"/>
      <c r="X19" s="543"/>
      <c r="Y19" s="544"/>
      <c r="Z19" s="544"/>
      <c r="AA19" s="544"/>
      <c r="AB19" s="544"/>
      <c r="AC19" s="545"/>
      <c r="AD19" s="551"/>
      <c r="AE19" s="552"/>
      <c r="AF19" s="558"/>
      <c r="AG19" s="559"/>
      <c r="AH19" s="559"/>
      <c r="AI19" s="560"/>
      <c r="AJ19" s="27"/>
      <c r="AK19" s="538"/>
      <c r="AL19" s="543"/>
      <c r="AM19" s="544"/>
      <c r="AN19" s="544"/>
      <c r="AO19" s="544"/>
      <c r="AP19" s="544"/>
      <c r="AQ19" s="545"/>
      <c r="AR19" s="551"/>
      <c r="AS19" s="552"/>
      <c r="AT19" s="558"/>
      <c r="AU19" s="559"/>
      <c r="AV19" s="559"/>
      <c r="AW19" s="560"/>
    </row>
    <row r="20" spans="1:49" ht="14.25" x14ac:dyDescent="0.2">
      <c r="A20" s="50"/>
      <c r="B20" s="51"/>
      <c r="C20" s="52" t="s">
        <v>81</v>
      </c>
      <c r="D20" s="492">
        <f>VLOOKUP(Scoring!$C$13,Scoring!$W$36:$X$45,2,FALSE)</f>
        <v>45747</v>
      </c>
      <c r="E20" s="508"/>
      <c r="F20" s="509"/>
      <c r="G20" s="56" t="s">
        <v>82</v>
      </c>
      <c r="H20" s="514"/>
      <c r="I20" s="515"/>
      <c r="J20" s="498"/>
      <c r="K20" s="499"/>
      <c r="L20" s="499"/>
      <c r="M20" s="499"/>
      <c r="N20" s="499"/>
      <c r="O20" s="500"/>
      <c r="P20" s="534"/>
      <c r="Q20" s="535"/>
      <c r="R20" s="535"/>
      <c r="S20" s="535"/>
      <c r="T20" s="535"/>
      <c r="U20" s="536"/>
      <c r="W20" s="538"/>
      <c r="X20" s="543"/>
      <c r="Y20" s="544"/>
      <c r="Z20" s="544"/>
      <c r="AA20" s="544"/>
      <c r="AB20" s="544"/>
      <c r="AC20" s="545"/>
      <c r="AD20" s="551"/>
      <c r="AE20" s="552"/>
      <c r="AF20" s="558"/>
      <c r="AG20" s="559"/>
      <c r="AH20" s="559"/>
      <c r="AI20" s="560"/>
      <c r="AJ20" s="27"/>
      <c r="AK20" s="538"/>
      <c r="AL20" s="543"/>
      <c r="AM20" s="544"/>
      <c r="AN20" s="544"/>
      <c r="AO20" s="544"/>
      <c r="AP20" s="544"/>
      <c r="AQ20" s="545"/>
      <c r="AR20" s="551"/>
      <c r="AS20" s="552"/>
      <c r="AT20" s="558"/>
      <c r="AU20" s="559"/>
      <c r="AV20" s="559"/>
      <c r="AW20" s="560"/>
    </row>
    <row r="21" spans="1:49" s="507" customFormat="1" ht="63.75" x14ac:dyDescent="0.2">
      <c r="A21" s="501" t="s">
        <v>83</v>
      </c>
      <c r="B21" s="502"/>
      <c r="C21" s="502" t="s">
        <v>84</v>
      </c>
      <c r="D21" s="503" t="s">
        <v>85</v>
      </c>
      <c r="E21" s="503" t="s">
        <v>85</v>
      </c>
      <c r="F21" s="501" t="s">
        <v>86</v>
      </c>
      <c r="G21" s="501" t="s">
        <v>86</v>
      </c>
      <c r="H21" s="501" t="s">
        <v>87</v>
      </c>
      <c r="I21" s="501" t="s">
        <v>87</v>
      </c>
      <c r="J21" s="504" t="str">
        <f>"Data Assurance Activities Submissions made between Aprl "&amp;(YEAR($D$20)-1)&amp;" and March "&amp;(YEAR($D$20))</f>
        <v>Data Assurance Activities Submissions made between Aprl 2024 and March 2025</v>
      </c>
      <c r="K21" s="504" t="str">
        <f t="shared" ref="K21:L21" si="0">"Data Assurance Activities Submissions made between Aprl "&amp;(YEAR($D$20)-1)&amp;" and March "&amp;(YEAR($D$20))</f>
        <v>Data Assurance Activities Submissions made between Aprl 2024 and March 2025</v>
      </c>
      <c r="L21" s="504" t="str">
        <f t="shared" si="0"/>
        <v>Data Assurance Activities Submissions made between Aprl 2024 and March 2025</v>
      </c>
      <c r="M21" s="502" t="s">
        <v>88</v>
      </c>
      <c r="N21" s="502" t="s">
        <v>88</v>
      </c>
      <c r="O21" s="502" t="s">
        <v>88</v>
      </c>
      <c r="P21" s="504" t="str">
        <f>"Data Assurance Activities Submissions planned between April "&amp;(YEAR($D$20))&amp;" and March "&amp;(YEAR($D$20)+1)</f>
        <v>Data Assurance Activities Submissions planned between April 2025 and March 2026</v>
      </c>
      <c r="Q21" s="504" t="str">
        <f t="shared" ref="Q21:R21" si="1">"Data Assurance Activities Submissions planned between April "&amp;(YEAR($D$20))&amp;" and March "&amp;(YEAR($D$20)+1)</f>
        <v>Data Assurance Activities Submissions planned between April 2025 and March 2026</v>
      </c>
      <c r="R21" s="504" t="str">
        <f t="shared" si="1"/>
        <v>Data Assurance Activities Submissions planned between April 2025 and March 2026</v>
      </c>
      <c r="S21" s="502" t="s">
        <v>89</v>
      </c>
      <c r="T21" s="502" t="s">
        <v>89</v>
      </c>
      <c r="U21" s="502" t="s">
        <v>89</v>
      </c>
      <c r="V21" s="505"/>
      <c r="W21" s="539"/>
      <c r="X21" s="546"/>
      <c r="Y21" s="547"/>
      <c r="Z21" s="547"/>
      <c r="AA21" s="547"/>
      <c r="AB21" s="547"/>
      <c r="AC21" s="548"/>
      <c r="AD21" s="553"/>
      <c r="AE21" s="554"/>
      <c r="AF21" s="561"/>
      <c r="AG21" s="562"/>
      <c r="AH21" s="562"/>
      <c r="AI21" s="563"/>
      <c r="AJ21" s="506"/>
      <c r="AK21" s="539"/>
      <c r="AL21" s="546"/>
      <c r="AM21" s="547"/>
      <c r="AN21" s="547"/>
      <c r="AO21" s="547"/>
      <c r="AP21" s="547"/>
      <c r="AQ21" s="548"/>
      <c r="AR21" s="553"/>
      <c r="AS21" s="554"/>
      <c r="AT21" s="561"/>
      <c r="AU21" s="562"/>
      <c r="AV21" s="562"/>
      <c r="AW21" s="563"/>
    </row>
    <row r="22" spans="1:49" ht="39.75" customHeight="1" x14ac:dyDescent="0.2">
      <c r="A22" s="57"/>
      <c r="B22" s="65" t="s">
        <v>90</v>
      </c>
      <c r="C22" s="66" t="s">
        <v>91</v>
      </c>
      <c r="D22" s="58" t="str">
        <f>"Past ("&amp;(YEAR($D$20)-1)&amp;"/"&amp;RIGHT((YEAR($D$20)),2)&amp;")"</f>
        <v>Past (2024/25)</v>
      </c>
      <c r="E22" s="59" t="str">
        <f>"Future ("&amp;(YEAR($D$20))&amp;"/"&amp;RIGHT((YEAR($D$20)+1),2)&amp;")"</f>
        <v>Future (2025/26)</v>
      </c>
      <c r="F22" s="58" t="str">
        <f>"Past ("&amp;(YEAR($D$20)-1)&amp;"/"&amp;RIGHT((YEAR($D$20)),2)&amp;")"</f>
        <v>Past (2024/25)</v>
      </c>
      <c r="G22" s="59" t="str">
        <f>"Future ("&amp;(YEAR($D$20))&amp;"/"&amp;RIGHT((YEAR($D$20)+1),2)&amp;")"</f>
        <v>Future (2025/26)</v>
      </c>
      <c r="H22" s="58" t="str">
        <f>"Past ("&amp;(YEAR($D$20)-1)&amp;"/"&amp;RIGHT((YEAR($D$20)),2)&amp;")"</f>
        <v>Past (2024/25)</v>
      </c>
      <c r="I22" s="59" t="str">
        <f>"Future ("&amp;(YEAR($D$20))&amp;"/"&amp;RIGHT((YEAR($D$20)+1),2)&amp;")"</f>
        <v>Future (2025/26)</v>
      </c>
      <c r="J22" s="60" t="s">
        <v>41</v>
      </c>
      <c r="K22" s="67" t="s">
        <v>44</v>
      </c>
      <c r="L22" s="67" t="s">
        <v>68</v>
      </c>
      <c r="M22" s="67" t="s">
        <v>92</v>
      </c>
      <c r="N22" s="67" t="s">
        <v>93</v>
      </c>
      <c r="O22" s="68" t="s">
        <v>94</v>
      </c>
      <c r="P22" s="58" t="s">
        <v>41</v>
      </c>
      <c r="Q22" s="67" t="s">
        <v>44</v>
      </c>
      <c r="R22" s="67" t="s">
        <v>68</v>
      </c>
      <c r="S22" s="67" t="s">
        <v>92</v>
      </c>
      <c r="T22" s="67" t="s">
        <v>93</v>
      </c>
      <c r="U22" s="68" t="s">
        <v>94</v>
      </c>
      <c r="W22" s="61" t="s">
        <v>42</v>
      </c>
      <c r="X22" s="62" t="s">
        <v>45</v>
      </c>
      <c r="Y22" s="62" t="s">
        <v>48</v>
      </c>
      <c r="Z22" s="62" t="s">
        <v>50</v>
      </c>
      <c r="AA22" s="62" t="s">
        <v>53</v>
      </c>
      <c r="AB22" s="62" t="s">
        <v>56</v>
      </c>
      <c r="AC22" s="62" t="s">
        <v>59</v>
      </c>
      <c r="AD22" s="62" t="s">
        <v>63</v>
      </c>
      <c r="AE22" s="62" t="s">
        <v>66</v>
      </c>
      <c r="AF22" s="63" t="s">
        <v>69</v>
      </c>
      <c r="AG22" s="63" t="s">
        <v>70</v>
      </c>
      <c r="AH22" s="63" t="s">
        <v>71</v>
      </c>
      <c r="AI22" s="64" t="s">
        <v>72</v>
      </c>
      <c r="AJ22" s="27"/>
      <c r="AK22" s="61" t="s">
        <v>42</v>
      </c>
      <c r="AL22" s="62" t="s">
        <v>45</v>
      </c>
      <c r="AM22" s="62" t="s">
        <v>48</v>
      </c>
      <c r="AN22" s="62" t="s">
        <v>50</v>
      </c>
      <c r="AO22" s="62" t="s">
        <v>53</v>
      </c>
      <c r="AP22" s="62" t="s">
        <v>56</v>
      </c>
      <c r="AQ22" s="62" t="s">
        <v>59</v>
      </c>
      <c r="AR22" s="62" t="s">
        <v>63</v>
      </c>
      <c r="AS22" s="62" t="s">
        <v>66</v>
      </c>
      <c r="AT22" s="63" t="s">
        <v>69</v>
      </c>
      <c r="AU22" s="63" t="s">
        <v>70</v>
      </c>
      <c r="AV22" s="63" t="s">
        <v>71</v>
      </c>
      <c r="AW22" s="64" t="s">
        <v>72</v>
      </c>
    </row>
    <row r="23" spans="1:49" s="75" customFormat="1" ht="57.75" customHeight="1" x14ac:dyDescent="0.2">
      <c r="A23" s="76">
        <v>1</v>
      </c>
      <c r="B23" s="77" t="str">
        <f ca="1">VLOOKUP($A23,Scoring!$A$15:$R$266,Scoring!B$267,FALSE)</f>
        <v>SLC B15</v>
      </c>
      <c r="C23" s="77" t="str">
        <f ca="1">VLOOKUP($A23,Scoring!$A$15:$R$266,Scoring!C$267,FALSE)</f>
        <v xml:space="preserve">1.1 Disposals
Information relating to fixed asset disposals.  </v>
      </c>
      <c r="D23" s="78"/>
      <c r="E23" s="79" t="str">
        <f>VLOOKUP($A23,Scoring!$A$16:$R$266,Scoring!$D$267,FALSE)</f>
        <v/>
      </c>
      <c r="F23" s="78"/>
      <c r="G23" s="79" t="str">
        <f>VLOOKUP($A23,Scoring!$A$16:$R$266,Scoring!$P$267,FALSE)</f>
        <v/>
      </c>
      <c r="H23" s="78"/>
      <c r="I23" s="79" t="str">
        <f ca="1">VLOOKUP($A23,Scoring!$A$16:$R$266,Scoring!$R$267,FALSE)</f>
        <v>-</v>
      </c>
      <c r="J23" s="80" t="str">
        <f>IF(W24="","-",W24)</f>
        <v>-</v>
      </c>
      <c r="K23" s="9" t="str">
        <f>IF($X24="Y",$X$274&amp;CHAR(10),"")
&amp;IF($Y24="Y",$Y$274&amp;CHAR(10),"")
&amp;IF($Z24="Y",$Z$274&amp;CHAR(10),"")
&amp;IF($AA24="Y",$AA$274&amp;CHAR(10),"")
&amp;IF($AB24="Y",$AB$274&amp;CHAR(10),"")
&amp;IF($AC24="Y",$AC$274&amp;CHAR(10),"")
&amp;IF($AD24="Y","Add.: "&amp;$AD$274&amp;CHAR(10),"")
&amp;IF($AE24="Y","Add.: "&amp;$AE$274,"")</f>
        <v/>
      </c>
      <c r="L23" s="9" t="str">
        <f>IF($AF24="Y",$AF$274&amp;CHAR(10),"")
&amp;IF($AG24="Y",$AG$274&amp;CHAR(10),"")
&amp;IF($AH24="Y",$AH$274&amp;CHAR(10),"")
&amp;IF($AI24="Y",$AI$274&amp;CHAR(10),"")</f>
        <v/>
      </c>
      <c r="M23" s="81"/>
      <c r="N23" s="82"/>
      <c r="O23" s="83"/>
      <c r="P23" s="80" t="str">
        <f>IF(AK24="","-",AK24)</f>
        <v>-</v>
      </c>
      <c r="Q23" s="9" t="str">
        <f>IF($AL24="Y",$AL$274&amp;CHAR(10),"")
&amp;IF($AM24="Y",$AM$274&amp;CHAR(10),"")
&amp;IF($AN24="Y",$AN$274&amp;CHAR(10),"")
&amp;IF($AO24="Y",$AO$274&amp;CHAR(10),"")
&amp;IF($AP24="Y",$AP$274&amp;CHAR(10),"")
&amp;IF($AQ24="Y",$AQ$274&amp;CHAR(10),"")
&amp;IF($AR24="Y","Add.: "&amp;$AR$274&amp;CHAR(10),"")
&amp;IF($AS24="Y","Add.: "&amp;$AS$274,"")</f>
        <v/>
      </c>
      <c r="R23" s="9" t="str">
        <f>IF($AT24="Y",$AT$274&amp;CHAR(10),"")
&amp;IF($AU24="Y",$AU$274&amp;CHAR(10),"")
&amp;IF($AV24="Y",$AV$274&amp;CHAR(10),"")
&amp;IF($AW24="Y",$AW$274&amp;CHAR(10),"")</f>
        <v/>
      </c>
      <c r="S23" s="81"/>
      <c r="T23" s="81"/>
      <c r="U23" s="83"/>
      <c r="V23" s="69"/>
      <c r="W23" s="70"/>
      <c r="X23" s="71"/>
      <c r="Y23" s="71"/>
      <c r="Z23" s="71"/>
      <c r="AA23" s="71"/>
      <c r="AB23" s="71"/>
      <c r="AC23" s="71"/>
      <c r="AD23" s="71"/>
      <c r="AE23" s="71"/>
      <c r="AF23" s="72"/>
      <c r="AG23" s="72"/>
      <c r="AH23" s="72"/>
      <c r="AI23" s="73"/>
      <c r="AJ23" s="74"/>
      <c r="AK23" s="70"/>
      <c r="AL23" s="71"/>
      <c r="AM23" s="71"/>
      <c r="AN23" s="71"/>
      <c r="AO23" s="71"/>
      <c r="AP23" s="71"/>
      <c r="AQ23" s="71"/>
      <c r="AR23" s="71"/>
      <c r="AS23" s="71"/>
      <c r="AT23" s="72"/>
      <c r="AU23" s="72"/>
      <c r="AV23" s="72"/>
      <c r="AW23" s="73"/>
    </row>
    <row r="24" spans="1:49" ht="63.75" x14ac:dyDescent="0.2">
      <c r="A24" s="76">
        <v>2</v>
      </c>
      <c r="B24" s="77" t="str">
        <f ca="1">VLOOKUP($A24,Scoring!$A$15:$R$266,2,FALSE)</f>
        <v>SLC B15</v>
      </c>
      <c r="C24" s="77" t="str">
        <f ca="1">VLOOKUP($A24,Scoring!$A$15:$R$266,3,FALSE)</f>
        <v xml:space="preserve">1.2 Price Control Financial Model (PCFM) Inputs Summary
Provide forecast and actual values of ESORIt and DRSRt for the RIIO-2 period to inform the Annual Iteration Process of the Price Control Financial Model (PCFM). </v>
      </c>
      <c r="D24" s="78"/>
      <c r="E24" s="79" t="str">
        <f>VLOOKUP($A24,Scoring!$A$16:$R$266,Scoring!$D$267,FALSE)</f>
        <v/>
      </c>
      <c r="F24" s="78"/>
      <c r="G24" s="79" t="str">
        <f>VLOOKUP($A24,Scoring!$A$16:$R$266,Scoring!$P$267,FALSE)</f>
        <v/>
      </c>
      <c r="H24" s="78"/>
      <c r="I24" s="79" t="str">
        <f ca="1">VLOOKUP($A24,Scoring!$A$16:$R$266,Scoring!$R$267,FALSE)</f>
        <v>-</v>
      </c>
      <c r="J24" s="87" t="str">
        <f t="shared" ref="J24:J87" si="2">IF(W25="","-",W25)</f>
        <v>-</v>
      </c>
      <c r="K24" s="9" t="str">
        <f t="shared" ref="K24:K87" si="3">IF($X25="Y",$X$274&amp;CHAR(10),"")
&amp;IF($Y25="Y",$Y$274&amp;CHAR(10),"")
&amp;IF($Z25="Y",$Z$274&amp;CHAR(10),"")
&amp;IF($AA25="Y",$AA$274&amp;CHAR(10),"")
&amp;IF($AB25="Y",$AB$274&amp;CHAR(10),"")
&amp;IF($AC25="Y",$AC$274&amp;CHAR(10),"")
&amp;IF($AD25="Y","Add.: "&amp;$AD$274&amp;CHAR(10),"")
&amp;IF($AE25="Y","Add.: "&amp;$AE$274,"")</f>
        <v/>
      </c>
      <c r="L24" s="9" t="str">
        <f t="shared" ref="L24:L87" si="4">IF($AF25="Y",$AF$274&amp;CHAR(10),"")
&amp;IF($AG25="Y",$AG$274&amp;CHAR(10),"")
&amp;IF($AH25="Y",$AH$274&amp;CHAR(10),"")
&amp;IF($AI25="Y",$AI$274&amp;CHAR(10),"")</f>
        <v/>
      </c>
      <c r="M24" s="81"/>
      <c r="N24" s="81"/>
      <c r="O24" s="83"/>
      <c r="P24" s="80" t="str">
        <f t="shared" ref="P24:P87" si="5">IF(AK25="","-",AK25)</f>
        <v>-</v>
      </c>
      <c r="Q24" s="9" t="str">
        <f t="shared" ref="Q24:Q87" si="6">IF($AL25="Y",$AL$274&amp;CHAR(10),"")
&amp;IF($AM25="Y",$AM$274&amp;CHAR(10),"")
&amp;IF($AN25="Y",$AN$274&amp;CHAR(10),"")
&amp;IF($AO25="Y",$AO$274&amp;CHAR(10),"")
&amp;IF($AP25="Y",$AP$274&amp;CHAR(10),"")
&amp;IF($AQ25="Y",$AQ$274&amp;CHAR(10),"")
&amp;IF($AR25="Y","Add.: "&amp;$AR$274&amp;CHAR(10),"")
&amp;IF($AS25="Y","Add.: "&amp;$AS$274,"")</f>
        <v/>
      </c>
      <c r="R24" s="9" t="str">
        <f t="shared" ref="R24:R87" si="7">IF($AT25="Y",$AT$274&amp;CHAR(10),"")
&amp;IF($AU25="Y",$AU$274&amp;CHAR(10),"")
&amp;IF($AV25="Y",$AV$274&amp;CHAR(10),"")
&amp;IF($AW25="Y",$AW$274&amp;CHAR(10),"")</f>
        <v/>
      </c>
      <c r="S24" s="81"/>
      <c r="T24" s="81"/>
      <c r="U24" s="83"/>
      <c r="W24" s="84"/>
      <c r="X24" s="85"/>
      <c r="Y24" s="85"/>
      <c r="Z24" s="85"/>
      <c r="AA24" s="85"/>
      <c r="AB24" s="85"/>
      <c r="AC24" s="85"/>
      <c r="AD24" s="85"/>
      <c r="AE24" s="85"/>
      <c r="AF24" s="85"/>
      <c r="AG24" s="85"/>
      <c r="AH24" s="85"/>
      <c r="AI24" s="86"/>
      <c r="AJ24" s="27"/>
      <c r="AK24" s="84"/>
      <c r="AL24" s="85"/>
      <c r="AM24" s="85"/>
      <c r="AN24" s="85"/>
      <c r="AO24" s="85"/>
      <c r="AP24" s="85"/>
      <c r="AQ24" s="85"/>
      <c r="AR24" s="85"/>
      <c r="AS24" s="85"/>
      <c r="AT24" s="85"/>
      <c r="AU24" s="85"/>
      <c r="AV24" s="85"/>
      <c r="AW24" s="86"/>
    </row>
    <row r="25" spans="1:49" ht="51" x14ac:dyDescent="0.2">
      <c r="A25" s="76">
        <v>3</v>
      </c>
      <c r="B25" s="77" t="str">
        <f ca="1">VLOOKUP($A25,Scoring!$A$15:$R$266,2,FALSE)</f>
        <v>SLC B15</v>
      </c>
      <c r="C25" s="77" t="str">
        <f ca="1">VLOOKUP($A25,Scoring!$A$15:$R$266,3,FALSE)</f>
        <v>1.3 Pass Through
Summary of annual pass-through costs used in PCFM during Annual Iteration Process (AIP)</v>
      </c>
      <c r="D25" s="78"/>
      <c r="E25" s="79" t="str">
        <f>VLOOKUP($A25,Scoring!$A$16:$R$266,Scoring!$D$267,FALSE)</f>
        <v/>
      </c>
      <c r="F25" s="78"/>
      <c r="G25" s="79" t="str">
        <f>VLOOKUP($A25,Scoring!$A$16:$R$266,Scoring!$P$267,FALSE)</f>
        <v/>
      </c>
      <c r="H25" s="78"/>
      <c r="I25" s="79" t="str">
        <f ca="1">VLOOKUP($A25,Scoring!$A$16:$R$266,Scoring!$R$267,FALSE)</f>
        <v>-</v>
      </c>
      <c r="J25" s="87" t="str">
        <f t="shared" si="2"/>
        <v>-</v>
      </c>
      <c r="K25" s="9" t="str">
        <f t="shared" si="3"/>
        <v/>
      </c>
      <c r="L25" s="9" t="str">
        <f t="shared" si="4"/>
        <v/>
      </c>
      <c r="M25" s="81"/>
      <c r="N25" s="81"/>
      <c r="O25" s="83"/>
      <c r="P25" s="80" t="str">
        <f t="shared" si="5"/>
        <v>-</v>
      </c>
      <c r="Q25" s="9" t="str">
        <f t="shared" si="6"/>
        <v/>
      </c>
      <c r="R25" s="9" t="str">
        <f t="shared" si="7"/>
        <v/>
      </c>
      <c r="S25" s="81"/>
      <c r="T25" s="81"/>
      <c r="U25" s="83"/>
      <c r="W25" s="84"/>
      <c r="X25" s="85"/>
      <c r="Y25" s="85"/>
      <c r="Z25" s="85"/>
      <c r="AA25" s="85"/>
      <c r="AB25" s="85"/>
      <c r="AC25" s="85"/>
      <c r="AD25" s="85"/>
      <c r="AE25" s="85"/>
      <c r="AF25" s="85"/>
      <c r="AG25" s="85"/>
      <c r="AH25" s="85"/>
      <c r="AI25" s="86"/>
      <c r="AJ25" s="27"/>
      <c r="AK25" s="84"/>
      <c r="AL25" s="85"/>
      <c r="AM25" s="85"/>
      <c r="AN25" s="85"/>
      <c r="AO25" s="85"/>
      <c r="AP25" s="85"/>
      <c r="AQ25" s="85"/>
      <c r="AR25" s="85"/>
      <c r="AS25" s="85"/>
      <c r="AT25" s="85"/>
      <c r="AU25" s="85"/>
      <c r="AV25" s="85"/>
      <c r="AW25" s="86"/>
    </row>
    <row r="26" spans="1:49" ht="51" x14ac:dyDescent="0.2">
      <c r="A26" s="76">
        <v>4</v>
      </c>
      <c r="B26" s="77" t="str">
        <f ca="1">VLOOKUP($A26,Scoring!$A$15:$R$266,2,FALSE)</f>
        <v>SLC B15</v>
      </c>
      <c r="C26" s="77" t="str">
        <f ca="1">VLOOKUP($A26,Scoring!$A$15:$R$266,3,FALSE)</f>
        <v>1.4 Tax Pool Inputs
Calculations to derive tax pools totex allocations (%) used in PCFM during Annual Iteration Process (AIP).</v>
      </c>
      <c r="D26" s="78"/>
      <c r="E26" s="79" t="str">
        <f>VLOOKUP($A26,Scoring!$A$16:$R$266,Scoring!$D$267,FALSE)</f>
        <v/>
      </c>
      <c r="F26" s="78"/>
      <c r="G26" s="79" t="str">
        <f>VLOOKUP($A26,Scoring!$A$16:$R$266,Scoring!$P$267,FALSE)</f>
        <v/>
      </c>
      <c r="H26" s="78"/>
      <c r="I26" s="79" t="str">
        <f ca="1">VLOOKUP($A26,Scoring!$A$16:$R$266,Scoring!$R$267,FALSE)</f>
        <v>-</v>
      </c>
      <c r="J26" s="87" t="str">
        <f t="shared" si="2"/>
        <v>-</v>
      </c>
      <c r="K26" s="9" t="str">
        <f t="shared" si="3"/>
        <v/>
      </c>
      <c r="L26" s="9" t="str">
        <f t="shared" si="4"/>
        <v/>
      </c>
      <c r="M26" s="81"/>
      <c r="N26" s="81"/>
      <c r="O26" s="83"/>
      <c r="P26" s="80" t="str">
        <f t="shared" si="5"/>
        <v>-</v>
      </c>
      <c r="Q26" s="9" t="str">
        <f t="shared" si="6"/>
        <v/>
      </c>
      <c r="R26" s="9" t="str">
        <f t="shared" si="7"/>
        <v/>
      </c>
      <c r="S26" s="81"/>
      <c r="T26" s="81"/>
      <c r="U26" s="83"/>
      <c r="W26" s="84"/>
      <c r="X26" s="85"/>
      <c r="Y26" s="85"/>
      <c r="Z26" s="85"/>
      <c r="AA26" s="85"/>
      <c r="AB26" s="85"/>
      <c r="AC26" s="85"/>
      <c r="AD26" s="85"/>
      <c r="AE26" s="85"/>
      <c r="AF26" s="85"/>
      <c r="AG26" s="85"/>
      <c r="AH26" s="85"/>
      <c r="AI26" s="86"/>
      <c r="AJ26" s="27"/>
      <c r="AK26" s="84"/>
      <c r="AL26" s="85"/>
      <c r="AM26" s="85"/>
      <c r="AN26" s="85"/>
      <c r="AO26" s="85"/>
      <c r="AP26" s="85"/>
      <c r="AQ26" s="85"/>
      <c r="AR26" s="85"/>
      <c r="AS26" s="85"/>
      <c r="AT26" s="85"/>
      <c r="AU26" s="85"/>
      <c r="AV26" s="85"/>
      <c r="AW26" s="86"/>
    </row>
    <row r="27" spans="1:49" ht="38.25" x14ac:dyDescent="0.2">
      <c r="A27" s="76">
        <v>5</v>
      </c>
      <c r="B27" s="77" t="str">
        <f ca="1">VLOOKUP($A27,Scoring!$A$15:$R$266,2,FALSE)</f>
        <v>SLC B15</v>
      </c>
      <c r="C27" s="77" t="str">
        <f ca="1">VLOOKUP($A27,Scoring!$A$15:$R$266,3,FALSE)</f>
        <v>1.5 Transmission Network Revenues
Calculations for ESO Transmission network revenues</v>
      </c>
      <c r="D27" s="78"/>
      <c r="E27" s="79" t="str">
        <f>VLOOKUP($A27,Scoring!$A$16:$R$266,Scoring!$D$267,FALSE)</f>
        <v/>
      </c>
      <c r="F27" s="78"/>
      <c r="G27" s="79" t="str">
        <f>VLOOKUP($A27,Scoring!$A$16:$R$266,Scoring!$P$267,FALSE)</f>
        <v/>
      </c>
      <c r="H27" s="78"/>
      <c r="I27" s="79" t="str">
        <f ca="1">VLOOKUP($A27,Scoring!$A$16:$R$266,Scoring!$R$267,FALSE)</f>
        <v>-</v>
      </c>
      <c r="J27" s="87" t="str">
        <f t="shared" si="2"/>
        <v>-</v>
      </c>
      <c r="K27" s="9" t="str">
        <f t="shared" si="3"/>
        <v/>
      </c>
      <c r="L27" s="9" t="str">
        <f t="shared" si="4"/>
        <v/>
      </c>
      <c r="M27" s="81"/>
      <c r="N27" s="81"/>
      <c r="O27" s="83"/>
      <c r="P27" s="80" t="str">
        <f t="shared" si="5"/>
        <v>-</v>
      </c>
      <c r="Q27" s="9" t="str">
        <f t="shared" si="6"/>
        <v/>
      </c>
      <c r="R27" s="9" t="str">
        <f t="shared" si="7"/>
        <v/>
      </c>
      <c r="S27" s="81"/>
      <c r="T27" s="81"/>
      <c r="U27" s="83"/>
      <c r="W27" s="84"/>
      <c r="X27" s="85"/>
      <c r="Y27" s="85"/>
      <c r="Z27" s="85"/>
      <c r="AA27" s="85"/>
      <c r="AB27" s="85"/>
      <c r="AC27" s="85"/>
      <c r="AD27" s="85"/>
      <c r="AE27" s="85"/>
      <c r="AF27" s="85"/>
      <c r="AG27" s="85"/>
      <c r="AH27" s="85"/>
      <c r="AI27" s="86"/>
      <c r="AJ27" s="27"/>
      <c r="AK27" s="84"/>
      <c r="AL27" s="85"/>
      <c r="AM27" s="85"/>
      <c r="AN27" s="85"/>
      <c r="AO27" s="85"/>
      <c r="AP27" s="85"/>
      <c r="AQ27" s="85"/>
      <c r="AR27" s="85"/>
      <c r="AS27" s="85"/>
      <c r="AT27" s="85"/>
      <c r="AU27" s="85"/>
      <c r="AV27" s="85"/>
      <c r="AW27" s="86"/>
    </row>
    <row r="28" spans="1:49" ht="38.25" x14ac:dyDescent="0.2">
      <c r="A28" s="76">
        <v>6</v>
      </c>
      <c r="B28" s="77" t="str">
        <f ca="1">VLOOKUP($A28,Scoring!$A$15:$R$266,2,FALSE)</f>
        <v>SLC B15</v>
      </c>
      <c r="C28" s="77" t="str">
        <f ca="1">VLOOKUP($A28,Scoring!$A$15:$R$266,3,FALSE)</f>
        <v>1.6 External Revenues
Provides calculations for the ESO’s External Revenues.</v>
      </c>
      <c r="D28" s="78"/>
      <c r="E28" s="79" t="str">
        <f>VLOOKUP($A28,Scoring!$A$16:$R$266,Scoring!$D$267,FALSE)</f>
        <v/>
      </c>
      <c r="F28" s="78"/>
      <c r="G28" s="79" t="str">
        <f>VLOOKUP($A28,Scoring!$A$16:$R$266,Scoring!$P$267,FALSE)</f>
        <v/>
      </c>
      <c r="H28" s="78"/>
      <c r="I28" s="79" t="str">
        <f ca="1">VLOOKUP($A28,Scoring!$A$16:$R$266,Scoring!$R$267,FALSE)</f>
        <v>-</v>
      </c>
      <c r="J28" s="87" t="str">
        <f t="shared" si="2"/>
        <v>-</v>
      </c>
      <c r="K28" s="9" t="str">
        <f t="shared" si="3"/>
        <v/>
      </c>
      <c r="L28" s="9" t="str">
        <f t="shared" si="4"/>
        <v/>
      </c>
      <c r="M28" s="81"/>
      <c r="N28" s="81"/>
      <c r="O28" s="83"/>
      <c r="P28" s="80" t="str">
        <f t="shared" si="5"/>
        <v>-</v>
      </c>
      <c r="Q28" s="9" t="str">
        <f t="shared" si="6"/>
        <v/>
      </c>
      <c r="R28" s="9" t="str">
        <f t="shared" si="7"/>
        <v/>
      </c>
      <c r="S28" s="81"/>
      <c r="T28" s="81"/>
      <c r="U28" s="83"/>
      <c r="W28" s="84"/>
      <c r="X28" s="85"/>
      <c r="Y28" s="85"/>
      <c r="Z28" s="85"/>
      <c r="AA28" s="85"/>
      <c r="AB28" s="85"/>
      <c r="AC28" s="85"/>
      <c r="AD28" s="85"/>
      <c r="AE28" s="85"/>
      <c r="AF28" s="85"/>
      <c r="AG28" s="85"/>
      <c r="AH28" s="85"/>
      <c r="AI28" s="86"/>
      <c r="AJ28" s="27"/>
      <c r="AK28" s="84"/>
      <c r="AL28" s="85"/>
      <c r="AM28" s="85"/>
      <c r="AN28" s="85"/>
      <c r="AO28" s="85"/>
      <c r="AP28" s="85"/>
      <c r="AQ28" s="85"/>
      <c r="AR28" s="85"/>
      <c r="AS28" s="85"/>
      <c r="AT28" s="85"/>
      <c r="AU28" s="85"/>
      <c r="AV28" s="85"/>
      <c r="AW28" s="86"/>
    </row>
    <row r="29" spans="1:49" ht="38.25" x14ac:dyDescent="0.2">
      <c r="A29" s="76">
        <v>7</v>
      </c>
      <c r="B29" s="77" t="str">
        <f ca="1">VLOOKUP($A29,Scoring!$A$15:$R$266,2,FALSE)</f>
        <v>SLC B15</v>
      </c>
      <c r="C29" s="77" t="str">
        <f ca="1">VLOOKUP($A29,Scoring!$A$15:$R$266,3,FALSE)</f>
        <v>1.7 DRS Revenue
Summarises the DRS revenues earned by the licensee</v>
      </c>
      <c r="D29" s="78"/>
      <c r="E29" s="79" t="str">
        <f>VLOOKUP($A29,Scoring!$A$16:$R$266,Scoring!$D$267,FALSE)</f>
        <v/>
      </c>
      <c r="F29" s="78"/>
      <c r="G29" s="79" t="str">
        <f>VLOOKUP($A29,Scoring!$A$16:$R$266,Scoring!$P$267,FALSE)</f>
        <v/>
      </c>
      <c r="H29" s="78"/>
      <c r="I29" s="79" t="str">
        <f ca="1">VLOOKUP($A29,Scoring!$A$16:$R$266,Scoring!$R$267,FALSE)</f>
        <v>-</v>
      </c>
      <c r="J29" s="87" t="str">
        <f t="shared" si="2"/>
        <v>-</v>
      </c>
      <c r="K29" s="9" t="str">
        <f t="shared" si="3"/>
        <v/>
      </c>
      <c r="L29" s="9" t="str">
        <f t="shared" si="4"/>
        <v/>
      </c>
      <c r="M29" s="81"/>
      <c r="N29" s="81"/>
      <c r="O29" s="83"/>
      <c r="P29" s="80" t="str">
        <f t="shared" si="5"/>
        <v>-</v>
      </c>
      <c r="Q29" s="9" t="str">
        <f t="shared" si="6"/>
        <v/>
      </c>
      <c r="R29" s="9" t="str">
        <f t="shared" si="7"/>
        <v/>
      </c>
      <c r="S29" s="81"/>
      <c r="T29" s="81"/>
      <c r="U29" s="83"/>
      <c r="W29" s="84"/>
      <c r="X29" s="85"/>
      <c r="Y29" s="85"/>
      <c r="Z29" s="85"/>
      <c r="AA29" s="85"/>
      <c r="AB29" s="85"/>
      <c r="AC29" s="85"/>
      <c r="AD29" s="85"/>
      <c r="AE29" s="85"/>
      <c r="AF29" s="85"/>
      <c r="AG29" s="85"/>
      <c r="AH29" s="85"/>
      <c r="AI29" s="86"/>
      <c r="AJ29" s="27"/>
      <c r="AK29" s="84"/>
      <c r="AL29" s="85"/>
      <c r="AM29" s="85"/>
      <c r="AN29" s="85"/>
      <c r="AO29" s="85"/>
      <c r="AP29" s="85"/>
      <c r="AQ29" s="85"/>
      <c r="AR29" s="85"/>
      <c r="AS29" s="85"/>
      <c r="AT29" s="85"/>
      <c r="AU29" s="85"/>
      <c r="AV29" s="85"/>
      <c r="AW29" s="86"/>
    </row>
    <row r="30" spans="1:49" ht="76.5" x14ac:dyDescent="0.2">
      <c r="A30" s="76">
        <v>8</v>
      </c>
      <c r="B30" s="77" t="str">
        <f ca="1">VLOOKUP($A30,Scoring!$A$15:$R$266,2,FALSE)</f>
        <v>SLC B15</v>
      </c>
      <c r="C30" s="77" t="str">
        <f ca="1">VLOOKUP($A30,Scoring!$A$15:$R$266,3,FALSE)</f>
        <v>2.1 Totex Summary
Provide information on any disallowed expenditure and adjustments for IAS 19 pension accrual for the totex terms to inform the Annual Iteration Process of the Price Control Financial Model (PCFM).</v>
      </c>
      <c r="D30" s="78"/>
      <c r="E30" s="79" t="str">
        <f>VLOOKUP($A30,Scoring!$A$16:$R$266,Scoring!$D$267,FALSE)</f>
        <v/>
      </c>
      <c r="F30" s="78"/>
      <c r="G30" s="79" t="str">
        <f>VLOOKUP($A30,Scoring!$A$16:$R$266,Scoring!$P$267,FALSE)</f>
        <v/>
      </c>
      <c r="H30" s="78"/>
      <c r="I30" s="79" t="str">
        <f ca="1">VLOOKUP($A30,Scoring!$A$16:$R$266,Scoring!$R$267,FALSE)</f>
        <v>-</v>
      </c>
      <c r="J30" s="87" t="str">
        <f t="shared" si="2"/>
        <v>-</v>
      </c>
      <c r="K30" s="9" t="str">
        <f t="shared" si="3"/>
        <v/>
      </c>
      <c r="L30" s="9" t="str">
        <f t="shared" si="4"/>
        <v/>
      </c>
      <c r="M30" s="81"/>
      <c r="N30" s="81"/>
      <c r="O30" s="83"/>
      <c r="P30" s="80" t="str">
        <f t="shared" si="5"/>
        <v>-</v>
      </c>
      <c r="Q30" s="9" t="str">
        <f t="shared" si="6"/>
        <v/>
      </c>
      <c r="R30" s="9" t="str">
        <f t="shared" si="7"/>
        <v/>
      </c>
      <c r="S30" s="81"/>
      <c r="T30" s="81"/>
      <c r="U30" s="83"/>
      <c r="W30" s="84"/>
      <c r="X30" s="85"/>
      <c r="Y30" s="85"/>
      <c r="Z30" s="85"/>
      <c r="AA30" s="85"/>
      <c r="AB30" s="85"/>
      <c r="AC30" s="85"/>
      <c r="AD30" s="85"/>
      <c r="AE30" s="85"/>
      <c r="AF30" s="85"/>
      <c r="AG30" s="85"/>
      <c r="AH30" s="85"/>
      <c r="AI30" s="86"/>
      <c r="AJ30" s="27"/>
      <c r="AK30" s="84"/>
      <c r="AL30" s="85"/>
      <c r="AM30" s="85"/>
      <c r="AN30" s="85"/>
      <c r="AO30" s="85"/>
      <c r="AP30" s="85"/>
      <c r="AQ30" s="85"/>
      <c r="AR30" s="85"/>
      <c r="AS30" s="85"/>
      <c r="AT30" s="85"/>
      <c r="AU30" s="85"/>
      <c r="AV30" s="85"/>
      <c r="AW30" s="86"/>
    </row>
    <row r="31" spans="1:49" ht="51" x14ac:dyDescent="0.2">
      <c r="A31" s="76">
        <v>9</v>
      </c>
      <c r="B31" s="77" t="str">
        <f ca="1">VLOOKUP($A31,Scoring!$A$15:$R$266,2,FALSE)</f>
        <v>SLC B15</v>
      </c>
      <c r="C31" s="77" t="str">
        <f ca="1">VLOOKUP($A31,Scoring!$A$15:$R$266,3,FALSE)</f>
        <v xml:space="preserve">2.2 Value for Money  Summary
No inputs are required for this worksheet.
</v>
      </c>
      <c r="D31" s="78"/>
      <c r="E31" s="79" t="str">
        <f>VLOOKUP($A31,Scoring!$A$16:$R$266,Scoring!$D$267,FALSE)</f>
        <v/>
      </c>
      <c r="F31" s="78"/>
      <c r="G31" s="79" t="str">
        <f>VLOOKUP($A31,Scoring!$A$16:$R$266,Scoring!$P$267,FALSE)</f>
        <v/>
      </c>
      <c r="H31" s="78"/>
      <c r="I31" s="79" t="str">
        <f ca="1">VLOOKUP($A31,Scoring!$A$16:$R$266,Scoring!$R$267,FALSE)</f>
        <v>-</v>
      </c>
      <c r="J31" s="87" t="str">
        <f t="shared" si="2"/>
        <v>-</v>
      </c>
      <c r="K31" s="9" t="str">
        <f t="shared" si="3"/>
        <v/>
      </c>
      <c r="L31" s="9" t="str">
        <f t="shared" si="4"/>
        <v/>
      </c>
      <c r="M31" s="81"/>
      <c r="N31" s="81"/>
      <c r="O31" s="83"/>
      <c r="P31" s="80" t="str">
        <f t="shared" si="5"/>
        <v>-</v>
      </c>
      <c r="Q31" s="9" t="str">
        <f t="shared" si="6"/>
        <v/>
      </c>
      <c r="R31" s="9" t="str">
        <f t="shared" si="7"/>
        <v/>
      </c>
      <c r="S31" s="81"/>
      <c r="T31" s="81"/>
      <c r="U31" s="83"/>
      <c r="W31" s="84"/>
      <c r="X31" s="85"/>
      <c r="Y31" s="85"/>
      <c r="Z31" s="85"/>
      <c r="AA31" s="85"/>
      <c r="AB31" s="85"/>
      <c r="AC31" s="85"/>
      <c r="AD31" s="85"/>
      <c r="AE31" s="85"/>
      <c r="AF31" s="85"/>
      <c r="AG31" s="85"/>
      <c r="AH31" s="85"/>
      <c r="AI31" s="86"/>
      <c r="AJ31" s="27"/>
      <c r="AK31" s="84"/>
      <c r="AL31" s="85"/>
      <c r="AM31" s="85"/>
      <c r="AN31" s="85"/>
      <c r="AO31" s="85"/>
      <c r="AP31" s="85"/>
      <c r="AQ31" s="85"/>
      <c r="AR31" s="85"/>
      <c r="AS31" s="85"/>
      <c r="AT31" s="85"/>
      <c r="AU31" s="85"/>
      <c r="AV31" s="85"/>
      <c r="AW31" s="86"/>
    </row>
    <row r="32" spans="1:49" ht="63.75" x14ac:dyDescent="0.2">
      <c r="A32" s="76">
        <v>10</v>
      </c>
      <c r="B32" s="77" t="str">
        <f ca="1">VLOOKUP($A32,Scoring!$A$15:$R$266,2,FALSE)</f>
        <v>SLC B15</v>
      </c>
      <c r="C32" s="77" t="str">
        <f ca="1">VLOOKUP($A32,Scoring!$A$15:$R$266,3,FALSE)</f>
        <v>2.3 Related Party Transactions
Provide information on the turnover and margin % for all affiliates and the split of related party margin by cost category.</v>
      </c>
      <c r="D32" s="78"/>
      <c r="E32" s="79" t="str">
        <f>VLOOKUP($A32,Scoring!$A$16:$R$266,Scoring!$D$267,FALSE)</f>
        <v/>
      </c>
      <c r="F32" s="78"/>
      <c r="G32" s="79" t="str">
        <f>VLOOKUP($A32,Scoring!$A$16:$R$266,Scoring!$P$267,FALSE)</f>
        <v/>
      </c>
      <c r="H32" s="78"/>
      <c r="I32" s="79" t="str">
        <f ca="1">VLOOKUP($A32,Scoring!$A$16:$R$266,Scoring!$R$267,FALSE)</f>
        <v>-</v>
      </c>
      <c r="J32" s="87" t="str">
        <f t="shared" si="2"/>
        <v>-</v>
      </c>
      <c r="K32" s="9" t="str">
        <f t="shared" si="3"/>
        <v/>
      </c>
      <c r="L32" s="9" t="str">
        <f t="shared" si="4"/>
        <v/>
      </c>
      <c r="M32" s="81"/>
      <c r="N32" s="81"/>
      <c r="O32" s="83"/>
      <c r="P32" s="80" t="str">
        <f t="shared" si="5"/>
        <v>-</v>
      </c>
      <c r="Q32" s="9" t="str">
        <f t="shared" si="6"/>
        <v/>
      </c>
      <c r="R32" s="9" t="str">
        <f t="shared" si="7"/>
        <v/>
      </c>
      <c r="S32" s="81"/>
      <c r="T32" s="81"/>
      <c r="U32" s="83"/>
      <c r="W32" s="84"/>
      <c r="X32" s="85"/>
      <c r="Y32" s="85"/>
      <c r="Z32" s="85"/>
      <c r="AA32" s="85"/>
      <c r="AB32" s="85"/>
      <c r="AC32" s="85"/>
      <c r="AD32" s="85"/>
      <c r="AE32" s="85"/>
      <c r="AF32" s="85"/>
      <c r="AG32" s="85"/>
      <c r="AH32" s="85"/>
      <c r="AI32" s="86"/>
      <c r="AJ32" s="27"/>
      <c r="AK32" s="84"/>
      <c r="AL32" s="85"/>
      <c r="AM32" s="85"/>
      <c r="AN32" s="85"/>
      <c r="AO32" s="85"/>
      <c r="AP32" s="85"/>
      <c r="AQ32" s="85"/>
      <c r="AR32" s="85"/>
      <c r="AS32" s="85"/>
      <c r="AT32" s="85"/>
      <c r="AU32" s="85"/>
      <c r="AV32" s="85"/>
      <c r="AW32" s="86"/>
    </row>
    <row r="33" spans="1:49" ht="63.75" x14ac:dyDescent="0.2">
      <c r="A33" s="76">
        <v>11</v>
      </c>
      <c r="B33" s="77" t="str">
        <f ca="1">VLOOKUP($A33,Scoring!$A$15:$R$266,2,FALSE)</f>
        <v>SLC B15</v>
      </c>
      <c r="C33" s="77" t="str">
        <f ca="1">VLOOKUP($A33,Scoring!$A$15:$R$266,3,FALSE)</f>
        <v>3.1 Opex Summary
Provide information on Direct Opex and Supporting Operational Costs for each of the ESO's operational activities.</v>
      </c>
      <c r="D33" s="78"/>
      <c r="E33" s="79" t="str">
        <f>VLOOKUP($A33,Scoring!$A$16:$R$266,Scoring!$D$267,FALSE)</f>
        <v/>
      </c>
      <c r="F33" s="78"/>
      <c r="G33" s="79" t="str">
        <f>VLOOKUP($A33,Scoring!$A$16:$R$266,Scoring!$P$267,FALSE)</f>
        <v/>
      </c>
      <c r="H33" s="78"/>
      <c r="I33" s="79" t="str">
        <f ca="1">VLOOKUP($A33,Scoring!$A$16:$R$266,Scoring!$R$267,FALSE)</f>
        <v>-</v>
      </c>
      <c r="J33" s="87" t="str">
        <f t="shared" si="2"/>
        <v>-</v>
      </c>
      <c r="K33" s="9" t="str">
        <f t="shared" si="3"/>
        <v/>
      </c>
      <c r="L33" s="9" t="str">
        <f t="shared" si="4"/>
        <v/>
      </c>
      <c r="M33" s="81"/>
      <c r="N33" s="81"/>
      <c r="O33" s="83"/>
      <c r="P33" s="80" t="str">
        <f t="shared" si="5"/>
        <v>-</v>
      </c>
      <c r="Q33" s="9" t="str">
        <f t="shared" si="6"/>
        <v/>
      </c>
      <c r="R33" s="9" t="str">
        <f t="shared" si="7"/>
        <v/>
      </c>
      <c r="S33" s="81"/>
      <c r="T33" s="81"/>
      <c r="U33" s="83"/>
      <c r="W33" s="84"/>
      <c r="X33" s="85"/>
      <c r="Y33" s="85"/>
      <c r="Z33" s="85"/>
      <c r="AA33" s="85"/>
      <c r="AB33" s="85"/>
      <c r="AC33" s="85"/>
      <c r="AD33" s="85"/>
      <c r="AE33" s="85"/>
      <c r="AF33" s="85"/>
      <c r="AG33" s="85"/>
      <c r="AH33" s="85"/>
      <c r="AI33" s="86"/>
      <c r="AJ33" s="27"/>
      <c r="AK33" s="84"/>
      <c r="AL33" s="85"/>
      <c r="AM33" s="85"/>
      <c r="AN33" s="85"/>
      <c r="AO33" s="85"/>
      <c r="AP33" s="85"/>
      <c r="AQ33" s="85"/>
      <c r="AR33" s="85"/>
      <c r="AS33" s="85"/>
      <c r="AT33" s="85"/>
      <c r="AU33" s="85"/>
      <c r="AV33" s="85"/>
      <c r="AW33" s="86"/>
    </row>
    <row r="34" spans="1:49" ht="38.25" x14ac:dyDescent="0.2">
      <c r="A34" s="76">
        <v>12</v>
      </c>
      <c r="B34" s="77" t="str">
        <f ca="1">VLOOKUP($A34,Scoring!$A$15:$R$266,2,FALSE)</f>
        <v>SLC B15</v>
      </c>
      <c r="C34" s="77" t="str">
        <f ca="1">VLOOKUP($A34,Scoring!$A$15:$R$266,3,FALSE)</f>
        <v>3.2 Salary and Full Time Equivalent (FTE) Numbers
Provide information on ESO staff salaries and FTEs.</v>
      </c>
      <c r="D34" s="78"/>
      <c r="E34" s="79" t="str">
        <f>VLOOKUP($A34,Scoring!$A$16:$R$266,Scoring!$D$267,FALSE)</f>
        <v/>
      </c>
      <c r="F34" s="78"/>
      <c r="G34" s="79" t="str">
        <f>VLOOKUP($A34,Scoring!$A$16:$R$266,Scoring!$P$267,FALSE)</f>
        <v/>
      </c>
      <c r="H34" s="78"/>
      <c r="I34" s="79" t="str">
        <f ca="1">VLOOKUP($A34,Scoring!$A$16:$R$266,Scoring!$R$267,FALSE)</f>
        <v>-</v>
      </c>
      <c r="J34" s="87" t="str">
        <f t="shared" si="2"/>
        <v>-</v>
      </c>
      <c r="K34" s="9" t="str">
        <f t="shared" si="3"/>
        <v/>
      </c>
      <c r="L34" s="9" t="str">
        <f t="shared" si="4"/>
        <v/>
      </c>
      <c r="M34" s="81"/>
      <c r="N34" s="81"/>
      <c r="O34" s="83"/>
      <c r="P34" s="80" t="str">
        <f t="shared" si="5"/>
        <v>-</v>
      </c>
      <c r="Q34" s="9" t="str">
        <f t="shared" si="6"/>
        <v/>
      </c>
      <c r="R34" s="9" t="str">
        <f t="shared" si="7"/>
        <v/>
      </c>
      <c r="S34" s="81"/>
      <c r="T34" s="81"/>
      <c r="U34" s="83"/>
      <c r="W34" s="84"/>
      <c r="X34" s="85"/>
      <c r="Y34" s="85"/>
      <c r="Z34" s="85"/>
      <c r="AA34" s="85"/>
      <c r="AB34" s="85"/>
      <c r="AC34" s="85"/>
      <c r="AD34" s="85"/>
      <c r="AE34" s="85"/>
      <c r="AF34" s="85"/>
      <c r="AG34" s="85"/>
      <c r="AH34" s="85"/>
      <c r="AI34" s="86"/>
      <c r="AJ34" s="27"/>
      <c r="AK34" s="84"/>
      <c r="AL34" s="85"/>
      <c r="AM34" s="85"/>
      <c r="AN34" s="85"/>
      <c r="AO34" s="85"/>
      <c r="AP34" s="85"/>
      <c r="AQ34" s="85"/>
      <c r="AR34" s="85"/>
      <c r="AS34" s="85"/>
      <c r="AT34" s="85"/>
      <c r="AU34" s="85"/>
      <c r="AV34" s="85"/>
      <c r="AW34" s="86"/>
    </row>
    <row r="35" spans="1:49" ht="63.75" x14ac:dyDescent="0.2">
      <c r="A35" s="76">
        <v>13</v>
      </c>
      <c r="B35" s="77" t="str">
        <f ca="1">VLOOKUP($A35,Scoring!$A$15:$R$266,2,FALSE)</f>
        <v>SLC B15</v>
      </c>
      <c r="C35" s="77" t="str">
        <f ca="1">VLOOKUP($A35,Scoring!$A$15:$R$266,3,FALSE)</f>
        <v>3.3 Provisions
Provide details of the provisions that have affected the results so that Ofgem can understand any significant events happening in the year.</v>
      </c>
      <c r="D35" s="78"/>
      <c r="E35" s="79" t="str">
        <f>VLOOKUP($A35,Scoring!$A$16:$R$266,Scoring!$D$267,FALSE)</f>
        <v/>
      </c>
      <c r="F35" s="78"/>
      <c r="G35" s="79" t="str">
        <f>VLOOKUP($A35,Scoring!$A$16:$R$266,Scoring!$P$267,FALSE)</f>
        <v/>
      </c>
      <c r="H35" s="78"/>
      <c r="I35" s="79" t="str">
        <f ca="1">VLOOKUP($A35,Scoring!$A$16:$R$266,Scoring!$R$267,FALSE)</f>
        <v>-</v>
      </c>
      <c r="J35" s="87" t="str">
        <f t="shared" si="2"/>
        <v>-</v>
      </c>
      <c r="K35" s="9" t="str">
        <f t="shared" si="3"/>
        <v/>
      </c>
      <c r="L35" s="9" t="str">
        <f t="shared" si="4"/>
        <v/>
      </c>
      <c r="M35" s="81"/>
      <c r="N35" s="81"/>
      <c r="O35" s="83"/>
      <c r="P35" s="80" t="str">
        <f t="shared" si="5"/>
        <v>-</v>
      </c>
      <c r="Q35" s="9" t="str">
        <f t="shared" si="6"/>
        <v/>
      </c>
      <c r="R35" s="9" t="str">
        <f t="shared" si="7"/>
        <v/>
      </c>
      <c r="S35" s="81"/>
      <c r="T35" s="81"/>
      <c r="U35" s="83"/>
      <c r="W35" s="84"/>
      <c r="X35" s="85"/>
      <c r="Y35" s="85"/>
      <c r="Z35" s="85"/>
      <c r="AA35" s="85"/>
      <c r="AB35" s="85"/>
      <c r="AC35" s="85"/>
      <c r="AD35" s="85"/>
      <c r="AE35" s="85"/>
      <c r="AF35" s="85"/>
      <c r="AG35" s="85"/>
      <c r="AH35" s="85"/>
      <c r="AI35" s="86"/>
      <c r="AJ35" s="27"/>
      <c r="AK35" s="84"/>
      <c r="AL35" s="85"/>
      <c r="AM35" s="85"/>
      <c r="AN35" s="85"/>
      <c r="AO35" s="85"/>
      <c r="AP35" s="85"/>
      <c r="AQ35" s="85"/>
      <c r="AR35" s="85"/>
      <c r="AS35" s="85"/>
      <c r="AT35" s="85"/>
      <c r="AU35" s="85"/>
      <c r="AV35" s="85"/>
      <c r="AW35" s="86"/>
    </row>
    <row r="36" spans="1:49" ht="38.25" x14ac:dyDescent="0.2">
      <c r="A36" s="76">
        <v>14</v>
      </c>
      <c r="B36" s="77" t="str">
        <f ca="1">VLOOKUP($A36,Scoring!$A$15:$R$266,2,FALSE)</f>
        <v>SLC B15</v>
      </c>
      <c r="C36" s="77" t="str">
        <f ca="1">VLOOKUP($A36,Scoring!$A$15:$R$266,3,FALSE)</f>
        <v xml:space="preserve">4.1 Business Support Costs (BSC)
Provide information on the Business Support activities. </v>
      </c>
      <c r="D36" s="78"/>
      <c r="E36" s="79" t="str">
        <f>VLOOKUP($A36,Scoring!$A$16:$R$266,Scoring!$D$267,FALSE)</f>
        <v/>
      </c>
      <c r="F36" s="78"/>
      <c r="G36" s="79" t="str">
        <f>VLOOKUP($A36,Scoring!$A$16:$R$266,Scoring!$P$267,FALSE)</f>
        <v/>
      </c>
      <c r="H36" s="78"/>
      <c r="I36" s="79" t="str">
        <f ca="1">VLOOKUP($A36,Scoring!$A$16:$R$266,Scoring!$R$267,FALSE)</f>
        <v>-</v>
      </c>
      <c r="J36" s="87" t="str">
        <f t="shared" si="2"/>
        <v>-</v>
      </c>
      <c r="K36" s="9" t="str">
        <f t="shared" si="3"/>
        <v/>
      </c>
      <c r="L36" s="9" t="str">
        <f t="shared" si="4"/>
        <v/>
      </c>
      <c r="M36" s="81"/>
      <c r="N36" s="81"/>
      <c r="O36" s="83"/>
      <c r="P36" s="80" t="str">
        <f t="shared" si="5"/>
        <v>-</v>
      </c>
      <c r="Q36" s="9" t="str">
        <f t="shared" si="6"/>
        <v/>
      </c>
      <c r="R36" s="9" t="str">
        <f t="shared" si="7"/>
        <v/>
      </c>
      <c r="S36" s="81"/>
      <c r="T36" s="81"/>
      <c r="U36" s="83"/>
      <c r="W36" s="84"/>
      <c r="X36" s="85"/>
      <c r="Y36" s="85"/>
      <c r="Z36" s="85"/>
      <c r="AA36" s="85"/>
      <c r="AB36" s="85"/>
      <c r="AC36" s="85"/>
      <c r="AD36" s="85"/>
      <c r="AE36" s="85"/>
      <c r="AF36" s="85"/>
      <c r="AG36" s="85"/>
      <c r="AH36" s="85"/>
      <c r="AI36" s="86"/>
      <c r="AJ36" s="27"/>
      <c r="AK36" s="84"/>
      <c r="AL36" s="85"/>
      <c r="AM36" s="85"/>
      <c r="AN36" s="85"/>
      <c r="AO36" s="85"/>
      <c r="AP36" s="85"/>
      <c r="AQ36" s="85"/>
      <c r="AR36" s="85"/>
      <c r="AS36" s="85"/>
      <c r="AT36" s="85"/>
      <c r="AU36" s="85"/>
      <c r="AV36" s="85"/>
      <c r="AW36" s="86"/>
    </row>
    <row r="37" spans="1:49" ht="14.25" x14ac:dyDescent="0.2">
      <c r="A37" s="76">
        <v>15</v>
      </c>
      <c r="B37" s="77" t="str">
        <f ca="1">VLOOKUP($A37,Scoring!$A$15:$R$266,2,FALSE)</f>
        <v/>
      </c>
      <c r="C37" s="77" t="str">
        <f ca="1">VLOOKUP($A37,Scoring!$A$15:$R$266,3,FALSE)</f>
        <v/>
      </c>
      <c r="D37" s="78"/>
      <c r="E37" s="79" t="str">
        <f>VLOOKUP($A37,Scoring!$A$16:$R$266,Scoring!$D$267,FALSE)</f>
        <v/>
      </c>
      <c r="F37" s="78"/>
      <c r="G37" s="79" t="str">
        <f>VLOOKUP($A37,Scoring!$A$16:$R$266,Scoring!$P$267,FALSE)</f>
        <v/>
      </c>
      <c r="H37" s="78"/>
      <c r="I37" s="79" t="str">
        <f ca="1">VLOOKUP($A37,Scoring!$A$16:$R$266,Scoring!$R$267,FALSE)</f>
        <v/>
      </c>
      <c r="J37" s="87" t="str">
        <f t="shared" si="2"/>
        <v>-</v>
      </c>
      <c r="K37" s="9" t="str">
        <f t="shared" si="3"/>
        <v/>
      </c>
      <c r="L37" s="9" t="str">
        <f t="shared" si="4"/>
        <v/>
      </c>
      <c r="M37" s="81"/>
      <c r="N37" s="81"/>
      <c r="O37" s="83"/>
      <c r="P37" s="80" t="str">
        <f t="shared" si="5"/>
        <v>-</v>
      </c>
      <c r="Q37" s="9" t="str">
        <f t="shared" si="6"/>
        <v/>
      </c>
      <c r="R37" s="9" t="str">
        <f t="shared" si="7"/>
        <v/>
      </c>
      <c r="S37" s="81"/>
      <c r="T37" s="81"/>
      <c r="U37" s="83"/>
      <c r="W37" s="84"/>
      <c r="X37" s="85"/>
      <c r="Y37" s="85"/>
      <c r="Z37" s="85"/>
      <c r="AA37" s="85"/>
      <c r="AB37" s="85"/>
      <c r="AC37" s="85"/>
      <c r="AD37" s="85"/>
      <c r="AE37" s="85"/>
      <c r="AF37" s="85"/>
      <c r="AG37" s="85"/>
      <c r="AH37" s="85"/>
      <c r="AI37" s="86"/>
      <c r="AJ37" s="27"/>
      <c r="AK37" s="84"/>
      <c r="AL37" s="85"/>
      <c r="AM37" s="85"/>
      <c r="AN37" s="85"/>
      <c r="AO37" s="85"/>
      <c r="AP37" s="85"/>
      <c r="AQ37" s="85"/>
      <c r="AR37" s="85"/>
      <c r="AS37" s="85"/>
      <c r="AT37" s="85"/>
      <c r="AU37" s="85"/>
      <c r="AV37" s="85"/>
      <c r="AW37" s="86"/>
    </row>
    <row r="38" spans="1:49" ht="63.75" x14ac:dyDescent="0.2">
      <c r="A38" s="76">
        <v>16</v>
      </c>
      <c r="B38" s="77" t="str">
        <f ca="1">VLOOKUP($A38,Scoring!$A$15:$R$266,2,FALSE)</f>
        <v>SLC B15</v>
      </c>
      <c r="C38" s="77" t="str">
        <f ca="1">VLOOKUP($A38,Scoring!$A$15:$R$266,3,FALSE)</f>
        <v xml:space="preserve">5.1 Capex Summary
Information relating to the licensee’s actual capital expenditure in the reporting year and forecast expenditure for future years. </v>
      </c>
      <c r="D38" s="78"/>
      <c r="E38" s="79" t="str">
        <f>VLOOKUP($A38,Scoring!$A$16:$R$266,Scoring!$D$267,FALSE)</f>
        <v/>
      </c>
      <c r="F38" s="78"/>
      <c r="G38" s="79" t="str">
        <f>VLOOKUP($A38,Scoring!$A$16:$R$266,Scoring!$P$267,FALSE)</f>
        <v/>
      </c>
      <c r="H38" s="78"/>
      <c r="I38" s="79" t="str">
        <f ca="1">VLOOKUP($A38,Scoring!$A$16:$R$266,Scoring!$R$267,FALSE)</f>
        <v>-</v>
      </c>
      <c r="J38" s="87" t="str">
        <f t="shared" si="2"/>
        <v>-</v>
      </c>
      <c r="K38" s="9" t="str">
        <f t="shared" si="3"/>
        <v/>
      </c>
      <c r="L38" s="9" t="str">
        <f t="shared" si="4"/>
        <v/>
      </c>
      <c r="M38" s="81"/>
      <c r="N38" s="81"/>
      <c r="O38" s="83"/>
      <c r="P38" s="80" t="str">
        <f t="shared" si="5"/>
        <v>-</v>
      </c>
      <c r="Q38" s="9" t="str">
        <f t="shared" si="6"/>
        <v/>
      </c>
      <c r="R38" s="9" t="str">
        <f t="shared" si="7"/>
        <v/>
      </c>
      <c r="S38" s="81"/>
      <c r="T38" s="81"/>
      <c r="U38" s="83"/>
      <c r="W38" s="84"/>
      <c r="X38" s="85"/>
      <c r="Y38" s="85"/>
      <c r="Z38" s="85"/>
      <c r="AA38" s="85"/>
      <c r="AB38" s="85"/>
      <c r="AC38" s="85"/>
      <c r="AD38" s="85"/>
      <c r="AE38" s="85"/>
      <c r="AF38" s="85"/>
      <c r="AG38" s="85"/>
      <c r="AH38" s="85"/>
      <c r="AI38" s="86"/>
      <c r="AJ38" s="27"/>
      <c r="AK38" s="84"/>
      <c r="AL38" s="85"/>
      <c r="AM38" s="85"/>
      <c r="AN38" s="85"/>
      <c r="AO38" s="85"/>
      <c r="AP38" s="85"/>
      <c r="AQ38" s="85"/>
      <c r="AR38" s="85"/>
      <c r="AS38" s="85"/>
      <c r="AT38" s="85"/>
      <c r="AU38" s="85"/>
      <c r="AV38" s="85"/>
      <c r="AW38" s="86"/>
    </row>
    <row r="39" spans="1:49" ht="51" x14ac:dyDescent="0.2">
      <c r="A39" s="76">
        <v>17</v>
      </c>
      <c r="B39" s="77" t="str">
        <f ca="1">VLOOKUP($A39,Scoring!$A$15:$R$266,2,FALSE)</f>
        <v>SLC B15</v>
      </c>
      <c r="C39" s="77" t="str">
        <f ca="1">VLOOKUP($A39,Scoring!$A$15:$R$266,3,FALSE)</f>
        <v>6.1 Cyber Resilience IT Costs
Provide aggregated totals for cyber resilience IT expenditure.</v>
      </c>
      <c r="D39" s="78"/>
      <c r="E39" s="79" t="str">
        <f>VLOOKUP($A39,Scoring!$A$16:$R$266,Scoring!$D$267,FALSE)</f>
        <v/>
      </c>
      <c r="F39" s="78"/>
      <c r="G39" s="79" t="str">
        <f>VLOOKUP($A39,Scoring!$A$16:$R$266,Scoring!$P$267,FALSE)</f>
        <v/>
      </c>
      <c r="H39" s="78"/>
      <c r="I39" s="79" t="str">
        <f ca="1">VLOOKUP($A39,Scoring!$A$16:$R$266,Scoring!$R$267,FALSE)</f>
        <v>-</v>
      </c>
      <c r="J39" s="87" t="str">
        <f t="shared" si="2"/>
        <v>-</v>
      </c>
      <c r="K39" s="9" t="str">
        <f t="shared" si="3"/>
        <v/>
      </c>
      <c r="L39" s="9" t="str">
        <f t="shared" si="4"/>
        <v/>
      </c>
      <c r="M39" s="81"/>
      <c r="N39" s="81"/>
      <c r="O39" s="83"/>
      <c r="P39" s="80" t="str">
        <f t="shared" si="5"/>
        <v>-</v>
      </c>
      <c r="Q39" s="9" t="str">
        <f t="shared" si="6"/>
        <v/>
      </c>
      <c r="R39" s="9" t="str">
        <f t="shared" si="7"/>
        <v/>
      </c>
      <c r="S39" s="81"/>
      <c r="T39" s="81"/>
      <c r="U39" s="83"/>
      <c r="W39" s="84"/>
      <c r="X39" s="85"/>
      <c r="Y39" s="85"/>
      <c r="Z39" s="85"/>
      <c r="AA39" s="85"/>
      <c r="AB39" s="85"/>
      <c r="AC39" s="85"/>
      <c r="AD39" s="85"/>
      <c r="AE39" s="85"/>
      <c r="AF39" s="85"/>
      <c r="AG39" s="85"/>
      <c r="AH39" s="85"/>
      <c r="AI39" s="86"/>
      <c r="AJ39" s="27"/>
      <c r="AK39" s="84"/>
      <c r="AL39" s="85"/>
      <c r="AM39" s="85"/>
      <c r="AN39" s="85"/>
      <c r="AO39" s="85"/>
      <c r="AP39" s="85"/>
      <c r="AQ39" s="85"/>
      <c r="AR39" s="85"/>
      <c r="AS39" s="85"/>
      <c r="AT39" s="85"/>
      <c r="AU39" s="85"/>
      <c r="AV39" s="85"/>
      <c r="AW39" s="86"/>
    </row>
    <row r="40" spans="1:49" ht="76.5" x14ac:dyDescent="0.2">
      <c r="A40" s="76">
        <v>18</v>
      </c>
      <c r="B40" s="77" t="str">
        <f ca="1">VLOOKUP($A40,Scoring!$A$15:$R$266,2,FALSE)</f>
        <v>SLC B15</v>
      </c>
      <c r="C40" s="77" t="str">
        <f ca="1">VLOOKUP($A40,Scoring!$A$15:$R$266,3,FALSE)</f>
        <v>6.2 Pension Administration Costs
Provide information on pension scheme costs, including Pension Scheme Administration Costs, Pension Protection Levy Fund costs, and any other relevant categories of cost related to the ESO's expenditure on pensions.</v>
      </c>
      <c r="D40" s="78"/>
      <c r="E40" s="79" t="str">
        <f>VLOOKUP($A40,Scoring!$A$16:$R$266,Scoring!$D$267,FALSE)</f>
        <v/>
      </c>
      <c r="F40" s="78"/>
      <c r="G40" s="79" t="str">
        <f>VLOOKUP($A40,Scoring!$A$16:$R$266,Scoring!$P$267,FALSE)</f>
        <v/>
      </c>
      <c r="H40" s="78"/>
      <c r="I40" s="79" t="str">
        <f ca="1">VLOOKUP($A40,Scoring!$A$16:$R$266,Scoring!$R$267,FALSE)</f>
        <v>-</v>
      </c>
      <c r="J40" s="87" t="str">
        <f t="shared" si="2"/>
        <v>-</v>
      </c>
      <c r="K40" s="9" t="str">
        <f t="shared" si="3"/>
        <v/>
      </c>
      <c r="L40" s="9" t="str">
        <f t="shared" si="4"/>
        <v/>
      </c>
      <c r="M40" s="81"/>
      <c r="N40" s="81"/>
      <c r="O40" s="83"/>
      <c r="P40" s="80" t="str">
        <f t="shared" si="5"/>
        <v>-</v>
      </c>
      <c r="Q40" s="9" t="str">
        <f t="shared" si="6"/>
        <v/>
      </c>
      <c r="R40" s="9" t="str">
        <f t="shared" si="7"/>
        <v/>
      </c>
      <c r="S40" s="81"/>
      <c r="T40" s="81"/>
      <c r="U40" s="83"/>
      <c r="W40" s="84"/>
      <c r="X40" s="85"/>
      <c r="Y40" s="85"/>
      <c r="Z40" s="85"/>
      <c r="AA40" s="85"/>
      <c r="AB40" s="85"/>
      <c r="AC40" s="85"/>
      <c r="AD40" s="85"/>
      <c r="AE40" s="85"/>
      <c r="AF40" s="85"/>
      <c r="AG40" s="85"/>
      <c r="AH40" s="85"/>
      <c r="AI40" s="86"/>
      <c r="AJ40" s="27"/>
      <c r="AK40" s="84"/>
      <c r="AL40" s="85"/>
      <c r="AM40" s="85"/>
      <c r="AN40" s="85"/>
      <c r="AO40" s="85"/>
      <c r="AP40" s="85"/>
      <c r="AQ40" s="85"/>
      <c r="AR40" s="85"/>
      <c r="AS40" s="85"/>
      <c r="AT40" s="85"/>
      <c r="AU40" s="85"/>
      <c r="AV40" s="85"/>
      <c r="AW40" s="86"/>
    </row>
    <row r="41" spans="1:49" ht="14.25" x14ac:dyDescent="0.2">
      <c r="A41" s="76">
        <v>19</v>
      </c>
      <c r="B41" s="77" t="str">
        <f ca="1">VLOOKUP($A41,Scoring!$A$15:$R$266,2,FALSE)</f>
        <v/>
      </c>
      <c r="C41" s="77" t="str">
        <f ca="1">VLOOKUP($A41,Scoring!$A$15:$R$266,3,FALSE)</f>
        <v/>
      </c>
      <c r="D41" s="78"/>
      <c r="E41" s="79" t="str">
        <f>VLOOKUP($A41,Scoring!$A$16:$R$266,Scoring!$D$267,FALSE)</f>
        <v/>
      </c>
      <c r="F41" s="78"/>
      <c r="G41" s="79" t="str">
        <f>VLOOKUP($A41,Scoring!$A$16:$R$266,Scoring!$P$267,FALSE)</f>
        <v/>
      </c>
      <c r="H41" s="78"/>
      <c r="I41" s="79" t="str">
        <f ca="1">VLOOKUP($A41,Scoring!$A$16:$R$266,Scoring!$R$267,FALSE)</f>
        <v/>
      </c>
      <c r="J41" s="87" t="str">
        <f t="shared" si="2"/>
        <v>-</v>
      </c>
      <c r="K41" s="9" t="str">
        <f t="shared" si="3"/>
        <v/>
      </c>
      <c r="L41" s="9" t="str">
        <f t="shared" si="4"/>
        <v/>
      </c>
      <c r="M41" s="81"/>
      <c r="N41" s="81"/>
      <c r="O41" s="83"/>
      <c r="P41" s="80" t="str">
        <f t="shared" si="5"/>
        <v>-</v>
      </c>
      <c r="Q41" s="9" t="str">
        <f t="shared" si="6"/>
        <v/>
      </c>
      <c r="R41" s="9" t="str">
        <f t="shared" si="7"/>
        <v/>
      </c>
      <c r="S41" s="81"/>
      <c r="T41" s="81"/>
      <c r="U41" s="83"/>
      <c r="W41" s="84"/>
      <c r="X41" s="85"/>
      <c r="Y41" s="85"/>
      <c r="Z41" s="85"/>
      <c r="AA41" s="85"/>
      <c r="AB41" s="85"/>
      <c r="AC41" s="85"/>
      <c r="AD41" s="85"/>
      <c r="AE41" s="85"/>
      <c r="AF41" s="85"/>
      <c r="AG41" s="85"/>
      <c r="AH41" s="85"/>
      <c r="AI41" s="86"/>
      <c r="AJ41" s="27"/>
      <c r="AK41" s="84"/>
      <c r="AL41" s="85"/>
      <c r="AM41" s="85"/>
      <c r="AN41" s="85"/>
      <c r="AO41" s="85"/>
      <c r="AP41" s="85"/>
      <c r="AQ41" s="85"/>
      <c r="AR41" s="85"/>
      <c r="AS41" s="85"/>
      <c r="AT41" s="85"/>
      <c r="AU41" s="85"/>
      <c r="AV41" s="85"/>
      <c r="AW41" s="86"/>
    </row>
    <row r="42" spans="1:49" ht="63.75" x14ac:dyDescent="0.2">
      <c r="A42" s="76">
        <v>20</v>
      </c>
      <c r="B42" s="77" t="str">
        <f ca="1">VLOOKUP($A42,Scoring!$A$15:$R$266,2,FALSE)</f>
        <v>SLC B15</v>
      </c>
      <c r="C42" s="77" t="str">
        <f ca="1">VLOOKUP($A42,Scoring!$A$15:$R$266,3,FALSE)</f>
        <v>7.1 Non-Activity Based Costs
Provide information on costs which are not included in calculating SOIARt and are not captured elsewhere in the C+O RRP.</v>
      </c>
      <c r="D42" s="78"/>
      <c r="E42" s="79" t="str">
        <f>VLOOKUP($A42,Scoring!$A$16:$R$266,Scoring!$D$267,FALSE)</f>
        <v/>
      </c>
      <c r="F42" s="78"/>
      <c r="G42" s="79" t="str">
        <f>VLOOKUP($A42,Scoring!$A$16:$R$266,Scoring!$P$267,FALSE)</f>
        <v/>
      </c>
      <c r="H42" s="78"/>
      <c r="I42" s="79" t="str">
        <f ca="1">VLOOKUP($A42,Scoring!$A$16:$R$266,Scoring!$R$267,FALSE)</f>
        <v>-</v>
      </c>
      <c r="J42" s="87" t="str">
        <f t="shared" si="2"/>
        <v>-</v>
      </c>
      <c r="K42" s="9" t="str">
        <f t="shared" si="3"/>
        <v/>
      </c>
      <c r="L42" s="9" t="str">
        <f t="shared" si="4"/>
        <v/>
      </c>
      <c r="M42" s="81"/>
      <c r="N42" s="81"/>
      <c r="O42" s="83"/>
      <c r="P42" s="80" t="str">
        <f t="shared" si="5"/>
        <v>-</v>
      </c>
      <c r="Q42" s="9" t="str">
        <f t="shared" si="6"/>
        <v/>
      </c>
      <c r="R42" s="9" t="str">
        <f t="shared" si="7"/>
        <v/>
      </c>
      <c r="S42" s="81"/>
      <c r="T42" s="81"/>
      <c r="U42" s="83"/>
      <c r="W42" s="84"/>
      <c r="X42" s="85"/>
      <c r="Y42" s="85"/>
      <c r="Z42" s="85"/>
      <c r="AA42" s="85"/>
      <c r="AB42" s="85"/>
      <c r="AC42" s="85"/>
      <c r="AD42" s="85"/>
      <c r="AE42" s="85"/>
      <c r="AF42" s="85"/>
      <c r="AG42" s="85"/>
      <c r="AH42" s="85"/>
      <c r="AI42" s="86"/>
      <c r="AJ42" s="27"/>
      <c r="AK42" s="84"/>
      <c r="AL42" s="85"/>
      <c r="AM42" s="85"/>
      <c r="AN42" s="85"/>
      <c r="AO42" s="85"/>
      <c r="AP42" s="85"/>
      <c r="AQ42" s="85"/>
      <c r="AR42" s="85"/>
      <c r="AS42" s="85"/>
      <c r="AT42" s="85"/>
      <c r="AU42" s="85"/>
      <c r="AV42" s="85"/>
      <c r="AW42" s="86"/>
    </row>
    <row r="43" spans="1:49" ht="63.75" x14ac:dyDescent="0.2">
      <c r="A43" s="76">
        <v>21</v>
      </c>
      <c r="B43" s="77" t="str">
        <f ca="1">VLOOKUP($A43,Scoring!$A$15:$R$266,2,FALSE)</f>
        <v>SLC B15</v>
      </c>
      <c r="C43" s="77" t="str">
        <f ca="1">VLOOKUP($A43,Scoring!$A$15:$R$266,3,FALSE)</f>
        <v>7.2 Directly Remunerated Services (DRS)
Provide information related to each category of DRS as set out in Special Condition 2.9 (Services treated as Directly Remunerated Services).</v>
      </c>
      <c r="D43" s="78"/>
      <c r="E43" s="79" t="str">
        <f>VLOOKUP($A43,Scoring!$A$16:$R$266,Scoring!$D$267,FALSE)</f>
        <v/>
      </c>
      <c r="F43" s="78"/>
      <c r="G43" s="79" t="str">
        <f>VLOOKUP($A43,Scoring!$A$16:$R$266,Scoring!$P$267,FALSE)</f>
        <v/>
      </c>
      <c r="H43" s="78"/>
      <c r="I43" s="79" t="str">
        <f ca="1">VLOOKUP($A43,Scoring!$A$16:$R$266,Scoring!$R$267,FALSE)</f>
        <v>-</v>
      </c>
      <c r="J43" s="87" t="str">
        <f t="shared" si="2"/>
        <v>-</v>
      </c>
      <c r="K43" s="9" t="str">
        <f t="shared" si="3"/>
        <v/>
      </c>
      <c r="L43" s="9" t="str">
        <f t="shared" si="4"/>
        <v/>
      </c>
      <c r="M43" s="81"/>
      <c r="N43" s="81"/>
      <c r="O43" s="83"/>
      <c r="P43" s="80" t="str">
        <f t="shared" si="5"/>
        <v>-</v>
      </c>
      <c r="Q43" s="9" t="str">
        <f t="shared" si="6"/>
        <v/>
      </c>
      <c r="R43" s="9" t="str">
        <f t="shared" si="7"/>
        <v/>
      </c>
      <c r="S43" s="81"/>
      <c r="T43" s="81"/>
      <c r="U43" s="83"/>
      <c r="W43" s="84"/>
      <c r="X43" s="85"/>
      <c r="Y43" s="85"/>
      <c r="Z43" s="85"/>
      <c r="AA43" s="85"/>
      <c r="AB43" s="85"/>
      <c r="AC43" s="85"/>
      <c r="AD43" s="85"/>
      <c r="AE43" s="85"/>
      <c r="AF43" s="85"/>
      <c r="AG43" s="85"/>
      <c r="AH43" s="85"/>
      <c r="AI43" s="86"/>
      <c r="AJ43" s="27"/>
      <c r="AK43" s="84"/>
      <c r="AL43" s="85"/>
      <c r="AM43" s="85"/>
      <c r="AN43" s="85"/>
      <c r="AO43" s="85"/>
      <c r="AP43" s="85"/>
      <c r="AQ43" s="85"/>
      <c r="AR43" s="85"/>
      <c r="AS43" s="85"/>
      <c r="AT43" s="85"/>
      <c r="AU43" s="85"/>
      <c r="AV43" s="85"/>
      <c r="AW43" s="86"/>
    </row>
    <row r="44" spans="1:49" ht="51" x14ac:dyDescent="0.2">
      <c r="A44" s="76">
        <v>22</v>
      </c>
      <c r="B44" s="77" t="str">
        <f ca="1">VLOOKUP($A44,Scoring!$A$15:$R$266,2,FALSE)</f>
        <v>SLC B15</v>
      </c>
      <c r="C44" s="77" t="str">
        <f ca="1">VLOOKUP($A44,Scoring!$A$15:$R$266,3,FALSE)</f>
        <v>7.3 Network Innovation Allowance (NIA) Expenditure
Provide NIA amount spent to align with the regulatory accounts.</v>
      </c>
      <c r="D44" s="78"/>
      <c r="E44" s="79" t="str">
        <f>VLOOKUP($A44,Scoring!$A$16:$R$266,Scoring!$D$267,FALSE)</f>
        <v/>
      </c>
      <c r="F44" s="78"/>
      <c r="G44" s="79" t="str">
        <f>VLOOKUP($A44,Scoring!$A$16:$R$266,Scoring!$P$267,FALSE)</f>
        <v/>
      </c>
      <c r="H44" s="78"/>
      <c r="I44" s="79" t="str">
        <f ca="1">VLOOKUP($A44,Scoring!$A$16:$R$266,Scoring!$R$267,FALSE)</f>
        <v>-</v>
      </c>
      <c r="J44" s="87" t="str">
        <f t="shared" si="2"/>
        <v>-</v>
      </c>
      <c r="K44" s="9" t="str">
        <f t="shared" si="3"/>
        <v/>
      </c>
      <c r="L44" s="9" t="str">
        <f t="shared" si="4"/>
        <v/>
      </c>
      <c r="M44" s="81"/>
      <c r="N44" s="81"/>
      <c r="O44" s="83"/>
      <c r="P44" s="80" t="str">
        <f t="shared" si="5"/>
        <v>-</v>
      </c>
      <c r="Q44" s="9" t="str">
        <f t="shared" si="6"/>
        <v/>
      </c>
      <c r="R44" s="9" t="str">
        <f t="shared" si="7"/>
        <v/>
      </c>
      <c r="S44" s="81"/>
      <c r="T44" s="81"/>
      <c r="U44" s="83"/>
      <c r="W44" s="84"/>
      <c r="X44" s="85"/>
      <c r="Y44" s="85"/>
      <c r="Z44" s="85"/>
      <c r="AA44" s="85"/>
      <c r="AB44" s="85"/>
      <c r="AC44" s="85"/>
      <c r="AD44" s="85"/>
      <c r="AE44" s="85"/>
      <c r="AF44" s="85"/>
      <c r="AG44" s="85"/>
      <c r="AH44" s="85"/>
      <c r="AI44" s="86"/>
      <c r="AJ44" s="27"/>
      <c r="AK44" s="84"/>
      <c r="AL44" s="85"/>
      <c r="AM44" s="85"/>
      <c r="AN44" s="85"/>
      <c r="AO44" s="85"/>
      <c r="AP44" s="85"/>
      <c r="AQ44" s="85"/>
      <c r="AR44" s="85"/>
      <c r="AS44" s="85"/>
      <c r="AT44" s="85"/>
      <c r="AU44" s="85"/>
      <c r="AV44" s="85"/>
      <c r="AW44" s="86"/>
    </row>
    <row r="45" spans="1:49" ht="89.25" x14ac:dyDescent="0.2">
      <c r="A45" s="76">
        <v>23</v>
      </c>
      <c r="B45" s="77" t="str">
        <f ca="1">VLOOKUP($A45,Scoring!$A$15:$R$266,2,FALSE)</f>
        <v>SLC B15</v>
      </c>
      <c r="C45" s="77" t="str">
        <f ca="1">VLOOKUP($A45,Scoring!$A$15:$R$266,3,FALSE)</f>
        <v>7.4 RIIO-1 Carry-over Network Innovation Allowance (CNIA) Expenditure
The remaining unspent NIA funds from the last year of RIIO-1 (2020-21) carried over and spent  within the first year of RIIO-2 (2021-22)
For information only purposes post 2021-2</v>
      </c>
      <c r="D45" s="78"/>
      <c r="E45" s="79" t="str">
        <f>VLOOKUP($A45,Scoring!$A$16:$R$266,Scoring!$D$267,FALSE)</f>
        <v/>
      </c>
      <c r="F45" s="78"/>
      <c r="G45" s="79" t="str">
        <f>VLOOKUP($A45,Scoring!$A$16:$R$266,Scoring!$P$267,FALSE)</f>
        <v/>
      </c>
      <c r="H45" s="78"/>
      <c r="I45" s="79" t="str">
        <f ca="1">VLOOKUP($A45,Scoring!$A$16:$R$266,Scoring!$R$267,FALSE)</f>
        <v>-</v>
      </c>
      <c r="J45" s="87" t="str">
        <f t="shared" si="2"/>
        <v>-</v>
      </c>
      <c r="K45" s="9" t="str">
        <f t="shared" si="3"/>
        <v/>
      </c>
      <c r="L45" s="9" t="str">
        <f t="shared" si="4"/>
        <v/>
      </c>
      <c r="M45" s="81"/>
      <c r="N45" s="81"/>
      <c r="O45" s="83"/>
      <c r="P45" s="80" t="str">
        <f t="shared" si="5"/>
        <v>-</v>
      </c>
      <c r="Q45" s="9" t="str">
        <f t="shared" si="6"/>
        <v/>
      </c>
      <c r="R45" s="9" t="str">
        <f t="shared" si="7"/>
        <v/>
      </c>
      <c r="S45" s="81"/>
      <c r="T45" s="81"/>
      <c r="U45" s="83"/>
      <c r="W45" s="84"/>
      <c r="X45" s="85"/>
      <c r="Y45" s="85"/>
      <c r="Z45" s="85"/>
      <c r="AA45" s="85"/>
      <c r="AB45" s="85"/>
      <c r="AC45" s="85"/>
      <c r="AD45" s="85"/>
      <c r="AE45" s="85"/>
      <c r="AF45" s="85"/>
      <c r="AG45" s="85"/>
      <c r="AH45" s="85"/>
      <c r="AI45" s="86"/>
      <c r="AJ45" s="27"/>
      <c r="AK45" s="84"/>
      <c r="AL45" s="85"/>
      <c r="AM45" s="85"/>
      <c r="AN45" s="85"/>
      <c r="AO45" s="85"/>
      <c r="AP45" s="85"/>
      <c r="AQ45" s="85"/>
      <c r="AR45" s="85"/>
      <c r="AS45" s="85"/>
      <c r="AT45" s="85"/>
      <c r="AU45" s="85"/>
      <c r="AV45" s="85"/>
      <c r="AW45" s="86"/>
    </row>
    <row r="46" spans="1:49" ht="51" x14ac:dyDescent="0.2">
      <c r="A46" s="76">
        <v>24</v>
      </c>
      <c r="B46" s="77" t="str">
        <f ca="1">VLOOKUP($A46,Scoring!$A$15:$R$266,2,FALSE)</f>
        <v>SLC B15</v>
      </c>
      <c r="C46" s="77" t="str">
        <f ca="1">VLOOKUP($A46,Scoring!$A$15:$R$266,3,FALSE)</f>
        <v>7.5 Network Innovation Competition (NIC) Expenditure
Provide annual  expenditure to account for any RIIO-2 NIC project/s being implemented.</v>
      </c>
      <c r="D46" s="78"/>
      <c r="E46" s="79" t="str">
        <f>VLOOKUP($A46,Scoring!$A$16:$R$266,Scoring!$D$267,FALSE)</f>
        <v/>
      </c>
      <c r="F46" s="78"/>
      <c r="G46" s="79" t="str">
        <f>VLOOKUP($A46,Scoring!$A$16:$R$266,Scoring!$P$267,FALSE)</f>
        <v/>
      </c>
      <c r="H46" s="78"/>
      <c r="I46" s="79" t="str">
        <f ca="1">VLOOKUP($A46,Scoring!$A$16:$R$266,Scoring!$R$267,FALSE)</f>
        <v>-</v>
      </c>
      <c r="J46" s="87" t="str">
        <f t="shared" si="2"/>
        <v>-</v>
      </c>
      <c r="K46" s="9" t="str">
        <f t="shared" si="3"/>
        <v/>
      </c>
      <c r="L46" s="9" t="str">
        <f t="shared" si="4"/>
        <v/>
      </c>
      <c r="M46" s="81"/>
      <c r="N46" s="81"/>
      <c r="O46" s="83"/>
      <c r="P46" s="80" t="str">
        <f t="shared" si="5"/>
        <v>-</v>
      </c>
      <c r="Q46" s="9" t="str">
        <f t="shared" si="6"/>
        <v/>
      </c>
      <c r="R46" s="9" t="str">
        <f t="shared" si="7"/>
        <v/>
      </c>
      <c r="S46" s="81"/>
      <c r="T46" s="81"/>
      <c r="U46" s="83"/>
      <c r="W46" s="84"/>
      <c r="X46" s="85"/>
      <c r="Y46" s="85"/>
      <c r="Z46" s="85"/>
      <c r="AA46" s="85"/>
      <c r="AB46" s="85"/>
      <c r="AC46" s="85"/>
      <c r="AD46" s="85"/>
      <c r="AE46" s="85"/>
      <c r="AF46" s="85"/>
      <c r="AG46" s="85"/>
      <c r="AH46" s="85"/>
      <c r="AI46" s="86"/>
      <c r="AJ46" s="27"/>
      <c r="AK46" s="84"/>
      <c r="AL46" s="85"/>
      <c r="AM46" s="85"/>
      <c r="AN46" s="85"/>
      <c r="AO46" s="85"/>
      <c r="AP46" s="85"/>
      <c r="AQ46" s="85"/>
      <c r="AR46" s="85"/>
      <c r="AS46" s="85"/>
      <c r="AT46" s="85"/>
      <c r="AU46" s="85"/>
      <c r="AV46" s="85"/>
      <c r="AW46" s="86"/>
    </row>
    <row r="47" spans="1:49" ht="51" x14ac:dyDescent="0.2">
      <c r="A47" s="76">
        <v>25</v>
      </c>
      <c r="B47" s="77" t="str">
        <f ca="1">VLOOKUP($A47,Scoring!$A$15:$R$266,2,FALSE)</f>
        <v>SLC B15</v>
      </c>
      <c r="C47" s="77" t="str">
        <f ca="1">VLOOKUP($A47,Scoring!$A$15:$R$266,3,FALSE)</f>
        <v>7.6 Strategic Innovation Fund (SIF) Expenditure
Details of each SIF project receiving funding and providing the outturn and forecast expenditure for RIIO-2</v>
      </c>
      <c r="D47" s="78"/>
      <c r="E47" s="79" t="str">
        <f>VLOOKUP($A47,Scoring!$A$16:$R$266,Scoring!$D$267,FALSE)</f>
        <v/>
      </c>
      <c r="F47" s="78"/>
      <c r="G47" s="79" t="str">
        <f>VLOOKUP($A47,Scoring!$A$16:$R$266,Scoring!$P$267,FALSE)</f>
        <v/>
      </c>
      <c r="H47" s="78"/>
      <c r="I47" s="79" t="str">
        <f ca="1">VLOOKUP($A47,Scoring!$A$16:$R$266,Scoring!$R$267,FALSE)</f>
        <v>-</v>
      </c>
      <c r="J47" s="87" t="str">
        <f t="shared" si="2"/>
        <v>-</v>
      </c>
      <c r="K47" s="9" t="str">
        <f t="shared" si="3"/>
        <v/>
      </c>
      <c r="L47" s="9" t="str">
        <f t="shared" si="4"/>
        <v/>
      </c>
      <c r="M47" s="81"/>
      <c r="N47" s="81"/>
      <c r="O47" s="83"/>
      <c r="P47" s="80" t="str">
        <f t="shared" si="5"/>
        <v>-</v>
      </c>
      <c r="Q47" s="9" t="str">
        <f t="shared" si="6"/>
        <v/>
      </c>
      <c r="R47" s="9" t="str">
        <f t="shared" si="7"/>
        <v/>
      </c>
      <c r="S47" s="81"/>
      <c r="T47" s="81"/>
      <c r="U47" s="83"/>
      <c r="W47" s="84"/>
      <c r="X47" s="85"/>
      <c r="Y47" s="85"/>
      <c r="Z47" s="85"/>
      <c r="AA47" s="85"/>
      <c r="AB47" s="85"/>
      <c r="AC47" s="85"/>
      <c r="AD47" s="85"/>
      <c r="AE47" s="85"/>
      <c r="AF47" s="85"/>
      <c r="AG47" s="85"/>
      <c r="AH47" s="85"/>
      <c r="AI47" s="86"/>
      <c r="AJ47" s="27"/>
      <c r="AK47" s="84"/>
      <c r="AL47" s="85"/>
      <c r="AM47" s="85"/>
      <c r="AN47" s="85"/>
      <c r="AO47" s="85"/>
      <c r="AP47" s="85"/>
      <c r="AQ47" s="85"/>
      <c r="AR47" s="85"/>
      <c r="AS47" s="85"/>
      <c r="AT47" s="85"/>
      <c r="AU47" s="85"/>
      <c r="AV47" s="85"/>
      <c r="AW47" s="86"/>
    </row>
    <row r="48" spans="1:49" ht="63.75" x14ac:dyDescent="0.2">
      <c r="A48" s="76">
        <v>26</v>
      </c>
      <c r="B48" s="77" t="str">
        <f ca="1">VLOOKUP($A48,Scoring!$A$15:$R$266,2,FALSE)</f>
        <v>SLC B15</v>
      </c>
      <c r="C48" s="77" t="str">
        <f ca="1">VLOOKUP($A48,Scoring!$A$15:$R$266,3,FALSE)</f>
        <v>8.1 System Operator (SO) Electricity Market Reform (EMR) Data
Provide information relating to the NGESO EMR delivery function.</v>
      </c>
      <c r="D48" s="78"/>
      <c r="E48" s="79" t="str">
        <f>VLOOKUP($A48,Scoring!$A$16:$R$266,Scoring!$D$267,FALSE)</f>
        <v/>
      </c>
      <c r="F48" s="78"/>
      <c r="G48" s="79" t="str">
        <f>VLOOKUP($A48,Scoring!$A$16:$R$266,Scoring!$P$267,FALSE)</f>
        <v/>
      </c>
      <c r="H48" s="78"/>
      <c r="I48" s="79" t="str">
        <f ca="1">VLOOKUP($A48,Scoring!$A$16:$R$266,Scoring!$R$267,FALSE)</f>
        <v>-</v>
      </c>
      <c r="J48" s="87" t="str">
        <f t="shared" si="2"/>
        <v>-</v>
      </c>
      <c r="K48" s="9" t="str">
        <f t="shared" si="3"/>
        <v/>
      </c>
      <c r="L48" s="9" t="str">
        <f t="shared" si="4"/>
        <v/>
      </c>
      <c r="M48" s="81"/>
      <c r="N48" s="81"/>
      <c r="O48" s="83"/>
      <c r="P48" s="80" t="str">
        <f t="shared" si="5"/>
        <v>-</v>
      </c>
      <c r="Q48" s="9" t="str">
        <f t="shared" si="6"/>
        <v/>
      </c>
      <c r="R48" s="9" t="str">
        <f t="shared" si="7"/>
        <v/>
      </c>
      <c r="S48" s="81"/>
      <c r="T48" s="81"/>
      <c r="U48" s="83"/>
      <c r="W48" s="84"/>
      <c r="X48" s="85"/>
      <c r="Y48" s="85"/>
      <c r="Z48" s="85"/>
      <c r="AA48" s="85"/>
      <c r="AB48" s="85"/>
      <c r="AC48" s="85"/>
      <c r="AD48" s="85"/>
      <c r="AE48" s="85"/>
      <c r="AF48" s="85"/>
      <c r="AG48" s="85"/>
      <c r="AH48" s="85"/>
      <c r="AI48" s="86"/>
      <c r="AJ48" s="27"/>
      <c r="AK48" s="84"/>
      <c r="AL48" s="85"/>
      <c r="AM48" s="85"/>
      <c r="AN48" s="85"/>
      <c r="AO48" s="85"/>
      <c r="AP48" s="85"/>
      <c r="AQ48" s="85"/>
      <c r="AR48" s="85"/>
      <c r="AS48" s="85"/>
      <c r="AT48" s="85"/>
      <c r="AU48" s="85"/>
      <c r="AV48" s="85"/>
      <c r="AW48" s="86"/>
    </row>
    <row r="49" spans="1:49" ht="51" x14ac:dyDescent="0.2">
      <c r="A49" s="76">
        <v>27</v>
      </c>
      <c r="B49" s="77" t="str">
        <f ca="1">VLOOKUP($A49,Scoring!$A$15:$R$266,2,FALSE)</f>
        <v>SpC 2.4</v>
      </c>
      <c r="C49" s="77" t="str">
        <f ca="1">VLOOKUP($A49,Scoring!$A$15:$R$266,3,FALSE)</f>
        <v>EMR Compliance Statement and Compliance Documents
EMR Compliance Statement, Compliance Report, Compliance Certificate</v>
      </c>
      <c r="D49" s="78"/>
      <c r="E49" s="79" t="str">
        <f>VLOOKUP($A49,Scoring!$A$16:$R$266,Scoring!$D$267,FALSE)</f>
        <v/>
      </c>
      <c r="F49" s="78"/>
      <c r="G49" s="79" t="str">
        <f>VLOOKUP($A49,Scoring!$A$16:$R$266,Scoring!$P$267,FALSE)</f>
        <v/>
      </c>
      <c r="H49" s="78"/>
      <c r="I49" s="79" t="str">
        <f ca="1">VLOOKUP($A49,Scoring!$A$16:$R$266,Scoring!$R$267,FALSE)</f>
        <v>-</v>
      </c>
      <c r="J49" s="87" t="str">
        <f t="shared" si="2"/>
        <v>-</v>
      </c>
      <c r="K49" s="9" t="str">
        <f t="shared" si="3"/>
        <v/>
      </c>
      <c r="L49" s="9" t="str">
        <f t="shared" si="4"/>
        <v/>
      </c>
      <c r="M49" s="81"/>
      <c r="N49" s="81"/>
      <c r="O49" s="83"/>
      <c r="P49" s="80" t="str">
        <f t="shared" si="5"/>
        <v>-</v>
      </c>
      <c r="Q49" s="9" t="str">
        <f t="shared" si="6"/>
        <v/>
      </c>
      <c r="R49" s="9" t="str">
        <f t="shared" si="7"/>
        <v/>
      </c>
      <c r="S49" s="81"/>
      <c r="T49" s="81"/>
      <c r="U49" s="83"/>
      <c r="W49" s="84"/>
      <c r="X49" s="85"/>
      <c r="Y49" s="85"/>
      <c r="Z49" s="85"/>
      <c r="AA49" s="85"/>
      <c r="AB49" s="85"/>
      <c r="AC49" s="85"/>
      <c r="AD49" s="85"/>
      <c r="AE49" s="85"/>
      <c r="AF49" s="85"/>
      <c r="AG49" s="85"/>
      <c r="AH49" s="85"/>
      <c r="AI49" s="86"/>
      <c r="AJ49" s="27"/>
      <c r="AK49" s="84"/>
      <c r="AL49" s="85"/>
      <c r="AM49" s="85"/>
      <c r="AN49" s="85"/>
      <c r="AO49" s="85"/>
      <c r="AP49" s="85"/>
      <c r="AQ49" s="85"/>
      <c r="AR49" s="85"/>
      <c r="AS49" s="85"/>
      <c r="AT49" s="85"/>
      <c r="AU49" s="85"/>
      <c r="AV49" s="85"/>
      <c r="AW49" s="86"/>
    </row>
    <row r="50" spans="1:49" ht="63.75" x14ac:dyDescent="0.2">
      <c r="A50" s="76">
        <v>28</v>
      </c>
      <c r="B50" s="77" t="str">
        <f ca="1">VLOOKUP($A50,Scoring!$A$15:$R$266,2,FALSE)</f>
        <v>SLC C14</v>
      </c>
      <c r="C50" s="77" t="str">
        <f ca="1">VLOOKUP($A50,Scoring!$A$15:$R$266,3,FALSE)</f>
        <v>Grid Code
Grid Code Derogation (application for issue of direction under paragraph 12 relieving the licensee of its obligations to implement or comply with the Grid Code)</v>
      </c>
      <c r="D50" s="78"/>
      <c r="E50" s="79" t="str">
        <f>VLOOKUP($A50,Scoring!$A$16:$R$266,Scoring!$D$267,FALSE)</f>
        <v/>
      </c>
      <c r="F50" s="78"/>
      <c r="G50" s="79" t="str">
        <f>VLOOKUP($A50,Scoring!$A$16:$R$266,Scoring!$P$267,FALSE)</f>
        <v/>
      </c>
      <c r="H50" s="78"/>
      <c r="I50" s="79" t="str">
        <f ca="1">VLOOKUP($A50,Scoring!$A$16:$R$266,Scoring!$R$267,FALSE)</f>
        <v>-</v>
      </c>
      <c r="J50" s="87" t="str">
        <f t="shared" si="2"/>
        <v>-</v>
      </c>
      <c r="K50" s="9" t="str">
        <f t="shared" si="3"/>
        <v/>
      </c>
      <c r="L50" s="9" t="str">
        <f t="shared" si="4"/>
        <v/>
      </c>
      <c r="M50" s="81"/>
      <c r="N50" s="81"/>
      <c r="O50" s="83"/>
      <c r="P50" s="80" t="str">
        <f t="shared" si="5"/>
        <v>-</v>
      </c>
      <c r="Q50" s="9" t="str">
        <f t="shared" si="6"/>
        <v/>
      </c>
      <c r="R50" s="9" t="str">
        <f t="shared" si="7"/>
        <v/>
      </c>
      <c r="S50" s="81"/>
      <c r="T50" s="81"/>
      <c r="U50" s="83"/>
      <c r="W50" s="84"/>
      <c r="X50" s="85"/>
      <c r="Y50" s="85"/>
      <c r="Z50" s="85"/>
      <c r="AA50" s="85"/>
      <c r="AB50" s="85"/>
      <c r="AC50" s="85"/>
      <c r="AD50" s="85"/>
      <c r="AE50" s="85"/>
      <c r="AF50" s="85"/>
      <c r="AG50" s="85"/>
      <c r="AH50" s="85"/>
      <c r="AI50" s="86"/>
      <c r="AJ50" s="27"/>
      <c r="AK50" s="84"/>
      <c r="AL50" s="85"/>
      <c r="AM50" s="85"/>
      <c r="AN50" s="85"/>
      <c r="AO50" s="85"/>
      <c r="AP50" s="85"/>
      <c r="AQ50" s="85"/>
      <c r="AR50" s="85"/>
      <c r="AS50" s="85"/>
      <c r="AT50" s="85"/>
      <c r="AU50" s="85"/>
      <c r="AV50" s="85"/>
      <c r="AW50" s="86"/>
    </row>
    <row r="51" spans="1:49" ht="63.75" x14ac:dyDescent="0.2">
      <c r="A51" s="76">
        <v>29</v>
      </c>
      <c r="B51" s="77" t="str">
        <f ca="1">VLOOKUP($A51,Scoring!$A$15:$R$266,2,FALSE)</f>
        <v>SLC C17</v>
      </c>
      <c r="C51" s="77" t="str">
        <f ca="1">VLOOKUP($A51,Scoring!$A$15:$R$266,3,FALSE)</f>
        <v>Transmission system security standard and quality of service
Report providing details of system availability, security and service quality of the GB transmission system</v>
      </c>
      <c r="D51" s="78"/>
      <c r="E51" s="79" t="str">
        <f>VLOOKUP($A51,Scoring!$A$16:$R$266,Scoring!$D$267,FALSE)</f>
        <v/>
      </c>
      <c r="F51" s="78"/>
      <c r="G51" s="79" t="str">
        <f>VLOOKUP($A51,Scoring!$A$16:$R$266,Scoring!$P$267,FALSE)</f>
        <v/>
      </c>
      <c r="H51" s="78"/>
      <c r="I51" s="79" t="str">
        <f ca="1">VLOOKUP($A51,Scoring!$A$16:$R$266,Scoring!$R$267,FALSE)</f>
        <v>-</v>
      </c>
      <c r="J51" s="87" t="str">
        <f t="shared" si="2"/>
        <v>-</v>
      </c>
      <c r="K51" s="9" t="str">
        <f t="shared" si="3"/>
        <v/>
      </c>
      <c r="L51" s="9" t="str">
        <f t="shared" si="4"/>
        <v/>
      </c>
      <c r="M51" s="81"/>
      <c r="N51" s="81"/>
      <c r="O51" s="83"/>
      <c r="P51" s="80" t="str">
        <f t="shared" si="5"/>
        <v>-</v>
      </c>
      <c r="Q51" s="9" t="str">
        <f t="shared" si="6"/>
        <v/>
      </c>
      <c r="R51" s="9" t="str">
        <f t="shared" si="7"/>
        <v/>
      </c>
      <c r="S51" s="81"/>
      <c r="T51" s="81"/>
      <c r="U51" s="83"/>
      <c r="W51" s="84"/>
      <c r="X51" s="85"/>
      <c r="Y51" s="85"/>
      <c r="Z51" s="85"/>
      <c r="AA51" s="85"/>
      <c r="AB51" s="85"/>
      <c r="AC51" s="85"/>
      <c r="AD51" s="85"/>
      <c r="AE51" s="85"/>
      <c r="AF51" s="85"/>
      <c r="AG51" s="85"/>
      <c r="AH51" s="85"/>
      <c r="AI51" s="86"/>
      <c r="AJ51" s="27"/>
      <c r="AK51" s="84"/>
      <c r="AL51" s="85"/>
      <c r="AM51" s="85"/>
      <c r="AN51" s="85"/>
      <c r="AO51" s="85"/>
      <c r="AP51" s="85"/>
      <c r="AQ51" s="85"/>
      <c r="AR51" s="85"/>
      <c r="AS51" s="85"/>
      <c r="AT51" s="85"/>
      <c r="AU51" s="85"/>
      <c r="AV51" s="85"/>
      <c r="AW51" s="86"/>
    </row>
    <row r="52" spans="1:49" ht="38.25" x14ac:dyDescent="0.2">
      <c r="A52" s="76">
        <v>30</v>
      </c>
      <c r="B52" s="77" t="str">
        <f ca="1">VLOOKUP($A52,Scoring!$A$15:$R$266,2,FALSE)</f>
        <v>SpC 2.13</v>
      </c>
      <c r="C52" s="77" t="str">
        <f ca="1">VLOOKUP($A52,Scoring!$A$15:$R$266,3,FALSE)</f>
        <v>SO-TO Optimisation Governance
SO-TO Optimisation Report</v>
      </c>
      <c r="D52" s="78"/>
      <c r="E52" s="79" t="str">
        <f>VLOOKUP($A52,Scoring!$A$16:$R$266,Scoring!$D$267,FALSE)</f>
        <v/>
      </c>
      <c r="F52" s="78"/>
      <c r="G52" s="79" t="str">
        <f>VLOOKUP($A52,Scoring!$A$16:$R$266,Scoring!$P$267,FALSE)</f>
        <v/>
      </c>
      <c r="H52" s="78"/>
      <c r="I52" s="79" t="str">
        <f ca="1">VLOOKUP($A52,Scoring!$A$16:$R$266,Scoring!$R$267,FALSE)</f>
        <v>-</v>
      </c>
      <c r="J52" s="87" t="str">
        <f t="shared" si="2"/>
        <v>-</v>
      </c>
      <c r="K52" s="9" t="str">
        <f t="shared" si="3"/>
        <v/>
      </c>
      <c r="L52" s="9" t="str">
        <f t="shared" si="4"/>
        <v/>
      </c>
      <c r="M52" s="81"/>
      <c r="N52" s="81"/>
      <c r="O52" s="83"/>
      <c r="P52" s="80" t="str">
        <f t="shared" si="5"/>
        <v>-</v>
      </c>
      <c r="Q52" s="9" t="str">
        <f t="shared" si="6"/>
        <v/>
      </c>
      <c r="R52" s="9" t="str">
        <f t="shared" si="7"/>
        <v/>
      </c>
      <c r="S52" s="81"/>
      <c r="T52" s="81"/>
      <c r="U52" s="83"/>
      <c r="W52" s="84"/>
      <c r="X52" s="85"/>
      <c r="Y52" s="85"/>
      <c r="Z52" s="85"/>
      <c r="AA52" s="85"/>
      <c r="AB52" s="85"/>
      <c r="AC52" s="85"/>
      <c r="AD52" s="85"/>
      <c r="AE52" s="85"/>
      <c r="AF52" s="85"/>
      <c r="AG52" s="85"/>
      <c r="AH52" s="85"/>
      <c r="AI52" s="86"/>
      <c r="AJ52" s="27"/>
      <c r="AK52" s="84"/>
      <c r="AL52" s="85"/>
      <c r="AM52" s="85"/>
      <c r="AN52" s="85"/>
      <c r="AO52" s="85"/>
      <c r="AP52" s="85"/>
      <c r="AQ52" s="85"/>
      <c r="AR52" s="85"/>
      <c r="AS52" s="85"/>
      <c r="AT52" s="85"/>
      <c r="AU52" s="85"/>
      <c r="AV52" s="85"/>
      <c r="AW52" s="86"/>
    </row>
    <row r="53" spans="1:49" ht="38.25" x14ac:dyDescent="0.2">
      <c r="A53" s="76">
        <v>31</v>
      </c>
      <c r="B53" s="77" t="str">
        <f ca="1">VLOOKUP($A53,Scoring!$A$15:$R$266,2,FALSE)</f>
        <v>SpC 4.4</v>
      </c>
      <c r="C53" s="77" t="str">
        <f ca="1">VLOOKUP($A53,Scoring!$A$15:$R$266,3,FALSE)</f>
        <v>SO-TO Mechanism (SOTOCt)
Notice of Joint Works Projects</v>
      </c>
      <c r="D53" s="78"/>
      <c r="E53" s="79" t="str">
        <f>VLOOKUP($A53,Scoring!$A$16:$R$266,Scoring!$D$267,FALSE)</f>
        <v/>
      </c>
      <c r="F53" s="78"/>
      <c r="G53" s="79" t="str">
        <f>VLOOKUP($A53,Scoring!$A$16:$R$266,Scoring!$P$267,FALSE)</f>
        <v/>
      </c>
      <c r="H53" s="78"/>
      <c r="I53" s="79" t="str">
        <f ca="1">VLOOKUP($A53,Scoring!$A$16:$R$266,Scoring!$R$267,FALSE)</f>
        <v>-</v>
      </c>
      <c r="J53" s="87" t="str">
        <f t="shared" si="2"/>
        <v>-</v>
      </c>
      <c r="K53" s="9" t="str">
        <f t="shared" si="3"/>
        <v/>
      </c>
      <c r="L53" s="9" t="str">
        <f t="shared" si="4"/>
        <v/>
      </c>
      <c r="M53" s="81"/>
      <c r="N53" s="81"/>
      <c r="O53" s="83"/>
      <c r="P53" s="80" t="str">
        <f t="shared" si="5"/>
        <v>-</v>
      </c>
      <c r="Q53" s="9" t="str">
        <f t="shared" si="6"/>
        <v/>
      </c>
      <c r="R53" s="9" t="str">
        <f t="shared" si="7"/>
        <v/>
      </c>
      <c r="S53" s="81"/>
      <c r="T53" s="81"/>
      <c r="U53" s="83"/>
      <c r="W53" s="84"/>
      <c r="X53" s="85"/>
      <c r="Y53" s="85"/>
      <c r="Z53" s="85"/>
      <c r="AA53" s="85"/>
      <c r="AB53" s="85"/>
      <c r="AC53" s="85"/>
      <c r="AD53" s="85"/>
      <c r="AE53" s="85"/>
      <c r="AF53" s="85"/>
      <c r="AG53" s="85"/>
      <c r="AH53" s="85"/>
      <c r="AI53" s="86"/>
      <c r="AJ53" s="27"/>
      <c r="AK53" s="84"/>
      <c r="AL53" s="85"/>
      <c r="AM53" s="85"/>
      <c r="AN53" s="85"/>
      <c r="AO53" s="85"/>
      <c r="AP53" s="85"/>
      <c r="AQ53" s="85"/>
      <c r="AR53" s="85"/>
      <c r="AS53" s="85"/>
      <c r="AT53" s="85"/>
      <c r="AU53" s="85"/>
      <c r="AV53" s="85"/>
      <c r="AW53" s="86"/>
    </row>
    <row r="54" spans="1:49" ht="38.25" x14ac:dyDescent="0.2">
      <c r="A54" s="76">
        <v>32</v>
      </c>
      <c r="B54" s="77" t="str">
        <f ca="1">VLOOKUP($A54,Scoring!$A$15:$R$266,2,FALSE)</f>
        <v>SLC C27</v>
      </c>
      <c r="C54" s="77" t="str">
        <f ca="1">VLOOKUP($A54,Scoring!$A$15:$R$266,3,FALSE)</f>
        <v>Network Options Assessment
Network Options Assessment</v>
      </c>
      <c r="D54" s="78"/>
      <c r="E54" s="79" t="str">
        <f>VLOOKUP($A54,Scoring!$A$16:$R$266,Scoring!$D$267,FALSE)</f>
        <v/>
      </c>
      <c r="F54" s="78"/>
      <c r="G54" s="79" t="str">
        <f>VLOOKUP($A54,Scoring!$A$16:$R$266,Scoring!$P$267,FALSE)</f>
        <v/>
      </c>
      <c r="H54" s="78"/>
      <c r="I54" s="79" t="str">
        <f ca="1">VLOOKUP($A54,Scoring!$A$16:$R$266,Scoring!$R$267,FALSE)</f>
        <v>-</v>
      </c>
      <c r="J54" s="87" t="str">
        <f t="shared" si="2"/>
        <v>-</v>
      </c>
      <c r="K54" s="9" t="str">
        <f t="shared" si="3"/>
        <v/>
      </c>
      <c r="L54" s="9" t="str">
        <f t="shared" si="4"/>
        <v/>
      </c>
      <c r="M54" s="81"/>
      <c r="N54" s="81"/>
      <c r="O54" s="83"/>
      <c r="P54" s="80" t="str">
        <f t="shared" si="5"/>
        <v>-</v>
      </c>
      <c r="Q54" s="9" t="str">
        <f t="shared" si="6"/>
        <v/>
      </c>
      <c r="R54" s="9" t="str">
        <f t="shared" si="7"/>
        <v/>
      </c>
      <c r="S54" s="81"/>
      <c r="T54" s="81"/>
      <c r="U54" s="83"/>
      <c r="W54" s="84"/>
      <c r="X54" s="85"/>
      <c r="Y54" s="85"/>
      <c r="Z54" s="85"/>
      <c r="AA54" s="85"/>
      <c r="AB54" s="85"/>
      <c r="AC54" s="85"/>
      <c r="AD54" s="85"/>
      <c r="AE54" s="85"/>
      <c r="AF54" s="85"/>
      <c r="AG54" s="85"/>
      <c r="AH54" s="85"/>
      <c r="AI54" s="86"/>
      <c r="AJ54" s="27"/>
      <c r="AK54" s="84"/>
      <c r="AL54" s="85"/>
      <c r="AM54" s="85"/>
      <c r="AN54" s="85"/>
      <c r="AO54" s="85"/>
      <c r="AP54" s="85"/>
      <c r="AQ54" s="85"/>
      <c r="AR54" s="85"/>
      <c r="AS54" s="85"/>
      <c r="AT54" s="85"/>
      <c r="AU54" s="85"/>
      <c r="AV54" s="85"/>
      <c r="AW54" s="86"/>
    </row>
    <row r="55" spans="1:49" ht="38.25" x14ac:dyDescent="0.2">
      <c r="A55" s="76">
        <v>33</v>
      </c>
      <c r="B55" s="77" t="str">
        <f ca="1">VLOOKUP($A55,Scoring!$A$15:$R$266,2,FALSE)</f>
        <v xml:space="preserve">SpC 2J </v>
      </c>
      <c r="C55" s="77" t="str">
        <f ca="1">VLOOKUP($A55,Scoring!$A$15:$R$266,3,FALSE)</f>
        <v>Network Access Policy 
Network Access Policy</v>
      </c>
      <c r="D55" s="78"/>
      <c r="E55" s="79" t="str">
        <f>VLOOKUP($A55,Scoring!$A$16:$R$266,Scoring!$D$267,FALSE)</f>
        <v/>
      </c>
      <c r="F55" s="78"/>
      <c r="G55" s="79" t="str">
        <f>VLOOKUP($A55,Scoring!$A$16:$R$266,Scoring!$P$267,FALSE)</f>
        <v/>
      </c>
      <c r="H55" s="78"/>
      <c r="I55" s="79" t="str">
        <f ca="1">VLOOKUP($A55,Scoring!$A$16:$R$266,Scoring!$R$267,FALSE)</f>
        <v>-</v>
      </c>
      <c r="J55" s="87" t="str">
        <f t="shared" si="2"/>
        <v>-</v>
      </c>
      <c r="K55" s="9" t="str">
        <f t="shared" si="3"/>
        <v/>
      </c>
      <c r="L55" s="9" t="str">
        <f t="shared" si="4"/>
        <v/>
      </c>
      <c r="M55" s="81"/>
      <c r="N55" s="81"/>
      <c r="O55" s="83"/>
      <c r="P55" s="80" t="str">
        <f t="shared" si="5"/>
        <v>-</v>
      </c>
      <c r="Q55" s="9" t="str">
        <f t="shared" si="6"/>
        <v/>
      </c>
      <c r="R55" s="9" t="str">
        <f t="shared" si="7"/>
        <v/>
      </c>
      <c r="S55" s="81"/>
      <c r="T55" s="81"/>
      <c r="U55" s="83"/>
      <c r="W55" s="84"/>
      <c r="X55" s="85"/>
      <c r="Y55" s="85"/>
      <c r="Z55" s="85"/>
      <c r="AA55" s="85"/>
      <c r="AB55" s="85"/>
      <c r="AC55" s="85"/>
      <c r="AD55" s="85"/>
      <c r="AE55" s="85"/>
      <c r="AF55" s="85"/>
      <c r="AG55" s="85"/>
      <c r="AH55" s="85"/>
      <c r="AI55" s="86"/>
      <c r="AJ55" s="27"/>
      <c r="AK55" s="84"/>
      <c r="AL55" s="85"/>
      <c r="AM55" s="85"/>
      <c r="AN55" s="85"/>
      <c r="AO55" s="85"/>
      <c r="AP55" s="85"/>
      <c r="AQ55" s="85"/>
      <c r="AR55" s="85"/>
      <c r="AS55" s="85"/>
      <c r="AT55" s="85"/>
      <c r="AU55" s="85"/>
      <c r="AV55" s="85"/>
      <c r="AW55" s="86"/>
    </row>
    <row r="56" spans="1:49" ht="102" x14ac:dyDescent="0.2">
      <c r="A56" s="76">
        <v>34</v>
      </c>
      <c r="B56" s="77" t="str">
        <f ca="1">VLOOKUP($A56,Scoring!$A$15:$R$266,2,FALSE)</f>
        <v>SLC C11</v>
      </c>
      <c r="C56" s="77" t="str">
        <f ca="1">VLOOKUP($A56,Scoring!$A$15:$R$266,3,FALSE)</f>
        <v xml:space="preserve">Production of information about the national electricity transmission system. 
A statement in showing in respect of each of the seven succeeding financial years circuit capacity, forecast power flows and loading on each part of the national electricity transmission system and fault levels for each transmission node. </v>
      </c>
      <c r="D56" s="78"/>
      <c r="E56" s="79" t="str">
        <f>VLOOKUP($A56,Scoring!$A$16:$R$266,Scoring!$D$267,FALSE)</f>
        <v/>
      </c>
      <c r="F56" s="78"/>
      <c r="G56" s="79" t="str">
        <f>VLOOKUP($A56,Scoring!$A$16:$R$266,Scoring!$P$267,FALSE)</f>
        <v/>
      </c>
      <c r="H56" s="78"/>
      <c r="I56" s="79" t="str">
        <f ca="1">VLOOKUP($A56,Scoring!$A$16:$R$266,Scoring!$R$267,FALSE)</f>
        <v>-</v>
      </c>
      <c r="J56" s="87" t="str">
        <f t="shared" si="2"/>
        <v>-</v>
      </c>
      <c r="K56" s="9" t="str">
        <f t="shared" si="3"/>
        <v/>
      </c>
      <c r="L56" s="9" t="str">
        <f t="shared" si="4"/>
        <v/>
      </c>
      <c r="M56" s="81"/>
      <c r="N56" s="81"/>
      <c r="O56" s="83"/>
      <c r="P56" s="80" t="str">
        <f t="shared" si="5"/>
        <v>-</v>
      </c>
      <c r="Q56" s="9" t="str">
        <f t="shared" si="6"/>
        <v/>
      </c>
      <c r="R56" s="9" t="str">
        <f t="shared" si="7"/>
        <v/>
      </c>
      <c r="S56" s="81"/>
      <c r="T56" s="81"/>
      <c r="U56" s="83"/>
      <c r="W56" s="84"/>
      <c r="X56" s="85"/>
      <c r="Y56" s="85"/>
      <c r="Z56" s="85"/>
      <c r="AA56" s="85"/>
      <c r="AB56" s="85"/>
      <c r="AC56" s="85"/>
      <c r="AD56" s="85"/>
      <c r="AE56" s="85"/>
      <c r="AF56" s="85"/>
      <c r="AG56" s="85"/>
      <c r="AH56" s="85"/>
      <c r="AI56" s="86"/>
      <c r="AJ56" s="27"/>
      <c r="AK56" s="84"/>
      <c r="AL56" s="85"/>
      <c r="AM56" s="85"/>
      <c r="AN56" s="85"/>
      <c r="AO56" s="85"/>
      <c r="AP56" s="85"/>
      <c r="AQ56" s="85"/>
      <c r="AR56" s="85"/>
      <c r="AS56" s="85"/>
      <c r="AT56" s="85"/>
      <c r="AU56" s="85"/>
      <c r="AV56" s="85"/>
      <c r="AW56" s="86"/>
    </row>
    <row r="57" spans="1:49" ht="51" x14ac:dyDescent="0.2">
      <c r="A57" s="76">
        <v>35</v>
      </c>
      <c r="B57" s="77" t="str">
        <f ca="1">VLOOKUP($A57,Scoring!$A$15:$R$266,2,FALSE)</f>
        <v>SLC C21</v>
      </c>
      <c r="C57" s="77" t="str">
        <f ca="1">VLOOKUP($A57,Scoring!$A$15:$R$266,3,FALSE)</f>
        <v xml:space="preserve">Assistance for areas with high distribution costs scheme: payments from authorised suppliers
Methodology statement </v>
      </c>
      <c r="D57" s="78"/>
      <c r="E57" s="79" t="str">
        <f>VLOOKUP($A57,Scoring!$A$16:$R$266,Scoring!$D$267,FALSE)</f>
        <v/>
      </c>
      <c r="F57" s="78"/>
      <c r="G57" s="79" t="str">
        <f>VLOOKUP($A57,Scoring!$A$16:$R$266,Scoring!$P$267,FALSE)</f>
        <v/>
      </c>
      <c r="H57" s="78"/>
      <c r="I57" s="79" t="str">
        <f ca="1">VLOOKUP($A57,Scoring!$A$16:$R$266,Scoring!$R$267,FALSE)</f>
        <v>-</v>
      </c>
      <c r="J57" s="87" t="str">
        <f t="shared" si="2"/>
        <v>-</v>
      </c>
      <c r="K57" s="9" t="str">
        <f t="shared" si="3"/>
        <v/>
      </c>
      <c r="L57" s="9" t="str">
        <f t="shared" si="4"/>
        <v/>
      </c>
      <c r="M57" s="81"/>
      <c r="N57" s="81"/>
      <c r="O57" s="83"/>
      <c r="P57" s="80" t="str">
        <f t="shared" si="5"/>
        <v>-</v>
      </c>
      <c r="Q57" s="9" t="str">
        <f t="shared" si="6"/>
        <v/>
      </c>
      <c r="R57" s="9" t="str">
        <f t="shared" si="7"/>
        <v/>
      </c>
      <c r="S57" s="81"/>
      <c r="T57" s="81"/>
      <c r="U57" s="83"/>
      <c r="W57" s="84"/>
      <c r="X57" s="85"/>
      <c r="Y57" s="85"/>
      <c r="Z57" s="85"/>
      <c r="AA57" s="85"/>
      <c r="AB57" s="85"/>
      <c r="AC57" s="85"/>
      <c r="AD57" s="85"/>
      <c r="AE57" s="85"/>
      <c r="AF57" s="85"/>
      <c r="AG57" s="85"/>
      <c r="AH57" s="85"/>
      <c r="AI57" s="86"/>
      <c r="AJ57" s="27"/>
      <c r="AK57" s="84"/>
      <c r="AL57" s="85"/>
      <c r="AM57" s="85"/>
      <c r="AN57" s="85"/>
      <c r="AO57" s="85"/>
      <c r="AP57" s="85"/>
      <c r="AQ57" s="85"/>
      <c r="AR57" s="85"/>
      <c r="AS57" s="85"/>
      <c r="AT57" s="85"/>
      <c r="AU57" s="85"/>
      <c r="AV57" s="85"/>
      <c r="AW57" s="86"/>
    </row>
    <row r="58" spans="1:49" ht="51" x14ac:dyDescent="0.2">
      <c r="A58" s="76">
        <v>36</v>
      </c>
      <c r="B58" s="77" t="str">
        <f ca="1">VLOOKUP($A58,Scoring!$A$15:$R$266,2,FALSE)</f>
        <v>SLC C23</v>
      </c>
      <c r="C58" s="77" t="str">
        <f ca="1">VLOOKUP($A58,Scoring!$A$15:$R$266,3,FALSE)</f>
        <v>Assistance for areas with high distribution costs scheme: annual statement
Methodology statement</v>
      </c>
      <c r="D58" s="78"/>
      <c r="E58" s="79" t="str">
        <f>VLOOKUP($A58,Scoring!$A$16:$R$266,Scoring!$D$267,FALSE)</f>
        <v/>
      </c>
      <c r="F58" s="78"/>
      <c r="G58" s="79" t="str">
        <f>VLOOKUP($A58,Scoring!$A$16:$R$266,Scoring!$P$267,FALSE)</f>
        <v/>
      </c>
      <c r="H58" s="78"/>
      <c r="I58" s="79" t="str">
        <f ca="1">VLOOKUP($A58,Scoring!$A$16:$R$266,Scoring!$R$267,FALSE)</f>
        <v>-</v>
      </c>
      <c r="J58" s="87" t="str">
        <f t="shared" si="2"/>
        <v>-</v>
      </c>
      <c r="K58" s="9" t="str">
        <f t="shared" si="3"/>
        <v/>
      </c>
      <c r="L58" s="9" t="str">
        <f t="shared" si="4"/>
        <v/>
      </c>
      <c r="M58" s="81"/>
      <c r="N58" s="81"/>
      <c r="O58" s="83"/>
      <c r="P58" s="80" t="str">
        <f t="shared" si="5"/>
        <v>-</v>
      </c>
      <c r="Q58" s="9" t="str">
        <f t="shared" si="6"/>
        <v/>
      </c>
      <c r="R58" s="9" t="str">
        <f t="shared" si="7"/>
        <v/>
      </c>
      <c r="S58" s="81"/>
      <c r="T58" s="81"/>
      <c r="U58" s="83"/>
      <c r="W58" s="84"/>
      <c r="X58" s="85"/>
      <c r="Y58" s="85"/>
      <c r="Z58" s="85"/>
      <c r="AA58" s="85"/>
      <c r="AB58" s="85"/>
      <c r="AC58" s="85"/>
      <c r="AD58" s="85"/>
      <c r="AE58" s="85"/>
      <c r="AF58" s="85"/>
      <c r="AG58" s="85"/>
      <c r="AH58" s="85"/>
      <c r="AI58" s="86"/>
      <c r="AJ58" s="27"/>
      <c r="AK58" s="84"/>
      <c r="AL58" s="85"/>
      <c r="AM58" s="85"/>
      <c r="AN58" s="85"/>
      <c r="AO58" s="85"/>
      <c r="AP58" s="85"/>
      <c r="AQ58" s="85"/>
      <c r="AR58" s="85"/>
      <c r="AS58" s="85"/>
      <c r="AT58" s="85"/>
      <c r="AU58" s="85"/>
      <c r="AV58" s="85"/>
      <c r="AW58" s="86"/>
    </row>
    <row r="59" spans="1:49" ht="38.25" x14ac:dyDescent="0.2">
      <c r="A59" s="76">
        <v>37</v>
      </c>
      <c r="B59" s="77" t="str">
        <f ca="1">VLOOKUP($A59,Scoring!$A$15:$R$266,2,FALSE)</f>
        <v>Section 42C,  Electricity Act 1989</v>
      </c>
      <c r="C59" s="77" t="str">
        <f ca="1">VLOOKUP($A59,Scoring!$A$15:$R$266,3,FALSE)</f>
        <v>Remuneration and service standards
Disclosure on Directors' remuneration.</v>
      </c>
      <c r="D59" s="78"/>
      <c r="E59" s="79" t="str">
        <f>VLOOKUP($A59,Scoring!$A$16:$R$266,Scoring!$D$267,FALSE)</f>
        <v/>
      </c>
      <c r="F59" s="78"/>
      <c r="G59" s="79" t="str">
        <f>VLOOKUP($A59,Scoring!$A$16:$R$266,Scoring!$P$267,FALSE)</f>
        <v/>
      </c>
      <c r="H59" s="78"/>
      <c r="I59" s="79" t="str">
        <f ca="1">VLOOKUP($A59,Scoring!$A$16:$R$266,Scoring!$R$267,FALSE)</f>
        <v>-</v>
      </c>
      <c r="J59" s="87" t="str">
        <f t="shared" si="2"/>
        <v>-</v>
      </c>
      <c r="K59" s="9" t="str">
        <f t="shared" si="3"/>
        <v/>
      </c>
      <c r="L59" s="9" t="str">
        <f t="shared" si="4"/>
        <v/>
      </c>
      <c r="M59" s="81"/>
      <c r="N59" s="81"/>
      <c r="O59" s="83"/>
      <c r="P59" s="80" t="str">
        <f t="shared" si="5"/>
        <v>-</v>
      </c>
      <c r="Q59" s="9" t="str">
        <f t="shared" si="6"/>
        <v/>
      </c>
      <c r="R59" s="9" t="str">
        <f t="shared" si="7"/>
        <v/>
      </c>
      <c r="S59" s="81"/>
      <c r="T59" s="81"/>
      <c r="U59" s="83"/>
      <c r="W59" s="84"/>
      <c r="X59" s="85"/>
      <c r="Y59" s="85"/>
      <c r="Z59" s="85"/>
      <c r="AA59" s="85"/>
      <c r="AB59" s="85"/>
      <c r="AC59" s="85"/>
      <c r="AD59" s="85"/>
      <c r="AE59" s="85"/>
      <c r="AF59" s="85"/>
      <c r="AG59" s="85"/>
      <c r="AH59" s="85"/>
      <c r="AI59" s="86"/>
      <c r="AJ59" s="27"/>
      <c r="AK59" s="84"/>
      <c r="AL59" s="85"/>
      <c r="AM59" s="85"/>
      <c r="AN59" s="85"/>
      <c r="AO59" s="85"/>
      <c r="AP59" s="85"/>
      <c r="AQ59" s="85"/>
      <c r="AR59" s="85"/>
      <c r="AS59" s="85"/>
      <c r="AT59" s="85"/>
      <c r="AU59" s="85"/>
      <c r="AV59" s="85"/>
      <c r="AW59" s="86"/>
    </row>
    <row r="60" spans="1:49" ht="38.25" x14ac:dyDescent="0.2">
      <c r="A60" s="76">
        <v>38</v>
      </c>
      <c r="B60" s="77" t="str">
        <f ca="1">VLOOKUP($A60,Scoring!$A$15:$R$266,2,FALSE)</f>
        <v>SLC C4</v>
      </c>
      <c r="C60" s="77" t="str">
        <f ca="1">VLOOKUP($A60,Scoring!$A$15:$R$266,3,FALSE)</f>
        <v>Charges for use of system
Latest use of system statement</v>
      </c>
      <c r="D60" s="78"/>
      <c r="E60" s="79" t="str">
        <f>VLOOKUP($A60,Scoring!$A$16:$R$266,Scoring!$D$267,FALSE)</f>
        <v/>
      </c>
      <c r="F60" s="78"/>
      <c r="G60" s="79" t="str">
        <f>VLOOKUP($A60,Scoring!$A$16:$R$266,Scoring!$P$267,FALSE)</f>
        <v/>
      </c>
      <c r="H60" s="78"/>
      <c r="I60" s="79" t="str">
        <f ca="1">VLOOKUP($A60,Scoring!$A$16:$R$266,Scoring!$R$267,FALSE)</f>
        <v>-</v>
      </c>
      <c r="J60" s="87" t="str">
        <f t="shared" si="2"/>
        <v>-</v>
      </c>
      <c r="K60" s="9" t="str">
        <f t="shared" si="3"/>
        <v/>
      </c>
      <c r="L60" s="9" t="str">
        <f t="shared" si="4"/>
        <v/>
      </c>
      <c r="M60" s="81"/>
      <c r="N60" s="81"/>
      <c r="O60" s="83"/>
      <c r="P60" s="80" t="str">
        <f t="shared" si="5"/>
        <v>-</v>
      </c>
      <c r="Q60" s="9" t="str">
        <f t="shared" si="6"/>
        <v/>
      </c>
      <c r="R60" s="9" t="str">
        <f t="shared" si="7"/>
        <v/>
      </c>
      <c r="S60" s="81"/>
      <c r="T60" s="81"/>
      <c r="U60" s="83"/>
      <c r="W60" s="84"/>
      <c r="X60" s="85"/>
      <c r="Y60" s="85"/>
      <c r="Z60" s="85"/>
      <c r="AA60" s="85"/>
      <c r="AB60" s="85"/>
      <c r="AC60" s="85"/>
      <c r="AD60" s="85"/>
      <c r="AE60" s="85"/>
      <c r="AF60" s="85"/>
      <c r="AG60" s="85"/>
      <c r="AH60" s="85"/>
      <c r="AI60" s="86"/>
      <c r="AJ60" s="27"/>
      <c r="AK60" s="84"/>
      <c r="AL60" s="85"/>
      <c r="AM60" s="85"/>
      <c r="AN60" s="85"/>
      <c r="AO60" s="85"/>
      <c r="AP60" s="85"/>
      <c r="AQ60" s="85"/>
      <c r="AR60" s="85"/>
      <c r="AS60" s="85"/>
      <c r="AT60" s="85"/>
      <c r="AU60" s="85"/>
      <c r="AV60" s="85"/>
      <c r="AW60" s="86"/>
    </row>
    <row r="61" spans="1:49" ht="51" x14ac:dyDescent="0.2">
      <c r="A61" s="76">
        <v>39</v>
      </c>
      <c r="B61" s="77" t="str">
        <f ca="1">VLOOKUP($A61,Scoring!$A$15:$R$266,2,FALSE)</f>
        <v>SLC B8</v>
      </c>
      <c r="C61" s="77" t="str">
        <f ca="1">VLOOKUP($A61,Scoring!$A$15:$R$266,3,FALSE)</f>
        <v xml:space="preserve">Undertaking from Ultimate Controller
Schedule of undertakings - submission to the Authority under paragraph 3 </v>
      </c>
      <c r="D61" s="78"/>
      <c r="E61" s="79" t="str">
        <f>VLOOKUP($A61,Scoring!$A$16:$R$266,Scoring!$D$267,FALSE)</f>
        <v/>
      </c>
      <c r="F61" s="78"/>
      <c r="G61" s="79" t="str">
        <f>VLOOKUP($A61,Scoring!$A$16:$R$266,Scoring!$P$267,FALSE)</f>
        <v/>
      </c>
      <c r="H61" s="78"/>
      <c r="I61" s="79" t="str">
        <f ca="1">VLOOKUP($A61,Scoring!$A$16:$R$266,Scoring!$R$267,FALSE)</f>
        <v>-</v>
      </c>
      <c r="J61" s="87" t="str">
        <f t="shared" si="2"/>
        <v>-</v>
      </c>
      <c r="K61" s="9" t="str">
        <f t="shared" si="3"/>
        <v/>
      </c>
      <c r="L61" s="9" t="str">
        <f t="shared" si="4"/>
        <v/>
      </c>
      <c r="M61" s="81"/>
      <c r="N61" s="81"/>
      <c r="O61" s="83"/>
      <c r="P61" s="80" t="str">
        <f t="shared" si="5"/>
        <v>-</v>
      </c>
      <c r="Q61" s="9" t="str">
        <f t="shared" si="6"/>
        <v/>
      </c>
      <c r="R61" s="9" t="str">
        <f t="shared" si="7"/>
        <v/>
      </c>
      <c r="S61" s="81"/>
      <c r="T61" s="81"/>
      <c r="U61" s="83"/>
      <c r="W61" s="84"/>
      <c r="X61" s="85"/>
      <c r="Y61" s="85"/>
      <c r="Z61" s="85"/>
      <c r="AA61" s="85"/>
      <c r="AB61" s="85"/>
      <c r="AC61" s="85"/>
      <c r="AD61" s="85"/>
      <c r="AE61" s="85"/>
      <c r="AF61" s="85"/>
      <c r="AG61" s="85"/>
      <c r="AH61" s="85"/>
      <c r="AI61" s="86"/>
      <c r="AJ61" s="27"/>
      <c r="AK61" s="84"/>
      <c r="AL61" s="85"/>
      <c r="AM61" s="85"/>
      <c r="AN61" s="85"/>
      <c r="AO61" s="85"/>
      <c r="AP61" s="85"/>
      <c r="AQ61" s="85"/>
      <c r="AR61" s="85"/>
      <c r="AS61" s="85"/>
      <c r="AT61" s="85"/>
      <c r="AU61" s="85"/>
      <c r="AV61" s="85"/>
      <c r="AW61" s="86"/>
    </row>
    <row r="62" spans="1:49" ht="63.75" x14ac:dyDescent="0.2">
      <c r="A62" s="76">
        <v>40</v>
      </c>
      <c r="B62" s="77" t="str">
        <f ca="1">VLOOKUP($A62,Scoring!$A$15:$R$266,2,FALSE)</f>
        <v>SLC B7</v>
      </c>
      <c r="C62" s="77" t="str">
        <f ca="1">VLOOKUP($A62,Scoring!$A$15:$R$266,3,FALSE)</f>
        <v xml:space="preserve">Availability of Resources
Certificate 1F, 2F, or 3F in relation to the licensee’s resources (under paragraph 2 of the condition) and accompanying documents required under paragraph 3.  </v>
      </c>
      <c r="D62" s="78"/>
      <c r="E62" s="79" t="str">
        <f>VLOOKUP($A62,Scoring!$A$16:$R$266,Scoring!$D$267,FALSE)</f>
        <v/>
      </c>
      <c r="F62" s="78"/>
      <c r="G62" s="79" t="str">
        <f>VLOOKUP($A62,Scoring!$A$16:$R$266,Scoring!$P$267,FALSE)</f>
        <v/>
      </c>
      <c r="H62" s="78"/>
      <c r="I62" s="79" t="str">
        <f ca="1">VLOOKUP($A62,Scoring!$A$16:$R$266,Scoring!$R$267,FALSE)</f>
        <v>-</v>
      </c>
      <c r="J62" s="87" t="str">
        <f t="shared" si="2"/>
        <v>-</v>
      </c>
      <c r="K62" s="9" t="str">
        <f t="shared" si="3"/>
        <v/>
      </c>
      <c r="L62" s="9" t="str">
        <f t="shared" si="4"/>
        <v/>
      </c>
      <c r="M62" s="81"/>
      <c r="N62" s="81"/>
      <c r="O62" s="83"/>
      <c r="P62" s="80" t="str">
        <f t="shared" si="5"/>
        <v>-</v>
      </c>
      <c r="Q62" s="9" t="str">
        <f t="shared" si="6"/>
        <v/>
      </c>
      <c r="R62" s="9" t="str">
        <f t="shared" si="7"/>
        <v/>
      </c>
      <c r="S62" s="81"/>
      <c r="T62" s="81"/>
      <c r="U62" s="83"/>
      <c r="W62" s="84"/>
      <c r="X62" s="85"/>
      <c r="Y62" s="85"/>
      <c r="Z62" s="85"/>
      <c r="AA62" s="85"/>
      <c r="AB62" s="85"/>
      <c r="AC62" s="85"/>
      <c r="AD62" s="85"/>
      <c r="AE62" s="85"/>
      <c r="AF62" s="85"/>
      <c r="AG62" s="85"/>
      <c r="AH62" s="85"/>
      <c r="AI62" s="86"/>
      <c r="AJ62" s="27"/>
      <c r="AK62" s="84"/>
      <c r="AL62" s="85"/>
      <c r="AM62" s="85"/>
      <c r="AN62" s="85"/>
      <c r="AO62" s="85"/>
      <c r="AP62" s="85"/>
      <c r="AQ62" s="85"/>
      <c r="AR62" s="85"/>
      <c r="AS62" s="85"/>
      <c r="AT62" s="85"/>
      <c r="AU62" s="85"/>
      <c r="AV62" s="85"/>
      <c r="AW62" s="86"/>
    </row>
    <row r="63" spans="1:49" ht="51" x14ac:dyDescent="0.2">
      <c r="A63" s="76">
        <v>41</v>
      </c>
      <c r="B63" s="77" t="str">
        <f ca="1">VLOOKUP($A63,Scoring!$A$15:$R$266,2,FALSE)</f>
        <v>SpC 2.3 (Part E)</v>
      </c>
      <c r="C63" s="77" t="str">
        <f ca="1">VLOOKUP($A63,Scoring!$A$15:$R$266,3,FALSE)</f>
        <v xml:space="preserve">Compliance Officer’s report
Report produced in accordance with paragraph 9 of the condition. </v>
      </c>
      <c r="D63" s="78"/>
      <c r="E63" s="79" t="str">
        <f>VLOOKUP($A63,Scoring!$A$16:$R$266,Scoring!$D$267,FALSE)</f>
        <v/>
      </c>
      <c r="F63" s="78"/>
      <c r="G63" s="79" t="str">
        <f>VLOOKUP($A63,Scoring!$A$16:$R$266,Scoring!$P$267,FALSE)</f>
        <v/>
      </c>
      <c r="H63" s="78"/>
      <c r="I63" s="79" t="str">
        <f ca="1">VLOOKUP($A63,Scoring!$A$16:$R$266,Scoring!$R$267,FALSE)</f>
        <v>-</v>
      </c>
      <c r="J63" s="87" t="str">
        <f t="shared" si="2"/>
        <v>-</v>
      </c>
      <c r="K63" s="9" t="str">
        <f t="shared" si="3"/>
        <v/>
      </c>
      <c r="L63" s="9" t="str">
        <f t="shared" si="4"/>
        <v/>
      </c>
      <c r="M63" s="81"/>
      <c r="N63" s="81"/>
      <c r="O63" s="83"/>
      <c r="P63" s="80" t="str">
        <f t="shared" si="5"/>
        <v>-</v>
      </c>
      <c r="Q63" s="9" t="str">
        <f t="shared" si="6"/>
        <v/>
      </c>
      <c r="R63" s="9" t="str">
        <f t="shared" si="7"/>
        <v/>
      </c>
      <c r="S63" s="81"/>
      <c r="T63" s="81"/>
      <c r="U63" s="83"/>
      <c r="W63" s="84"/>
      <c r="X63" s="85"/>
      <c r="Y63" s="85"/>
      <c r="Z63" s="85"/>
      <c r="AA63" s="85"/>
      <c r="AB63" s="85"/>
      <c r="AC63" s="85"/>
      <c r="AD63" s="85"/>
      <c r="AE63" s="85"/>
      <c r="AF63" s="85"/>
      <c r="AG63" s="85"/>
      <c r="AH63" s="85"/>
      <c r="AI63" s="86"/>
      <c r="AJ63" s="27"/>
      <c r="AK63" s="84"/>
      <c r="AL63" s="85"/>
      <c r="AM63" s="85"/>
      <c r="AN63" s="85"/>
      <c r="AO63" s="85"/>
      <c r="AP63" s="85"/>
      <c r="AQ63" s="85"/>
      <c r="AR63" s="85"/>
      <c r="AS63" s="85"/>
      <c r="AT63" s="85"/>
      <c r="AU63" s="85"/>
      <c r="AV63" s="85"/>
      <c r="AW63" s="86"/>
    </row>
    <row r="64" spans="1:49" ht="51" x14ac:dyDescent="0.2">
      <c r="A64" s="76">
        <v>42</v>
      </c>
      <c r="B64" s="77" t="str">
        <f ca="1">VLOOKUP($A64,Scoring!$A$15:$R$266,2,FALSE)</f>
        <v>SLC B15</v>
      </c>
      <c r="C64" s="77" t="str">
        <f ca="1">VLOOKUP($A64,Scoring!$A$15:$R$266,3,FALSE)</f>
        <v>Pension Deficit Allocation Methodology dataset (Pension RIGs)
Pension Tables and supporting evidence</v>
      </c>
      <c r="D64" s="78"/>
      <c r="E64" s="79" t="str">
        <f>VLOOKUP($A64,Scoring!$A$16:$R$266,Scoring!$D$267,FALSE)</f>
        <v/>
      </c>
      <c r="F64" s="78"/>
      <c r="G64" s="79" t="str">
        <f>VLOOKUP($A64,Scoring!$A$16:$R$266,Scoring!$P$267,FALSE)</f>
        <v/>
      </c>
      <c r="H64" s="78"/>
      <c r="I64" s="79" t="str">
        <f ca="1">VLOOKUP($A64,Scoring!$A$16:$R$266,Scoring!$R$267,FALSE)</f>
        <v>-</v>
      </c>
      <c r="J64" s="87" t="str">
        <f t="shared" si="2"/>
        <v>-</v>
      </c>
      <c r="K64" s="9" t="str">
        <f t="shared" si="3"/>
        <v/>
      </c>
      <c r="L64" s="9" t="str">
        <f t="shared" si="4"/>
        <v/>
      </c>
      <c r="M64" s="81"/>
      <c r="N64" s="81"/>
      <c r="O64" s="83"/>
      <c r="P64" s="80" t="str">
        <f t="shared" si="5"/>
        <v>-</v>
      </c>
      <c r="Q64" s="9" t="str">
        <f t="shared" si="6"/>
        <v/>
      </c>
      <c r="R64" s="9" t="str">
        <f t="shared" si="7"/>
        <v/>
      </c>
      <c r="S64" s="81"/>
      <c r="T64" s="81"/>
      <c r="U64" s="83"/>
      <c r="W64" s="84"/>
      <c r="X64" s="85"/>
      <c r="Y64" s="85"/>
      <c r="Z64" s="85"/>
      <c r="AA64" s="85"/>
      <c r="AB64" s="85"/>
      <c r="AC64" s="85"/>
      <c r="AD64" s="85"/>
      <c r="AE64" s="85"/>
      <c r="AF64" s="85"/>
      <c r="AG64" s="85"/>
      <c r="AH64" s="85"/>
      <c r="AI64" s="86"/>
      <c r="AJ64" s="27"/>
      <c r="AK64" s="84"/>
      <c r="AL64" s="85"/>
      <c r="AM64" s="85"/>
      <c r="AN64" s="85"/>
      <c r="AO64" s="85"/>
      <c r="AP64" s="85"/>
      <c r="AQ64" s="85"/>
      <c r="AR64" s="85"/>
      <c r="AS64" s="85"/>
      <c r="AT64" s="85"/>
      <c r="AU64" s="85"/>
      <c r="AV64" s="85"/>
      <c r="AW64" s="86"/>
    </row>
    <row r="65" spans="1:49" ht="51" x14ac:dyDescent="0.2">
      <c r="A65" s="76">
        <v>43</v>
      </c>
      <c r="B65" s="77" t="str">
        <f ca="1">VLOOKUP($A65,Scoring!$A$15:$R$266,2,FALSE)</f>
        <v>SpC 5.2</v>
      </c>
      <c r="C65" s="77" t="str">
        <f ca="1">VLOOKUP($A65,Scoring!$A$15:$R$266,3,FALSE)</f>
        <v>Annual Iteration Process for the ESO Price Control Financial Model
Completion of PCFM Variable Values Tables in ESO PCFM</v>
      </c>
      <c r="D65" s="78"/>
      <c r="E65" s="79" t="str">
        <f>VLOOKUP($A65,Scoring!$A$16:$R$266,Scoring!$D$267,FALSE)</f>
        <v/>
      </c>
      <c r="F65" s="78"/>
      <c r="G65" s="79" t="str">
        <f>VLOOKUP($A65,Scoring!$A$16:$R$266,Scoring!$P$267,FALSE)</f>
        <v/>
      </c>
      <c r="H65" s="78"/>
      <c r="I65" s="79" t="str">
        <f ca="1">VLOOKUP($A65,Scoring!$A$16:$R$266,Scoring!$R$267,FALSE)</f>
        <v>-</v>
      </c>
      <c r="J65" s="87" t="str">
        <f t="shared" si="2"/>
        <v>-</v>
      </c>
      <c r="K65" s="9" t="str">
        <f t="shared" si="3"/>
        <v/>
      </c>
      <c r="L65" s="9" t="str">
        <f t="shared" si="4"/>
        <v/>
      </c>
      <c r="M65" s="81"/>
      <c r="N65" s="81"/>
      <c r="O65" s="83"/>
      <c r="P65" s="80" t="str">
        <f t="shared" si="5"/>
        <v>-</v>
      </c>
      <c r="Q65" s="9" t="str">
        <f t="shared" si="6"/>
        <v/>
      </c>
      <c r="R65" s="9" t="str">
        <f t="shared" si="7"/>
        <v/>
      </c>
      <c r="S65" s="81"/>
      <c r="T65" s="81"/>
      <c r="U65" s="83"/>
      <c r="W65" s="84"/>
      <c r="X65" s="85"/>
      <c r="Y65" s="85"/>
      <c r="Z65" s="85"/>
      <c r="AA65" s="85"/>
      <c r="AB65" s="85"/>
      <c r="AC65" s="85"/>
      <c r="AD65" s="85"/>
      <c r="AE65" s="85"/>
      <c r="AF65" s="85"/>
      <c r="AG65" s="85"/>
      <c r="AH65" s="85"/>
      <c r="AI65" s="86"/>
      <c r="AJ65" s="27"/>
      <c r="AK65" s="84"/>
      <c r="AL65" s="85"/>
      <c r="AM65" s="85"/>
      <c r="AN65" s="85"/>
      <c r="AO65" s="85"/>
      <c r="AP65" s="85"/>
      <c r="AQ65" s="85"/>
      <c r="AR65" s="85"/>
      <c r="AS65" s="85"/>
      <c r="AT65" s="85"/>
      <c r="AU65" s="85"/>
      <c r="AV65" s="85"/>
      <c r="AW65" s="86"/>
    </row>
    <row r="66" spans="1:49" ht="127.5" x14ac:dyDescent="0.2">
      <c r="A66" s="76">
        <v>44</v>
      </c>
      <c r="B66" s="77" t="str">
        <f ca="1">VLOOKUP($A66,Scoring!$A$15:$R$266,2,FALSE)</f>
        <v>SLC B15</v>
      </c>
      <c r="C66" s="77" t="str">
        <f ca="1">VLOOKUP($A66,Scoring!$A$15:$R$266,3,FALSE)</f>
        <v>Regulatory Financial Performance Reporting (RFPR)
Financial Performance dataset designed to collect data that shows the licensees Financial Performance during RIIO-2. The templates also reconciles the licensees’ statutory  accounts, the Price Control Financial Model (PCFM), annual performance reporting, discretionary incentives decisions, corporation tax returns and other directions from Ofgem that impact the RIIO-2 price control.</v>
      </c>
      <c r="D66" s="78"/>
      <c r="E66" s="79" t="str">
        <f>VLOOKUP($A66,Scoring!$A$16:$R$266,Scoring!$D$267,FALSE)</f>
        <v/>
      </c>
      <c r="F66" s="78"/>
      <c r="G66" s="79" t="str">
        <f>VLOOKUP($A66,Scoring!$A$16:$R$266,Scoring!$P$267,FALSE)</f>
        <v/>
      </c>
      <c r="H66" s="78"/>
      <c r="I66" s="79" t="str">
        <f ca="1">VLOOKUP($A66,Scoring!$A$16:$R$266,Scoring!$R$267,FALSE)</f>
        <v>-</v>
      </c>
      <c r="J66" s="87" t="str">
        <f t="shared" si="2"/>
        <v>-</v>
      </c>
      <c r="K66" s="9" t="str">
        <f t="shared" si="3"/>
        <v/>
      </c>
      <c r="L66" s="9" t="str">
        <f t="shared" si="4"/>
        <v/>
      </c>
      <c r="M66" s="81"/>
      <c r="N66" s="81"/>
      <c r="O66" s="83"/>
      <c r="P66" s="80" t="str">
        <f t="shared" si="5"/>
        <v>-</v>
      </c>
      <c r="Q66" s="9" t="str">
        <f t="shared" si="6"/>
        <v/>
      </c>
      <c r="R66" s="9" t="str">
        <f t="shared" si="7"/>
        <v/>
      </c>
      <c r="S66" s="81"/>
      <c r="T66" s="81"/>
      <c r="U66" s="83"/>
      <c r="W66" s="84"/>
      <c r="X66" s="85"/>
      <c r="Y66" s="85"/>
      <c r="Z66" s="85"/>
      <c r="AA66" s="85"/>
      <c r="AB66" s="85"/>
      <c r="AC66" s="85"/>
      <c r="AD66" s="85"/>
      <c r="AE66" s="85"/>
      <c r="AF66" s="85"/>
      <c r="AG66" s="85"/>
      <c r="AH66" s="85"/>
      <c r="AI66" s="86"/>
      <c r="AJ66" s="27"/>
      <c r="AK66" s="84"/>
      <c r="AL66" s="85"/>
      <c r="AM66" s="85"/>
      <c r="AN66" s="85"/>
      <c r="AO66" s="85"/>
      <c r="AP66" s="85"/>
      <c r="AQ66" s="85"/>
      <c r="AR66" s="85"/>
      <c r="AS66" s="85"/>
      <c r="AT66" s="85"/>
      <c r="AU66" s="85"/>
      <c r="AV66" s="85"/>
      <c r="AW66" s="86"/>
    </row>
    <row r="67" spans="1:49" ht="63.75" x14ac:dyDescent="0.2">
      <c r="A67" s="76">
        <v>45</v>
      </c>
      <c r="B67" s="77" t="str">
        <f ca="1">VLOOKUP($A67,Scoring!$A$15:$R$266,2,FALSE)</f>
        <v>Condition E3 (ESO Licence)</v>
      </c>
      <c r="C67" s="77" t="str">
        <f ca="1">VLOOKUP($A67,Scoring!$A$15:$R$266,3,FALSE)</f>
        <v>Grid Code
Grid Code Derogation (application for issue of direction under paragraph E3.25 relieving the licensee of its obligations to implement or comply with the Grid Code)</v>
      </c>
      <c r="D67" s="78"/>
      <c r="E67" s="79" t="str">
        <f>VLOOKUP($A67,Scoring!$A$16:$R$266,Scoring!$D$267,FALSE)</f>
        <v/>
      </c>
      <c r="F67" s="78"/>
      <c r="G67" s="79" t="str">
        <f>VLOOKUP($A67,Scoring!$A$16:$R$266,Scoring!$P$267,FALSE)</f>
        <v/>
      </c>
      <c r="H67" s="78"/>
      <c r="I67" s="79" t="str">
        <f ca="1">VLOOKUP($A67,Scoring!$A$16:$R$266,Scoring!$R$267,FALSE)</f>
        <v>-</v>
      </c>
      <c r="J67" s="87" t="str">
        <f t="shared" si="2"/>
        <v>-</v>
      </c>
      <c r="K67" s="9" t="str">
        <f t="shared" si="3"/>
        <v/>
      </c>
      <c r="L67" s="9" t="str">
        <f t="shared" si="4"/>
        <v/>
      </c>
      <c r="M67" s="81"/>
      <c r="N67" s="81"/>
      <c r="O67" s="83"/>
      <c r="P67" s="80" t="str">
        <f t="shared" si="5"/>
        <v>-</v>
      </c>
      <c r="Q67" s="9" t="str">
        <f t="shared" si="6"/>
        <v/>
      </c>
      <c r="R67" s="9" t="str">
        <f t="shared" si="7"/>
        <v/>
      </c>
      <c r="S67" s="81"/>
      <c r="T67" s="81"/>
      <c r="U67" s="83"/>
      <c r="W67" s="84"/>
      <c r="X67" s="85"/>
      <c r="Y67" s="85"/>
      <c r="Z67" s="85"/>
      <c r="AA67" s="85"/>
      <c r="AB67" s="85"/>
      <c r="AC67" s="85"/>
      <c r="AD67" s="85"/>
      <c r="AE67" s="85"/>
      <c r="AF67" s="85"/>
      <c r="AG67" s="85"/>
      <c r="AH67" s="85"/>
      <c r="AI67" s="86"/>
      <c r="AJ67" s="27"/>
      <c r="AK67" s="84"/>
      <c r="AL67" s="85"/>
      <c r="AM67" s="85"/>
      <c r="AN67" s="85"/>
      <c r="AO67" s="85"/>
      <c r="AP67" s="85"/>
      <c r="AQ67" s="85"/>
      <c r="AR67" s="85"/>
      <c r="AS67" s="85"/>
      <c r="AT67" s="85"/>
      <c r="AU67" s="85"/>
      <c r="AV67" s="85"/>
      <c r="AW67" s="86"/>
    </row>
    <row r="68" spans="1:49" ht="76.5" x14ac:dyDescent="0.2">
      <c r="A68" s="76">
        <v>46</v>
      </c>
      <c r="B68" s="77" t="str">
        <f ca="1">VLOOKUP($A68,Scoring!$A$15:$R$266,2,FALSE)</f>
        <v>Condition E7 (ESO Licence)</v>
      </c>
      <c r="C68" s="77" t="str">
        <f ca="1">VLOOKUP($A68,Scoring!$A$15:$R$266,3,FALSE)</f>
        <v>Transmission system security standard and quality of service
Report providing details of system availability, security and service quality of the GB transmission system, set out in Part C: Reporting and Statements.</v>
      </c>
      <c r="D68" s="78"/>
      <c r="E68" s="79" t="str">
        <f>VLOOKUP($A68,Scoring!$A$16:$R$266,Scoring!$D$267,FALSE)</f>
        <v/>
      </c>
      <c r="F68" s="78"/>
      <c r="G68" s="79" t="str">
        <f>VLOOKUP($A68,Scoring!$A$16:$R$266,Scoring!$P$267,FALSE)</f>
        <v/>
      </c>
      <c r="H68" s="78"/>
      <c r="I68" s="79" t="str">
        <f ca="1">VLOOKUP($A68,Scoring!$A$16:$R$266,Scoring!$R$267,FALSE)</f>
        <v>-</v>
      </c>
      <c r="J68" s="87" t="str">
        <f t="shared" si="2"/>
        <v>-</v>
      </c>
      <c r="K68" s="9" t="str">
        <f t="shared" si="3"/>
        <v/>
      </c>
      <c r="L68" s="9" t="str">
        <f t="shared" si="4"/>
        <v/>
      </c>
      <c r="M68" s="81"/>
      <c r="N68" s="81"/>
      <c r="O68" s="83"/>
      <c r="P68" s="80" t="str">
        <f t="shared" si="5"/>
        <v>-</v>
      </c>
      <c r="Q68" s="9" t="str">
        <f t="shared" si="6"/>
        <v/>
      </c>
      <c r="R68" s="9" t="str">
        <f t="shared" si="7"/>
        <v/>
      </c>
      <c r="S68" s="81"/>
      <c r="T68" s="81"/>
      <c r="U68" s="83"/>
      <c r="W68" s="84"/>
      <c r="X68" s="85"/>
      <c r="Y68" s="85"/>
      <c r="Z68" s="85"/>
      <c r="AA68" s="85"/>
      <c r="AB68" s="85"/>
      <c r="AC68" s="85"/>
      <c r="AD68" s="85"/>
      <c r="AE68" s="85"/>
      <c r="AF68" s="85"/>
      <c r="AG68" s="85"/>
      <c r="AH68" s="85"/>
      <c r="AI68" s="86"/>
      <c r="AJ68" s="27"/>
      <c r="AK68" s="84"/>
      <c r="AL68" s="85"/>
      <c r="AM68" s="85"/>
      <c r="AN68" s="85"/>
      <c r="AO68" s="85"/>
      <c r="AP68" s="85"/>
      <c r="AQ68" s="85"/>
      <c r="AR68" s="85"/>
      <c r="AS68" s="85"/>
      <c r="AT68" s="85"/>
      <c r="AU68" s="85"/>
      <c r="AV68" s="85"/>
      <c r="AW68" s="86"/>
    </row>
    <row r="69" spans="1:49" ht="38.25" x14ac:dyDescent="0.2">
      <c r="A69" s="76">
        <v>47</v>
      </c>
      <c r="B69" s="77" t="str">
        <f ca="1">VLOOKUP($A69,Scoring!$A$15:$R$266,2,FALSE)</f>
        <v>Condition E8 (ESO Licence)</v>
      </c>
      <c r="C69" s="77" t="str">
        <f ca="1">VLOOKUP($A69,Scoring!$A$15:$R$266,3,FALSE)</f>
        <v>SO-TO Optimisation Governance
SO-TO Optimisation Report</v>
      </c>
      <c r="D69" s="78"/>
      <c r="E69" s="79" t="str">
        <f>VLOOKUP($A69,Scoring!$A$16:$R$266,Scoring!$D$267,FALSE)</f>
        <v/>
      </c>
      <c r="F69" s="78"/>
      <c r="G69" s="79" t="str">
        <f>VLOOKUP($A69,Scoring!$A$16:$R$266,Scoring!$P$267,FALSE)</f>
        <v/>
      </c>
      <c r="H69" s="78"/>
      <c r="I69" s="79" t="str">
        <f ca="1">VLOOKUP($A69,Scoring!$A$16:$R$266,Scoring!$R$267,FALSE)</f>
        <v>-</v>
      </c>
      <c r="J69" s="87" t="str">
        <f t="shared" si="2"/>
        <v>-</v>
      </c>
      <c r="K69" s="9" t="str">
        <f t="shared" si="3"/>
        <v/>
      </c>
      <c r="L69" s="9" t="str">
        <f t="shared" si="4"/>
        <v/>
      </c>
      <c r="M69" s="81"/>
      <c r="N69" s="81"/>
      <c r="O69" s="83"/>
      <c r="P69" s="80" t="str">
        <f t="shared" si="5"/>
        <v>-</v>
      </c>
      <c r="Q69" s="9" t="str">
        <f t="shared" si="6"/>
        <v/>
      </c>
      <c r="R69" s="9" t="str">
        <f t="shared" si="7"/>
        <v/>
      </c>
      <c r="S69" s="81"/>
      <c r="T69" s="81"/>
      <c r="U69" s="83"/>
      <c r="W69" s="84"/>
      <c r="X69" s="85"/>
      <c r="Y69" s="85"/>
      <c r="Z69" s="85"/>
      <c r="AA69" s="85"/>
      <c r="AB69" s="85"/>
      <c r="AC69" s="85"/>
      <c r="AD69" s="85"/>
      <c r="AE69" s="85"/>
      <c r="AF69" s="85"/>
      <c r="AG69" s="85"/>
      <c r="AH69" s="85"/>
      <c r="AI69" s="86"/>
      <c r="AJ69" s="27"/>
      <c r="AK69" s="84"/>
      <c r="AL69" s="85"/>
      <c r="AM69" s="85"/>
      <c r="AN69" s="85"/>
      <c r="AO69" s="85"/>
      <c r="AP69" s="85"/>
      <c r="AQ69" s="85"/>
      <c r="AR69" s="85"/>
      <c r="AS69" s="85"/>
      <c r="AT69" s="85"/>
      <c r="AU69" s="85"/>
      <c r="AV69" s="85"/>
      <c r="AW69" s="86"/>
    </row>
    <row r="70" spans="1:49" ht="38.25" x14ac:dyDescent="0.2">
      <c r="A70" s="76">
        <v>48</v>
      </c>
      <c r="B70" s="77" t="str">
        <f ca="1">VLOOKUP($A70,Scoring!$A$15:$R$266,2,FALSE)</f>
        <v xml:space="preserve">STCP 11-3 </v>
      </c>
      <c r="C70" s="77" t="str">
        <f ca="1">VLOOKUP($A70,Scoring!$A$15:$R$266,3,FALSE)</f>
        <v>TO Outage Change Costing
Notice of Outage details and reason for change.</v>
      </c>
      <c r="D70" s="78"/>
      <c r="E70" s="79" t="str">
        <f>VLOOKUP($A70,Scoring!$A$16:$R$266,Scoring!$D$267,FALSE)</f>
        <v/>
      </c>
      <c r="F70" s="78"/>
      <c r="G70" s="79" t="str">
        <f>VLOOKUP($A70,Scoring!$A$16:$R$266,Scoring!$P$267,FALSE)</f>
        <v/>
      </c>
      <c r="H70" s="78"/>
      <c r="I70" s="79" t="str">
        <f ca="1">VLOOKUP($A70,Scoring!$A$16:$R$266,Scoring!$R$267,FALSE)</f>
        <v>-</v>
      </c>
      <c r="J70" s="87" t="str">
        <f t="shared" si="2"/>
        <v>-</v>
      </c>
      <c r="K70" s="9" t="str">
        <f t="shared" si="3"/>
        <v/>
      </c>
      <c r="L70" s="9" t="str">
        <f t="shared" si="4"/>
        <v/>
      </c>
      <c r="M70" s="81"/>
      <c r="N70" s="81"/>
      <c r="O70" s="83"/>
      <c r="P70" s="80" t="str">
        <f t="shared" si="5"/>
        <v>-</v>
      </c>
      <c r="Q70" s="9" t="str">
        <f t="shared" si="6"/>
        <v/>
      </c>
      <c r="R70" s="9" t="str">
        <f t="shared" si="7"/>
        <v/>
      </c>
      <c r="S70" s="81"/>
      <c r="T70" s="81"/>
      <c r="U70" s="83"/>
      <c r="W70" s="84"/>
      <c r="X70" s="85"/>
      <c r="Y70" s="85"/>
      <c r="Z70" s="85"/>
      <c r="AA70" s="85"/>
      <c r="AB70" s="85"/>
      <c r="AC70" s="85"/>
      <c r="AD70" s="85"/>
      <c r="AE70" s="85"/>
      <c r="AF70" s="85"/>
      <c r="AG70" s="85"/>
      <c r="AH70" s="85"/>
      <c r="AI70" s="86"/>
      <c r="AJ70" s="27"/>
      <c r="AK70" s="84"/>
      <c r="AL70" s="85"/>
      <c r="AM70" s="85"/>
      <c r="AN70" s="85"/>
      <c r="AO70" s="85"/>
      <c r="AP70" s="85"/>
      <c r="AQ70" s="85"/>
      <c r="AR70" s="85"/>
      <c r="AS70" s="85"/>
      <c r="AT70" s="85"/>
      <c r="AU70" s="85"/>
      <c r="AV70" s="85"/>
      <c r="AW70" s="86"/>
    </row>
    <row r="71" spans="1:49" ht="38.25" x14ac:dyDescent="0.2">
      <c r="A71" s="76">
        <v>49</v>
      </c>
      <c r="B71" s="77" t="str">
        <f ca="1">VLOOKUP($A71,Scoring!$A$15:$R$266,2,FALSE)</f>
        <v>Condition C13 (ESO Licence)</v>
      </c>
      <c r="C71" s="77" t="str">
        <f ca="1">VLOOKUP($A71,Scoring!$A$15:$R$266,3,FALSE)</f>
        <v>Network Options Assessment
Network Options Assessment</v>
      </c>
      <c r="D71" s="78"/>
      <c r="E71" s="79" t="str">
        <f>VLOOKUP($A71,Scoring!$A$16:$R$266,Scoring!$D$267,FALSE)</f>
        <v/>
      </c>
      <c r="F71" s="78"/>
      <c r="G71" s="79" t="str">
        <f>VLOOKUP($A71,Scoring!$A$16:$R$266,Scoring!$P$267,FALSE)</f>
        <v/>
      </c>
      <c r="H71" s="78"/>
      <c r="I71" s="79" t="str">
        <f ca="1">VLOOKUP($A71,Scoring!$A$16:$R$266,Scoring!$R$267,FALSE)</f>
        <v>-</v>
      </c>
      <c r="J71" s="87" t="str">
        <f t="shared" si="2"/>
        <v>-</v>
      </c>
      <c r="K71" s="9" t="str">
        <f t="shared" si="3"/>
        <v/>
      </c>
      <c r="L71" s="9" t="str">
        <f t="shared" si="4"/>
        <v/>
      </c>
      <c r="M71" s="81"/>
      <c r="N71" s="81"/>
      <c r="O71" s="83"/>
      <c r="P71" s="80" t="str">
        <f t="shared" si="5"/>
        <v>-</v>
      </c>
      <c r="Q71" s="9" t="str">
        <f t="shared" si="6"/>
        <v/>
      </c>
      <c r="R71" s="9" t="str">
        <f t="shared" si="7"/>
        <v/>
      </c>
      <c r="S71" s="81"/>
      <c r="T71" s="81"/>
      <c r="U71" s="83"/>
      <c r="W71" s="84"/>
      <c r="X71" s="85"/>
      <c r="Y71" s="85"/>
      <c r="Z71" s="85"/>
      <c r="AA71" s="85"/>
      <c r="AB71" s="85"/>
      <c r="AC71" s="85"/>
      <c r="AD71" s="85"/>
      <c r="AE71" s="85"/>
      <c r="AF71" s="85"/>
      <c r="AG71" s="85"/>
      <c r="AH71" s="85"/>
      <c r="AI71" s="86"/>
      <c r="AJ71" s="27"/>
      <c r="AK71" s="84"/>
      <c r="AL71" s="85"/>
      <c r="AM71" s="85"/>
      <c r="AN71" s="85"/>
      <c r="AO71" s="85"/>
      <c r="AP71" s="85"/>
      <c r="AQ71" s="85"/>
      <c r="AR71" s="85"/>
      <c r="AS71" s="85"/>
      <c r="AT71" s="85"/>
      <c r="AU71" s="85"/>
      <c r="AV71" s="85"/>
      <c r="AW71" s="86"/>
    </row>
    <row r="72" spans="1:49" ht="38.25" x14ac:dyDescent="0.2">
      <c r="A72" s="76">
        <v>50</v>
      </c>
      <c r="B72" s="77" t="str">
        <f ca="1">VLOOKUP($A72,Scoring!$A$15:$R$266,2,FALSE)</f>
        <v>Condition C10 (ESO Licence)</v>
      </c>
      <c r="C72" s="77" t="str">
        <f ca="1">VLOOKUP($A72,Scoring!$A$15:$R$266,3,FALSE)</f>
        <v>Network Access Policy 
Network Access Policy</v>
      </c>
      <c r="D72" s="78"/>
      <c r="E72" s="79" t="str">
        <f>VLOOKUP($A72,Scoring!$A$16:$R$266,Scoring!$D$267,FALSE)</f>
        <v/>
      </c>
      <c r="F72" s="78"/>
      <c r="G72" s="79" t="str">
        <f>VLOOKUP($A72,Scoring!$A$16:$R$266,Scoring!$P$267,FALSE)</f>
        <v/>
      </c>
      <c r="H72" s="78"/>
      <c r="I72" s="79" t="str">
        <f ca="1">VLOOKUP($A72,Scoring!$A$16:$R$266,Scoring!$R$267,FALSE)</f>
        <v>-</v>
      </c>
      <c r="J72" s="87" t="str">
        <f t="shared" si="2"/>
        <v>-</v>
      </c>
      <c r="K72" s="9" t="str">
        <f t="shared" si="3"/>
        <v/>
      </c>
      <c r="L72" s="9" t="str">
        <f t="shared" si="4"/>
        <v/>
      </c>
      <c r="M72" s="81"/>
      <c r="N72" s="81"/>
      <c r="O72" s="83"/>
      <c r="P72" s="80" t="str">
        <f t="shared" si="5"/>
        <v>-</v>
      </c>
      <c r="Q72" s="9" t="str">
        <f t="shared" si="6"/>
        <v/>
      </c>
      <c r="R72" s="9" t="str">
        <f t="shared" si="7"/>
        <v/>
      </c>
      <c r="S72" s="81"/>
      <c r="T72" s="81"/>
      <c r="U72" s="83"/>
      <c r="W72" s="84"/>
      <c r="X72" s="85"/>
      <c r="Y72" s="85"/>
      <c r="Z72" s="85"/>
      <c r="AA72" s="85"/>
      <c r="AB72" s="85"/>
      <c r="AC72" s="85"/>
      <c r="AD72" s="85"/>
      <c r="AE72" s="85"/>
      <c r="AF72" s="85"/>
      <c r="AG72" s="85"/>
      <c r="AH72" s="85"/>
      <c r="AI72" s="86"/>
      <c r="AJ72" s="27"/>
      <c r="AK72" s="84"/>
      <c r="AL72" s="85"/>
      <c r="AM72" s="85"/>
      <c r="AN72" s="85"/>
      <c r="AO72" s="85"/>
      <c r="AP72" s="85"/>
      <c r="AQ72" s="85"/>
      <c r="AR72" s="85"/>
      <c r="AS72" s="85"/>
      <c r="AT72" s="85"/>
      <c r="AU72" s="85"/>
      <c r="AV72" s="85"/>
      <c r="AW72" s="86"/>
    </row>
    <row r="73" spans="1:49" ht="102" x14ac:dyDescent="0.2">
      <c r="A73" s="76">
        <v>51</v>
      </c>
      <c r="B73" s="77" t="str">
        <f ca="1">VLOOKUP($A73,Scoring!$A$15:$R$266,2,FALSE)</f>
        <v>Condition C12 (ESO Licence)</v>
      </c>
      <c r="C73" s="77" t="str">
        <f ca="1">VLOOKUP($A73,Scoring!$A$15:$R$266,3,FALSE)</f>
        <v xml:space="preserve">Production of information about the national electricity transmission system. 
A statement in showing in respect of each of the seven succeeding financial years circuit capacity, forecast power flows and loading on each part of the national electricity transmission system and fault levels for each transmission node. </v>
      </c>
      <c r="D73" s="78"/>
      <c r="E73" s="79" t="str">
        <f>VLOOKUP($A73,Scoring!$A$16:$R$266,Scoring!$D$267,FALSE)</f>
        <v/>
      </c>
      <c r="F73" s="78"/>
      <c r="G73" s="79" t="str">
        <f>VLOOKUP($A73,Scoring!$A$16:$R$266,Scoring!$P$267,FALSE)</f>
        <v/>
      </c>
      <c r="H73" s="78"/>
      <c r="I73" s="79" t="str">
        <f ca="1">VLOOKUP($A73,Scoring!$A$16:$R$266,Scoring!$R$267,FALSE)</f>
        <v>-</v>
      </c>
      <c r="J73" s="87" t="str">
        <f t="shared" si="2"/>
        <v>-</v>
      </c>
      <c r="K73" s="9" t="str">
        <f t="shared" si="3"/>
        <v/>
      </c>
      <c r="L73" s="9" t="str">
        <f t="shared" si="4"/>
        <v/>
      </c>
      <c r="M73" s="81"/>
      <c r="N73" s="81"/>
      <c r="O73" s="83"/>
      <c r="P73" s="80" t="str">
        <f t="shared" si="5"/>
        <v>-</v>
      </c>
      <c r="Q73" s="9" t="str">
        <f t="shared" si="6"/>
        <v/>
      </c>
      <c r="R73" s="9" t="str">
        <f t="shared" si="7"/>
        <v/>
      </c>
      <c r="S73" s="81"/>
      <c r="T73" s="81"/>
      <c r="U73" s="83"/>
      <c r="W73" s="84"/>
      <c r="X73" s="85"/>
      <c r="Y73" s="85"/>
      <c r="Z73" s="85"/>
      <c r="AA73" s="85"/>
      <c r="AB73" s="85"/>
      <c r="AC73" s="85"/>
      <c r="AD73" s="85"/>
      <c r="AE73" s="85"/>
      <c r="AF73" s="85"/>
      <c r="AG73" s="85"/>
      <c r="AH73" s="85"/>
      <c r="AI73" s="86"/>
      <c r="AJ73" s="27"/>
      <c r="AK73" s="84"/>
      <c r="AL73" s="85"/>
      <c r="AM73" s="85"/>
      <c r="AN73" s="85"/>
      <c r="AO73" s="85"/>
      <c r="AP73" s="85"/>
      <c r="AQ73" s="85"/>
      <c r="AR73" s="85"/>
      <c r="AS73" s="85"/>
      <c r="AT73" s="85"/>
      <c r="AU73" s="85"/>
      <c r="AV73" s="85"/>
      <c r="AW73" s="86"/>
    </row>
    <row r="74" spans="1:49" ht="51" x14ac:dyDescent="0.2">
      <c r="A74" s="76">
        <v>52</v>
      </c>
      <c r="B74" s="77" t="str">
        <f ca="1">VLOOKUP($A74,Scoring!$A$15:$R$266,2,FALSE)</f>
        <v>Condition F8 (ESO Licence)</v>
      </c>
      <c r="C74" s="77" t="str">
        <f ca="1">VLOOKUP($A74,Scoring!$A$15:$R$266,3,FALSE)</f>
        <v xml:space="preserve">Assistance for areas with high distribution costs scheme: payments from authorised suppliers
Methodology statement </v>
      </c>
      <c r="D74" s="78"/>
      <c r="E74" s="79" t="str">
        <f>VLOOKUP($A74,Scoring!$A$16:$R$266,Scoring!$D$267,FALSE)</f>
        <v/>
      </c>
      <c r="F74" s="78"/>
      <c r="G74" s="79" t="str">
        <f>VLOOKUP($A74,Scoring!$A$16:$R$266,Scoring!$P$267,FALSE)</f>
        <v/>
      </c>
      <c r="H74" s="78"/>
      <c r="I74" s="79" t="str">
        <f ca="1">VLOOKUP($A74,Scoring!$A$16:$R$266,Scoring!$R$267,FALSE)</f>
        <v>-</v>
      </c>
      <c r="J74" s="87" t="str">
        <f t="shared" si="2"/>
        <v>-</v>
      </c>
      <c r="K74" s="9" t="str">
        <f t="shared" si="3"/>
        <v/>
      </c>
      <c r="L74" s="9" t="str">
        <f t="shared" si="4"/>
        <v/>
      </c>
      <c r="M74" s="81"/>
      <c r="N74" s="81"/>
      <c r="O74" s="83"/>
      <c r="P74" s="80" t="str">
        <f t="shared" si="5"/>
        <v>-</v>
      </c>
      <c r="Q74" s="9" t="str">
        <f t="shared" si="6"/>
        <v/>
      </c>
      <c r="R74" s="9" t="str">
        <f t="shared" si="7"/>
        <v/>
      </c>
      <c r="S74" s="81"/>
      <c r="T74" s="81"/>
      <c r="U74" s="83"/>
      <c r="W74" s="84"/>
      <c r="X74" s="85"/>
      <c r="Y74" s="85"/>
      <c r="Z74" s="85"/>
      <c r="AA74" s="85"/>
      <c r="AB74" s="85"/>
      <c r="AC74" s="85"/>
      <c r="AD74" s="85"/>
      <c r="AE74" s="85"/>
      <c r="AF74" s="85"/>
      <c r="AG74" s="85"/>
      <c r="AH74" s="85"/>
      <c r="AI74" s="86"/>
      <c r="AJ74" s="27"/>
      <c r="AK74" s="84"/>
      <c r="AL74" s="85"/>
      <c r="AM74" s="85"/>
      <c r="AN74" s="85"/>
      <c r="AO74" s="85"/>
      <c r="AP74" s="85"/>
      <c r="AQ74" s="85"/>
      <c r="AR74" s="85"/>
      <c r="AS74" s="85"/>
      <c r="AT74" s="85"/>
      <c r="AU74" s="85"/>
      <c r="AV74" s="85"/>
      <c r="AW74" s="86"/>
    </row>
    <row r="75" spans="1:49" ht="51" x14ac:dyDescent="0.2">
      <c r="A75" s="76">
        <v>53</v>
      </c>
      <c r="B75" s="77" t="str">
        <f ca="1">VLOOKUP($A75,Scoring!$A$15:$R$266,2,FALSE)</f>
        <v>Condition F8 (ESO Licence)</v>
      </c>
      <c r="C75" s="77" t="str">
        <f ca="1">VLOOKUP($A75,Scoring!$A$15:$R$266,3,FALSE)</f>
        <v>Assistance for areas with high distribution costs scheme: annual statement
Methodology statement</v>
      </c>
      <c r="D75" s="78"/>
      <c r="E75" s="79" t="str">
        <f>VLOOKUP($A75,Scoring!$A$16:$R$266,Scoring!$D$267,FALSE)</f>
        <v/>
      </c>
      <c r="F75" s="78"/>
      <c r="G75" s="79" t="str">
        <f>VLOOKUP($A75,Scoring!$A$16:$R$266,Scoring!$P$267,FALSE)</f>
        <v/>
      </c>
      <c r="H75" s="78"/>
      <c r="I75" s="79" t="str">
        <f ca="1">VLOOKUP($A75,Scoring!$A$16:$R$266,Scoring!$R$267,FALSE)</f>
        <v>-</v>
      </c>
      <c r="J75" s="87" t="str">
        <f t="shared" si="2"/>
        <v>-</v>
      </c>
      <c r="K75" s="9" t="str">
        <f t="shared" si="3"/>
        <v/>
      </c>
      <c r="L75" s="9" t="str">
        <f t="shared" si="4"/>
        <v/>
      </c>
      <c r="M75" s="81"/>
      <c r="N75" s="81"/>
      <c r="O75" s="83"/>
      <c r="P75" s="80" t="str">
        <f t="shared" si="5"/>
        <v>-</v>
      </c>
      <c r="Q75" s="9" t="str">
        <f t="shared" si="6"/>
        <v/>
      </c>
      <c r="R75" s="9" t="str">
        <f t="shared" si="7"/>
        <v/>
      </c>
      <c r="S75" s="81"/>
      <c r="T75" s="81"/>
      <c r="U75" s="83"/>
      <c r="W75" s="84"/>
      <c r="X75" s="85"/>
      <c r="Y75" s="85"/>
      <c r="Z75" s="85"/>
      <c r="AA75" s="85"/>
      <c r="AB75" s="85"/>
      <c r="AC75" s="85"/>
      <c r="AD75" s="85"/>
      <c r="AE75" s="85"/>
      <c r="AF75" s="85"/>
      <c r="AG75" s="85"/>
      <c r="AH75" s="85"/>
      <c r="AI75" s="86"/>
      <c r="AJ75" s="27"/>
      <c r="AK75" s="84"/>
      <c r="AL75" s="85"/>
      <c r="AM75" s="85"/>
      <c r="AN75" s="85"/>
      <c r="AO75" s="85"/>
      <c r="AP75" s="85"/>
      <c r="AQ75" s="85"/>
      <c r="AR75" s="85"/>
      <c r="AS75" s="85"/>
      <c r="AT75" s="85"/>
      <c r="AU75" s="85"/>
      <c r="AV75" s="85"/>
      <c r="AW75" s="86"/>
    </row>
    <row r="76" spans="1:49" ht="63.75" x14ac:dyDescent="0.2">
      <c r="A76" s="76">
        <v>54</v>
      </c>
      <c r="B76" s="77" t="str">
        <f ca="1">VLOOKUP($A76,Scoring!$A$15:$R$266,2,FALSE)</f>
        <v>Condition F7 (ESO Licence) and Condition F5 (GSP Licence)</v>
      </c>
      <c r="C76" s="77" t="str">
        <f ca="1">VLOOKUP($A76,Scoring!$A$15:$R$266,3,FALSE)</f>
        <v>Remuneration Policy and Expenses Policy
Policies describing the principles, practices, procedures and systems used to remunerate and approve expenses of employees</v>
      </c>
      <c r="D76" s="78"/>
      <c r="E76" s="79" t="str">
        <f>VLOOKUP($A76,Scoring!$A$16:$R$266,Scoring!$D$267,FALSE)</f>
        <v/>
      </c>
      <c r="F76" s="78"/>
      <c r="G76" s="79" t="str">
        <f>VLOOKUP($A76,Scoring!$A$16:$R$266,Scoring!$P$267,FALSE)</f>
        <v/>
      </c>
      <c r="H76" s="78"/>
      <c r="I76" s="79" t="str">
        <f ca="1">VLOOKUP($A76,Scoring!$A$16:$R$266,Scoring!$R$267,FALSE)</f>
        <v>-</v>
      </c>
      <c r="J76" s="87" t="str">
        <f t="shared" si="2"/>
        <v>-</v>
      </c>
      <c r="K76" s="9" t="str">
        <f t="shared" si="3"/>
        <v/>
      </c>
      <c r="L76" s="9" t="str">
        <f t="shared" si="4"/>
        <v/>
      </c>
      <c r="M76" s="81"/>
      <c r="N76" s="81"/>
      <c r="O76" s="83"/>
      <c r="P76" s="80" t="str">
        <f t="shared" si="5"/>
        <v>-</v>
      </c>
      <c r="Q76" s="9" t="str">
        <f t="shared" si="6"/>
        <v/>
      </c>
      <c r="R76" s="9" t="str">
        <f t="shared" si="7"/>
        <v/>
      </c>
      <c r="S76" s="81"/>
      <c r="T76" s="81"/>
      <c r="U76" s="83"/>
      <c r="W76" s="84"/>
      <c r="X76" s="85"/>
      <c r="Y76" s="85"/>
      <c r="Z76" s="85"/>
      <c r="AA76" s="85"/>
      <c r="AB76" s="85"/>
      <c r="AC76" s="85"/>
      <c r="AD76" s="85"/>
      <c r="AE76" s="85"/>
      <c r="AF76" s="85"/>
      <c r="AG76" s="85"/>
      <c r="AH76" s="85"/>
      <c r="AI76" s="86"/>
      <c r="AJ76" s="27"/>
      <c r="AK76" s="84"/>
      <c r="AL76" s="85"/>
      <c r="AM76" s="85"/>
      <c r="AN76" s="85"/>
      <c r="AO76" s="85"/>
      <c r="AP76" s="85"/>
      <c r="AQ76" s="85"/>
      <c r="AR76" s="85"/>
      <c r="AS76" s="85"/>
      <c r="AT76" s="85"/>
      <c r="AU76" s="85"/>
      <c r="AV76" s="85"/>
      <c r="AW76" s="86"/>
    </row>
    <row r="77" spans="1:49" ht="38.25" x14ac:dyDescent="0.2">
      <c r="A77" s="76">
        <v>55</v>
      </c>
      <c r="B77" s="77" t="str">
        <f ca="1">VLOOKUP($A77,Scoring!$A$15:$R$266,2,FALSE)</f>
        <v>Condition E10 (ESO Licence)</v>
      </c>
      <c r="C77" s="77" t="str">
        <f ca="1">VLOOKUP($A77,Scoring!$A$15:$R$266,3,FALSE)</f>
        <v>Use of System charging and methodology
Latest use of system statement</v>
      </c>
      <c r="D77" s="78"/>
      <c r="E77" s="79" t="str">
        <f>VLOOKUP($A77,Scoring!$A$16:$R$266,Scoring!$D$267,FALSE)</f>
        <v/>
      </c>
      <c r="F77" s="78"/>
      <c r="G77" s="79" t="str">
        <f>VLOOKUP($A77,Scoring!$A$16:$R$266,Scoring!$P$267,FALSE)</f>
        <v/>
      </c>
      <c r="H77" s="78"/>
      <c r="I77" s="79" t="str">
        <f ca="1">VLOOKUP($A77,Scoring!$A$16:$R$266,Scoring!$R$267,FALSE)</f>
        <v>-</v>
      </c>
      <c r="J77" s="87" t="str">
        <f t="shared" si="2"/>
        <v>-</v>
      </c>
      <c r="K77" s="9" t="str">
        <f t="shared" si="3"/>
        <v/>
      </c>
      <c r="L77" s="9" t="str">
        <f t="shared" si="4"/>
        <v/>
      </c>
      <c r="M77" s="81"/>
      <c r="N77" s="81"/>
      <c r="O77" s="83"/>
      <c r="P77" s="80" t="str">
        <f t="shared" si="5"/>
        <v>-</v>
      </c>
      <c r="Q77" s="9" t="str">
        <f t="shared" si="6"/>
        <v/>
      </c>
      <c r="R77" s="9" t="str">
        <f t="shared" si="7"/>
        <v/>
      </c>
      <c r="S77" s="81"/>
      <c r="T77" s="81"/>
      <c r="U77" s="83"/>
      <c r="W77" s="84"/>
      <c r="X77" s="85"/>
      <c r="Y77" s="85"/>
      <c r="Z77" s="85"/>
      <c r="AA77" s="85"/>
      <c r="AB77" s="85"/>
      <c r="AC77" s="85"/>
      <c r="AD77" s="85"/>
      <c r="AE77" s="85"/>
      <c r="AF77" s="85"/>
      <c r="AG77" s="85"/>
      <c r="AH77" s="85"/>
      <c r="AI77" s="86"/>
      <c r="AJ77" s="27"/>
      <c r="AK77" s="84"/>
      <c r="AL77" s="85"/>
      <c r="AM77" s="85"/>
      <c r="AN77" s="85"/>
      <c r="AO77" s="85"/>
      <c r="AP77" s="85"/>
      <c r="AQ77" s="85"/>
      <c r="AR77" s="85"/>
      <c r="AS77" s="85"/>
      <c r="AT77" s="85"/>
      <c r="AU77" s="85"/>
      <c r="AV77" s="85"/>
      <c r="AW77" s="86"/>
    </row>
    <row r="78" spans="1:49" ht="51" x14ac:dyDescent="0.2">
      <c r="A78" s="76">
        <v>56</v>
      </c>
      <c r="B78" s="77" t="str">
        <f ca="1">VLOOKUP($A78,Scoring!$A$15:$R$266,2,FALSE)</f>
        <v>Condition B1 (ESO and GSP Licence)</v>
      </c>
      <c r="C78" s="77" t="str">
        <f ca="1">VLOOKUP($A78,Scoring!$A$15:$R$266,3,FALSE)</f>
        <v xml:space="preserve">Compliance Officer’s report
Report produced in accordance with Part F of the condition. </v>
      </c>
      <c r="D78" s="78"/>
      <c r="E78" s="79" t="str">
        <f>VLOOKUP($A78,Scoring!$A$16:$R$266,Scoring!$D$267,FALSE)</f>
        <v/>
      </c>
      <c r="F78" s="78"/>
      <c r="G78" s="79" t="str">
        <f>VLOOKUP($A78,Scoring!$A$16:$R$266,Scoring!$P$267,FALSE)</f>
        <v/>
      </c>
      <c r="H78" s="78"/>
      <c r="I78" s="79" t="str">
        <f ca="1">VLOOKUP($A78,Scoring!$A$16:$R$266,Scoring!$R$267,FALSE)</f>
        <v>-</v>
      </c>
      <c r="J78" s="87" t="str">
        <f t="shared" si="2"/>
        <v>-</v>
      </c>
      <c r="K78" s="9" t="str">
        <f t="shared" si="3"/>
        <v/>
      </c>
      <c r="L78" s="9" t="str">
        <f t="shared" si="4"/>
        <v/>
      </c>
      <c r="M78" s="81"/>
      <c r="N78" s="81"/>
      <c r="O78" s="83"/>
      <c r="P78" s="80" t="str">
        <f t="shared" si="5"/>
        <v>-</v>
      </c>
      <c r="Q78" s="9" t="str">
        <f t="shared" si="6"/>
        <v/>
      </c>
      <c r="R78" s="9" t="str">
        <f t="shared" si="7"/>
        <v/>
      </c>
      <c r="S78" s="81"/>
      <c r="T78" s="81"/>
      <c r="U78" s="83"/>
      <c r="W78" s="84"/>
      <c r="X78" s="85"/>
      <c r="Y78" s="85"/>
      <c r="Z78" s="85"/>
      <c r="AA78" s="85"/>
      <c r="AB78" s="85"/>
      <c r="AC78" s="85"/>
      <c r="AD78" s="85"/>
      <c r="AE78" s="85"/>
      <c r="AF78" s="85"/>
      <c r="AG78" s="85"/>
      <c r="AH78" s="85"/>
      <c r="AI78" s="86"/>
      <c r="AJ78" s="27"/>
      <c r="AK78" s="84"/>
      <c r="AL78" s="85"/>
      <c r="AM78" s="85"/>
      <c r="AN78" s="85"/>
      <c r="AO78" s="85"/>
      <c r="AP78" s="85"/>
      <c r="AQ78" s="85"/>
      <c r="AR78" s="85"/>
      <c r="AS78" s="85"/>
      <c r="AT78" s="85"/>
      <c r="AU78" s="85"/>
      <c r="AV78" s="85"/>
      <c r="AW78" s="86"/>
    </row>
    <row r="79" spans="1:49" ht="76.5" x14ac:dyDescent="0.2">
      <c r="A79" s="76">
        <v>57</v>
      </c>
      <c r="B79" s="77" t="str">
        <f ca="1">VLOOKUP($A79,Scoring!$A$15:$R$266,2,FALSE)</f>
        <v>Condition B1  (ESO and GSP Licence)</v>
      </c>
      <c r="C79" s="77" t="str">
        <f ca="1">VLOOKUP($A79,Scoring!$A$15:$R$266,3,FALSE)</f>
        <v xml:space="preserve">Independence Statement
Set out the systems, processes and other governance arrangements that the licensee has in place to maintain the impartiality and integrity of the actions of its employees and the independence of the licensee. </v>
      </c>
      <c r="D79" s="78"/>
      <c r="E79" s="79" t="str">
        <f>VLOOKUP($A79,Scoring!$A$16:$R$266,Scoring!$D$267,FALSE)</f>
        <v/>
      </c>
      <c r="F79" s="78"/>
      <c r="G79" s="79" t="str">
        <f>VLOOKUP($A79,Scoring!$A$16:$R$266,Scoring!$P$267,FALSE)</f>
        <v/>
      </c>
      <c r="H79" s="78"/>
      <c r="I79" s="79" t="str">
        <f ca="1">VLOOKUP($A79,Scoring!$A$16:$R$266,Scoring!$R$267,FALSE)</f>
        <v>-</v>
      </c>
      <c r="J79" s="87" t="str">
        <f t="shared" si="2"/>
        <v>-</v>
      </c>
      <c r="K79" s="9" t="str">
        <f t="shared" si="3"/>
        <v/>
      </c>
      <c r="L79" s="9" t="str">
        <f t="shared" si="4"/>
        <v/>
      </c>
      <c r="M79" s="81"/>
      <c r="N79" s="81"/>
      <c r="O79" s="83"/>
      <c r="P79" s="80" t="str">
        <f t="shared" si="5"/>
        <v>-</v>
      </c>
      <c r="Q79" s="9" t="str">
        <f t="shared" si="6"/>
        <v/>
      </c>
      <c r="R79" s="9" t="str">
        <f t="shared" si="7"/>
        <v/>
      </c>
      <c r="S79" s="81"/>
      <c r="T79" s="81"/>
      <c r="U79" s="83"/>
      <c r="W79" s="84"/>
      <c r="X79" s="85"/>
      <c r="Y79" s="85"/>
      <c r="Z79" s="85"/>
      <c r="AA79" s="85"/>
      <c r="AB79" s="85"/>
      <c r="AC79" s="85"/>
      <c r="AD79" s="85"/>
      <c r="AE79" s="85"/>
      <c r="AF79" s="85"/>
      <c r="AG79" s="85"/>
      <c r="AH79" s="85"/>
      <c r="AI79" s="86"/>
      <c r="AJ79" s="27"/>
      <c r="AK79" s="84"/>
      <c r="AL79" s="85"/>
      <c r="AM79" s="85"/>
      <c r="AN79" s="85"/>
      <c r="AO79" s="85"/>
      <c r="AP79" s="85"/>
      <c r="AQ79" s="85"/>
      <c r="AR79" s="85"/>
      <c r="AS79" s="85"/>
      <c r="AT79" s="85"/>
      <c r="AU79" s="85"/>
      <c r="AV79" s="85"/>
      <c r="AW79" s="86"/>
    </row>
    <row r="80" spans="1:49" ht="38.25" x14ac:dyDescent="0.2">
      <c r="A80" s="76">
        <v>58</v>
      </c>
      <c r="B80" s="77" t="str">
        <f ca="1">VLOOKUP($A80,Scoring!$A$15:$R$266,2,FALSE)</f>
        <v>Condition C4 (GSP Licence)</v>
      </c>
      <c r="C80" s="77" t="str">
        <f ca="1">VLOOKUP($A80,Scoring!$A$15:$R$266,3,FALSE)</f>
        <v>Gas Supply Security Assessment
Gas Supply Security Assessment</v>
      </c>
      <c r="D80" s="78"/>
      <c r="E80" s="79" t="str">
        <f>VLOOKUP($A80,Scoring!$A$16:$R$266,Scoring!$D$267,FALSE)</f>
        <v/>
      </c>
      <c r="F80" s="78"/>
      <c r="G80" s="79" t="str">
        <f>VLOOKUP($A80,Scoring!$A$16:$R$266,Scoring!$P$267,FALSE)</f>
        <v/>
      </c>
      <c r="H80" s="78"/>
      <c r="I80" s="79" t="str">
        <f ca="1">VLOOKUP($A80,Scoring!$A$16:$R$266,Scoring!$R$267,FALSE)</f>
        <v>-</v>
      </c>
      <c r="J80" s="87" t="str">
        <f t="shared" si="2"/>
        <v>-</v>
      </c>
      <c r="K80" s="9" t="str">
        <f t="shared" si="3"/>
        <v/>
      </c>
      <c r="L80" s="9" t="str">
        <f t="shared" si="4"/>
        <v/>
      </c>
      <c r="M80" s="81"/>
      <c r="N80" s="81"/>
      <c r="O80" s="83"/>
      <c r="P80" s="80" t="str">
        <f t="shared" si="5"/>
        <v>-</v>
      </c>
      <c r="Q80" s="9" t="str">
        <f t="shared" si="6"/>
        <v/>
      </c>
      <c r="R80" s="9" t="str">
        <f t="shared" si="7"/>
        <v/>
      </c>
      <c r="S80" s="81"/>
      <c r="T80" s="81"/>
      <c r="U80" s="83"/>
      <c r="W80" s="84"/>
      <c r="X80" s="85"/>
      <c r="Y80" s="85"/>
      <c r="Z80" s="85"/>
      <c r="AA80" s="85"/>
      <c r="AB80" s="85"/>
      <c r="AC80" s="85"/>
      <c r="AD80" s="85"/>
      <c r="AE80" s="85"/>
      <c r="AF80" s="85"/>
      <c r="AG80" s="85"/>
      <c r="AH80" s="85"/>
      <c r="AI80" s="86"/>
      <c r="AJ80" s="27"/>
      <c r="AK80" s="84"/>
      <c r="AL80" s="85"/>
      <c r="AM80" s="85"/>
      <c r="AN80" s="85"/>
      <c r="AO80" s="85"/>
      <c r="AP80" s="85"/>
      <c r="AQ80" s="85"/>
      <c r="AR80" s="85"/>
      <c r="AS80" s="85"/>
      <c r="AT80" s="85"/>
      <c r="AU80" s="85"/>
      <c r="AV80" s="85"/>
      <c r="AW80" s="86"/>
    </row>
    <row r="81" spans="1:49" ht="63.75" x14ac:dyDescent="0.2">
      <c r="A81" s="76">
        <v>59</v>
      </c>
      <c r="B81" s="77" t="str">
        <f ca="1">VLOOKUP($A81,Scoring!$A$15:$R$266,2,FALSE)</f>
        <v>Condition C7 (ESO Licence) and Condition C6 (GSP Licence)</v>
      </c>
      <c r="C81" s="77" t="str">
        <f ca="1">VLOOKUP($A81,Scoring!$A$15:$R$266,3,FALSE)</f>
        <v xml:space="preserve">Energy Resilience Assessment Report 
Energy Resilience Assessment Report </v>
      </c>
      <c r="D81" s="78"/>
      <c r="E81" s="79" t="str">
        <f>VLOOKUP($A81,Scoring!$A$16:$R$266,Scoring!$D$267,FALSE)</f>
        <v/>
      </c>
      <c r="F81" s="78"/>
      <c r="G81" s="79" t="str">
        <f>VLOOKUP($A81,Scoring!$A$16:$R$266,Scoring!$P$267,FALSE)</f>
        <v/>
      </c>
      <c r="H81" s="78"/>
      <c r="I81" s="79" t="str">
        <f ca="1">VLOOKUP($A81,Scoring!$A$16:$R$266,Scoring!$R$267,FALSE)</f>
        <v>-</v>
      </c>
      <c r="J81" s="87" t="str">
        <f t="shared" si="2"/>
        <v>-</v>
      </c>
      <c r="K81" s="9" t="str">
        <f t="shared" si="3"/>
        <v/>
      </c>
      <c r="L81" s="9" t="str">
        <f t="shared" si="4"/>
        <v/>
      </c>
      <c r="M81" s="81"/>
      <c r="N81" s="81"/>
      <c r="O81" s="83"/>
      <c r="P81" s="80" t="str">
        <f t="shared" si="5"/>
        <v>-</v>
      </c>
      <c r="Q81" s="9" t="str">
        <f t="shared" si="6"/>
        <v/>
      </c>
      <c r="R81" s="9" t="str">
        <f t="shared" si="7"/>
        <v/>
      </c>
      <c r="S81" s="81"/>
      <c r="T81" s="81"/>
      <c r="U81" s="83"/>
      <c r="W81" s="84"/>
      <c r="X81" s="85"/>
      <c r="Y81" s="85"/>
      <c r="Z81" s="85"/>
      <c r="AA81" s="85"/>
      <c r="AB81" s="85"/>
      <c r="AC81" s="85"/>
      <c r="AD81" s="85"/>
      <c r="AE81" s="85"/>
      <c r="AF81" s="85"/>
      <c r="AG81" s="85"/>
      <c r="AH81" s="85"/>
      <c r="AI81" s="86"/>
      <c r="AJ81" s="27"/>
      <c r="AK81" s="84"/>
      <c r="AL81" s="85"/>
      <c r="AM81" s="85"/>
      <c r="AN81" s="85"/>
      <c r="AO81" s="85"/>
      <c r="AP81" s="85"/>
      <c r="AQ81" s="85"/>
      <c r="AR81" s="85"/>
      <c r="AS81" s="85"/>
      <c r="AT81" s="85"/>
      <c r="AU81" s="85"/>
      <c r="AV81" s="85"/>
      <c r="AW81" s="86"/>
    </row>
    <row r="82" spans="1:49" ht="63.75" x14ac:dyDescent="0.2">
      <c r="A82" s="76">
        <v>60</v>
      </c>
      <c r="B82" s="77" t="str">
        <f ca="1">VLOOKUP($A82,Scoring!$A$15:$R$266,2,FALSE)</f>
        <v>Condition C7 (ESO Licence) and Condition C6 (GSP Licence)</v>
      </c>
      <c r="C82" s="77" t="str">
        <f ca="1">VLOOKUP($A82,Scoring!$A$15:$R$266,3,FALSE)</f>
        <v>Industry Readiness and Preparedness Report
 Industry Readiness and Preparedness Report</v>
      </c>
      <c r="D82" s="78"/>
      <c r="E82" s="79" t="str">
        <f>VLOOKUP($A82,Scoring!$A$16:$R$266,Scoring!$D$267,FALSE)</f>
        <v/>
      </c>
      <c r="F82" s="78"/>
      <c r="G82" s="79" t="str">
        <f>VLOOKUP($A82,Scoring!$A$16:$R$266,Scoring!$P$267,FALSE)</f>
        <v/>
      </c>
      <c r="H82" s="78"/>
      <c r="I82" s="79" t="str">
        <f ca="1">VLOOKUP($A82,Scoring!$A$16:$R$266,Scoring!$R$267,FALSE)</f>
        <v>-</v>
      </c>
      <c r="J82" s="87" t="str">
        <f t="shared" si="2"/>
        <v>-</v>
      </c>
      <c r="K82" s="9" t="str">
        <f t="shared" si="3"/>
        <v/>
      </c>
      <c r="L82" s="9" t="str">
        <f t="shared" si="4"/>
        <v/>
      </c>
      <c r="M82" s="81"/>
      <c r="N82" s="81"/>
      <c r="O82" s="83"/>
      <c r="P82" s="80" t="str">
        <f t="shared" si="5"/>
        <v>-</v>
      </c>
      <c r="Q82" s="9" t="str">
        <f t="shared" si="6"/>
        <v/>
      </c>
      <c r="R82" s="9" t="str">
        <f t="shared" si="7"/>
        <v/>
      </c>
      <c r="S82" s="81"/>
      <c r="T82" s="81"/>
      <c r="U82" s="83"/>
      <c r="W82" s="84"/>
      <c r="X82" s="85"/>
      <c r="Y82" s="85"/>
      <c r="Z82" s="85"/>
      <c r="AA82" s="85"/>
      <c r="AB82" s="85"/>
      <c r="AC82" s="85"/>
      <c r="AD82" s="85"/>
      <c r="AE82" s="85"/>
      <c r="AF82" s="85"/>
      <c r="AG82" s="85"/>
      <c r="AH82" s="85"/>
      <c r="AI82" s="86"/>
      <c r="AJ82" s="27"/>
      <c r="AK82" s="84"/>
      <c r="AL82" s="85"/>
      <c r="AM82" s="85"/>
      <c r="AN82" s="85"/>
      <c r="AO82" s="85"/>
      <c r="AP82" s="85"/>
      <c r="AQ82" s="85"/>
      <c r="AR82" s="85"/>
      <c r="AS82" s="85"/>
      <c r="AT82" s="85"/>
      <c r="AU82" s="85"/>
      <c r="AV82" s="85"/>
      <c r="AW82" s="86"/>
    </row>
    <row r="83" spans="1:49" ht="38.25" x14ac:dyDescent="0.2">
      <c r="A83" s="76">
        <v>61</v>
      </c>
      <c r="B83" s="77" t="str">
        <f ca="1">VLOOKUP($A83,Scoring!$A$15:$R$266,2,FALSE)</f>
        <v>Condition C8 (GSP Licence)</v>
      </c>
      <c r="C83" s="77" t="str">
        <f ca="1">VLOOKUP($A83,Scoring!$A$15:$R$266,3,FALSE)</f>
        <v xml:space="preserve">Gas Network Capability Needs Report 
Gas Network Capability Needs Report </v>
      </c>
      <c r="D83" s="78"/>
      <c r="E83" s="79" t="str">
        <f>VLOOKUP($A83,Scoring!$A$16:$R$266,Scoring!$D$267,FALSE)</f>
        <v/>
      </c>
      <c r="F83" s="78"/>
      <c r="G83" s="79" t="str">
        <f>VLOOKUP($A83,Scoring!$A$16:$R$266,Scoring!$P$267,FALSE)</f>
        <v/>
      </c>
      <c r="H83" s="78"/>
      <c r="I83" s="79" t="str">
        <f ca="1">VLOOKUP($A83,Scoring!$A$16:$R$266,Scoring!$R$267,FALSE)</f>
        <v>-</v>
      </c>
      <c r="J83" s="87" t="str">
        <f t="shared" si="2"/>
        <v>-</v>
      </c>
      <c r="K83" s="9" t="str">
        <f t="shared" si="3"/>
        <v/>
      </c>
      <c r="L83" s="9" t="str">
        <f t="shared" si="4"/>
        <v/>
      </c>
      <c r="M83" s="81"/>
      <c r="N83" s="81"/>
      <c r="O83" s="83"/>
      <c r="P83" s="80" t="str">
        <f t="shared" si="5"/>
        <v>-</v>
      </c>
      <c r="Q83" s="9" t="str">
        <f t="shared" si="6"/>
        <v/>
      </c>
      <c r="R83" s="9" t="str">
        <f t="shared" si="7"/>
        <v/>
      </c>
      <c r="S83" s="81"/>
      <c r="T83" s="81"/>
      <c r="U83" s="83"/>
      <c r="W83" s="84"/>
      <c r="X83" s="85"/>
      <c r="Y83" s="85"/>
      <c r="Z83" s="85"/>
      <c r="AA83" s="85"/>
      <c r="AB83" s="85"/>
      <c r="AC83" s="85"/>
      <c r="AD83" s="85"/>
      <c r="AE83" s="85"/>
      <c r="AF83" s="85"/>
      <c r="AG83" s="85"/>
      <c r="AH83" s="85"/>
      <c r="AI83" s="86"/>
      <c r="AJ83" s="27"/>
      <c r="AK83" s="84"/>
      <c r="AL83" s="85"/>
      <c r="AM83" s="85"/>
      <c r="AN83" s="85"/>
      <c r="AO83" s="85"/>
      <c r="AP83" s="85"/>
      <c r="AQ83" s="85"/>
      <c r="AR83" s="85"/>
      <c r="AS83" s="85"/>
      <c r="AT83" s="85"/>
      <c r="AU83" s="85"/>
      <c r="AV83" s="85"/>
      <c r="AW83" s="86"/>
    </row>
    <row r="84" spans="1:49" ht="38.25" x14ac:dyDescent="0.2">
      <c r="A84" s="76">
        <v>62</v>
      </c>
      <c r="B84" s="77" t="str">
        <f ca="1">VLOOKUP($A84,Scoring!$A$15:$R$266,2,FALSE)</f>
        <v>Condition C8 (GSP Licence)</v>
      </c>
      <c r="C84" s="77" t="str">
        <f ca="1">VLOOKUP($A84,Scoring!$A$15:$R$266,3,FALSE)</f>
        <v>Gas Options Advice Document
Gas Options Advice Document</v>
      </c>
      <c r="D84" s="78"/>
      <c r="E84" s="79" t="str">
        <f>VLOOKUP($A84,Scoring!$A$16:$R$266,Scoring!$D$267,FALSE)</f>
        <v/>
      </c>
      <c r="F84" s="78"/>
      <c r="G84" s="79" t="str">
        <f>VLOOKUP($A84,Scoring!$A$16:$R$266,Scoring!$P$267,FALSE)</f>
        <v/>
      </c>
      <c r="H84" s="78"/>
      <c r="I84" s="79" t="str">
        <f ca="1">VLOOKUP($A84,Scoring!$A$16:$R$266,Scoring!$R$267,FALSE)</f>
        <v>-</v>
      </c>
      <c r="J84" s="87" t="str">
        <f t="shared" si="2"/>
        <v>-</v>
      </c>
      <c r="K84" s="9" t="str">
        <f t="shared" si="3"/>
        <v/>
      </c>
      <c r="L84" s="9" t="str">
        <f t="shared" si="4"/>
        <v/>
      </c>
      <c r="M84" s="81"/>
      <c r="N84" s="81"/>
      <c r="O84" s="83"/>
      <c r="P84" s="80" t="str">
        <f t="shared" si="5"/>
        <v>-</v>
      </c>
      <c r="Q84" s="9" t="str">
        <f t="shared" si="6"/>
        <v/>
      </c>
      <c r="R84" s="9" t="str">
        <f t="shared" si="7"/>
        <v/>
      </c>
      <c r="S84" s="81"/>
      <c r="T84" s="81"/>
      <c r="U84" s="83"/>
      <c r="W84" s="84"/>
      <c r="X84" s="85"/>
      <c r="Y84" s="85"/>
      <c r="Z84" s="85"/>
      <c r="AA84" s="85"/>
      <c r="AB84" s="85"/>
      <c r="AC84" s="85"/>
      <c r="AD84" s="85"/>
      <c r="AE84" s="85"/>
      <c r="AF84" s="85"/>
      <c r="AG84" s="85"/>
      <c r="AH84" s="85"/>
      <c r="AI84" s="86"/>
      <c r="AJ84" s="27"/>
      <c r="AK84" s="84"/>
      <c r="AL84" s="85"/>
      <c r="AM84" s="85"/>
      <c r="AN84" s="85"/>
      <c r="AO84" s="85"/>
      <c r="AP84" s="85"/>
      <c r="AQ84" s="85"/>
      <c r="AR84" s="85"/>
      <c r="AS84" s="85"/>
      <c r="AT84" s="85"/>
      <c r="AU84" s="85"/>
      <c r="AV84" s="85"/>
      <c r="AW84" s="86"/>
    </row>
    <row r="85" spans="1:49" ht="63.75" x14ac:dyDescent="0.2">
      <c r="A85" s="76">
        <v>63</v>
      </c>
      <c r="B85" s="77" t="str">
        <f ca="1">VLOOKUP($A85,Scoring!$A$15:$R$266,2,FALSE)</f>
        <v>Condition C17 (ESO Licence) and Condition C12 (GSP Licence)</v>
      </c>
      <c r="C85" s="77" t="str">
        <f ca="1">VLOOKUP($A85,Scoring!$A$15:$R$266,3,FALSE)</f>
        <v xml:space="preserve">CSNP Methodology
Approval process for the CSNP Methodology </v>
      </c>
      <c r="D85" s="78"/>
      <c r="E85" s="79" t="str">
        <f>VLOOKUP($A85,Scoring!$A$16:$R$266,Scoring!$D$267,FALSE)</f>
        <v/>
      </c>
      <c r="F85" s="78"/>
      <c r="G85" s="79" t="str">
        <f>VLOOKUP($A85,Scoring!$A$16:$R$266,Scoring!$P$267,FALSE)</f>
        <v/>
      </c>
      <c r="H85" s="78"/>
      <c r="I85" s="79" t="str">
        <f ca="1">VLOOKUP($A85,Scoring!$A$16:$R$266,Scoring!$R$267,FALSE)</f>
        <v>-</v>
      </c>
      <c r="J85" s="87" t="str">
        <f t="shared" si="2"/>
        <v>-</v>
      </c>
      <c r="K85" s="9" t="str">
        <f t="shared" si="3"/>
        <v/>
      </c>
      <c r="L85" s="9" t="str">
        <f t="shared" si="4"/>
        <v/>
      </c>
      <c r="M85" s="81"/>
      <c r="N85" s="81"/>
      <c r="O85" s="83"/>
      <c r="P85" s="80" t="str">
        <f t="shared" si="5"/>
        <v>-</v>
      </c>
      <c r="Q85" s="9" t="str">
        <f t="shared" si="6"/>
        <v/>
      </c>
      <c r="R85" s="9" t="str">
        <f t="shared" si="7"/>
        <v/>
      </c>
      <c r="S85" s="81"/>
      <c r="T85" s="81"/>
      <c r="U85" s="83"/>
      <c r="W85" s="84"/>
      <c r="X85" s="85"/>
      <c r="Y85" s="85"/>
      <c r="Z85" s="85"/>
      <c r="AA85" s="85"/>
      <c r="AB85" s="85"/>
      <c r="AC85" s="85"/>
      <c r="AD85" s="85"/>
      <c r="AE85" s="85"/>
      <c r="AF85" s="85"/>
      <c r="AG85" s="85"/>
      <c r="AH85" s="85"/>
      <c r="AI85" s="86"/>
      <c r="AJ85" s="27"/>
      <c r="AK85" s="84"/>
      <c r="AL85" s="85"/>
      <c r="AM85" s="85"/>
      <c r="AN85" s="85"/>
      <c r="AO85" s="85"/>
      <c r="AP85" s="85"/>
      <c r="AQ85" s="85"/>
      <c r="AR85" s="85"/>
      <c r="AS85" s="85"/>
      <c r="AT85" s="85"/>
      <c r="AU85" s="85"/>
      <c r="AV85" s="85"/>
      <c r="AW85" s="86"/>
    </row>
    <row r="86" spans="1:49" ht="63.75" x14ac:dyDescent="0.2">
      <c r="A86" s="76">
        <v>64</v>
      </c>
      <c r="B86" s="77" t="str">
        <f ca="1">VLOOKUP($A86,Scoring!$A$15:$R$266,2,FALSE)</f>
        <v>Condition F1 (ESO and GSP Licence)</v>
      </c>
      <c r="C86" s="77" t="str">
        <f ca="1">VLOOKUP($A86,Scoring!$A$15:$R$266,3,FALSE)</f>
        <v>Total Cost Allocation Methodology
Sets out the principles and procedures for how total expenditure is allocated as either Gas or Electricity Licence Expenditure.</v>
      </c>
      <c r="D86" s="78"/>
      <c r="E86" s="79" t="str">
        <f>VLOOKUP($A86,Scoring!$A$16:$R$266,Scoring!$D$267,FALSE)</f>
        <v/>
      </c>
      <c r="F86" s="78"/>
      <c r="G86" s="79" t="str">
        <f>VLOOKUP($A86,Scoring!$A$16:$R$266,Scoring!$P$267,FALSE)</f>
        <v/>
      </c>
      <c r="H86" s="78"/>
      <c r="I86" s="79" t="str">
        <f ca="1">VLOOKUP($A86,Scoring!$A$16:$R$266,Scoring!$R$267,FALSE)</f>
        <v>-</v>
      </c>
      <c r="J86" s="87" t="str">
        <f t="shared" si="2"/>
        <v>-</v>
      </c>
      <c r="K86" s="9" t="str">
        <f t="shared" si="3"/>
        <v/>
      </c>
      <c r="L86" s="9" t="str">
        <f t="shared" si="4"/>
        <v/>
      </c>
      <c r="M86" s="81"/>
      <c r="N86" s="81"/>
      <c r="O86" s="83"/>
      <c r="P86" s="80" t="str">
        <f t="shared" si="5"/>
        <v>-</v>
      </c>
      <c r="Q86" s="9" t="str">
        <f t="shared" si="6"/>
        <v/>
      </c>
      <c r="R86" s="9" t="str">
        <f t="shared" si="7"/>
        <v/>
      </c>
      <c r="S86" s="81"/>
      <c r="T86" s="81"/>
      <c r="U86" s="83"/>
      <c r="W86" s="84"/>
      <c r="X86" s="85"/>
      <c r="Y86" s="85"/>
      <c r="Z86" s="85"/>
      <c r="AA86" s="85"/>
      <c r="AB86" s="85"/>
      <c r="AC86" s="85"/>
      <c r="AD86" s="85"/>
      <c r="AE86" s="85"/>
      <c r="AF86" s="85"/>
      <c r="AG86" s="85"/>
      <c r="AH86" s="85"/>
      <c r="AI86" s="86"/>
      <c r="AJ86" s="27"/>
      <c r="AK86" s="84"/>
      <c r="AL86" s="85"/>
      <c r="AM86" s="85"/>
      <c r="AN86" s="85"/>
      <c r="AO86" s="85"/>
      <c r="AP86" s="85"/>
      <c r="AQ86" s="85"/>
      <c r="AR86" s="85"/>
      <c r="AS86" s="85"/>
      <c r="AT86" s="85"/>
      <c r="AU86" s="85"/>
      <c r="AV86" s="85"/>
      <c r="AW86" s="86"/>
    </row>
    <row r="87" spans="1:49" ht="63.75" x14ac:dyDescent="0.2">
      <c r="A87" s="76">
        <v>65</v>
      </c>
      <c r="B87" s="77" t="str">
        <f ca="1">VLOOKUP($A87,Scoring!$A$15:$R$266,2,FALSE)</f>
        <v>Condition F5 (ESO Licence) and Condition F4 (GSP Licence)</v>
      </c>
      <c r="C87" s="77" t="str">
        <f ca="1">VLOOKUP($A87,Scoring!$A$15:$R$266,3,FALSE)</f>
        <v>Financial Model
Submission and publication of financial model containing calculation for ESO Allowed Revenue term and gas revenue provision term.</v>
      </c>
      <c r="D87" s="78"/>
      <c r="E87" s="79" t="str">
        <f>VLOOKUP($A87,Scoring!$A$16:$R$266,Scoring!$D$267,FALSE)</f>
        <v/>
      </c>
      <c r="F87" s="78"/>
      <c r="G87" s="79" t="str">
        <f>VLOOKUP($A87,Scoring!$A$16:$R$266,Scoring!$P$267,FALSE)</f>
        <v/>
      </c>
      <c r="H87" s="78"/>
      <c r="I87" s="79" t="str">
        <f ca="1">VLOOKUP($A87,Scoring!$A$16:$R$266,Scoring!$R$267,FALSE)</f>
        <v>-</v>
      </c>
      <c r="J87" s="87" t="str">
        <f t="shared" si="2"/>
        <v>-</v>
      </c>
      <c r="K87" s="9" t="str">
        <f t="shared" si="3"/>
        <v/>
      </c>
      <c r="L87" s="9" t="str">
        <f t="shared" si="4"/>
        <v/>
      </c>
      <c r="M87" s="81"/>
      <c r="N87" s="81"/>
      <c r="O87" s="83"/>
      <c r="P87" s="80" t="str">
        <f t="shared" si="5"/>
        <v>-</v>
      </c>
      <c r="Q87" s="9" t="str">
        <f t="shared" si="6"/>
        <v/>
      </c>
      <c r="R87" s="9" t="str">
        <f t="shared" si="7"/>
        <v/>
      </c>
      <c r="S87" s="81"/>
      <c r="T87" s="81"/>
      <c r="U87" s="83"/>
      <c r="W87" s="84"/>
      <c r="X87" s="85"/>
      <c r="Y87" s="85"/>
      <c r="Z87" s="85"/>
      <c r="AA87" s="85"/>
      <c r="AB87" s="85"/>
      <c r="AC87" s="85"/>
      <c r="AD87" s="85"/>
      <c r="AE87" s="85"/>
      <c r="AF87" s="85"/>
      <c r="AG87" s="85"/>
      <c r="AH87" s="85"/>
      <c r="AI87" s="86"/>
      <c r="AJ87" s="27"/>
      <c r="AK87" s="84"/>
      <c r="AL87" s="85"/>
      <c r="AM87" s="85"/>
      <c r="AN87" s="85"/>
      <c r="AO87" s="85"/>
      <c r="AP87" s="85"/>
      <c r="AQ87" s="85"/>
      <c r="AR87" s="85"/>
      <c r="AS87" s="85"/>
      <c r="AT87" s="85"/>
      <c r="AU87" s="85"/>
      <c r="AV87" s="85"/>
      <c r="AW87" s="86"/>
    </row>
    <row r="88" spans="1:49" ht="14.25" x14ac:dyDescent="0.2">
      <c r="A88" s="76">
        <v>66</v>
      </c>
      <c r="B88" s="77" t="str">
        <f ca="1">VLOOKUP($A88,Scoring!$A$15:$R$266,2,FALSE)</f>
        <v/>
      </c>
      <c r="C88" s="77" t="str">
        <f ca="1">VLOOKUP($A88,Scoring!$A$15:$R$266,3,FALSE)</f>
        <v/>
      </c>
      <c r="D88" s="78"/>
      <c r="E88" s="79" t="str">
        <f>VLOOKUP($A88,Scoring!$A$16:$R$266,Scoring!$D$267,FALSE)</f>
        <v/>
      </c>
      <c r="F88" s="78"/>
      <c r="G88" s="79" t="str">
        <f>VLOOKUP($A88,Scoring!$A$16:$R$266,Scoring!$P$267,FALSE)</f>
        <v/>
      </c>
      <c r="H88" s="78"/>
      <c r="I88" s="79" t="str">
        <f ca="1">VLOOKUP($A88,Scoring!$A$16:$R$266,Scoring!$R$267,FALSE)</f>
        <v/>
      </c>
      <c r="J88" s="87" t="str">
        <f t="shared" ref="J88:J151" si="8">IF(W89="","-",W89)</f>
        <v>-</v>
      </c>
      <c r="K88" s="9" t="str">
        <f t="shared" ref="K88:K151" si="9">IF($X89="Y",$X$274&amp;CHAR(10),"")
&amp;IF($Y89="Y",$Y$274&amp;CHAR(10),"")
&amp;IF($Z89="Y",$Z$274&amp;CHAR(10),"")
&amp;IF($AA89="Y",$AA$274&amp;CHAR(10),"")
&amp;IF($AB89="Y",$AB$274&amp;CHAR(10),"")
&amp;IF($AC89="Y",$AC$274&amp;CHAR(10),"")
&amp;IF($AD89="Y","Add.: "&amp;$AD$274&amp;CHAR(10),"")
&amp;IF($AE89="Y","Add.: "&amp;$AE$274,"")</f>
        <v/>
      </c>
      <c r="L88" s="9" t="str">
        <f t="shared" ref="L88:L151" si="10">IF($AF89="Y",$AF$274&amp;CHAR(10),"")
&amp;IF($AG89="Y",$AG$274&amp;CHAR(10),"")
&amp;IF($AH89="Y",$AH$274&amp;CHAR(10),"")
&amp;IF($AI89="Y",$AI$274&amp;CHAR(10),"")</f>
        <v/>
      </c>
      <c r="M88" s="81"/>
      <c r="N88" s="81"/>
      <c r="O88" s="83"/>
      <c r="P88" s="80" t="str">
        <f t="shared" ref="P88:P151" si="11">IF(AK89="","-",AK89)</f>
        <v>-</v>
      </c>
      <c r="Q88" s="9" t="str">
        <f t="shared" ref="Q88:Q151" si="12">IF($AL89="Y",$AL$274&amp;CHAR(10),"")
&amp;IF($AM89="Y",$AM$274&amp;CHAR(10),"")
&amp;IF($AN89="Y",$AN$274&amp;CHAR(10),"")
&amp;IF($AO89="Y",$AO$274&amp;CHAR(10),"")
&amp;IF($AP89="Y",$AP$274&amp;CHAR(10),"")
&amp;IF($AQ89="Y",$AQ$274&amp;CHAR(10),"")
&amp;IF($AR89="Y","Add.: "&amp;$AR$274&amp;CHAR(10),"")
&amp;IF($AS89="Y","Add.: "&amp;$AS$274,"")</f>
        <v/>
      </c>
      <c r="R88" s="9" t="str">
        <f t="shared" ref="R88:R151" si="13">IF($AT89="Y",$AT$274&amp;CHAR(10),"")
&amp;IF($AU89="Y",$AU$274&amp;CHAR(10),"")
&amp;IF($AV89="Y",$AV$274&amp;CHAR(10),"")
&amp;IF($AW89="Y",$AW$274&amp;CHAR(10),"")</f>
        <v/>
      </c>
      <c r="S88" s="81"/>
      <c r="T88" s="81"/>
      <c r="U88" s="83"/>
      <c r="W88" s="84"/>
      <c r="X88" s="85"/>
      <c r="Y88" s="85"/>
      <c r="Z88" s="85"/>
      <c r="AA88" s="85"/>
      <c r="AB88" s="85"/>
      <c r="AC88" s="85"/>
      <c r="AD88" s="85"/>
      <c r="AE88" s="85"/>
      <c r="AF88" s="85"/>
      <c r="AG88" s="85"/>
      <c r="AH88" s="85"/>
      <c r="AI88" s="86"/>
      <c r="AJ88" s="27"/>
      <c r="AK88" s="84"/>
      <c r="AL88" s="85"/>
      <c r="AM88" s="85"/>
      <c r="AN88" s="85"/>
      <c r="AO88" s="85"/>
      <c r="AP88" s="85"/>
      <c r="AQ88" s="85"/>
      <c r="AR88" s="85"/>
      <c r="AS88" s="85"/>
      <c r="AT88" s="85"/>
      <c r="AU88" s="85"/>
      <c r="AV88" s="85"/>
      <c r="AW88" s="86"/>
    </row>
    <row r="89" spans="1:49" ht="14.25" x14ac:dyDescent="0.2">
      <c r="A89" s="76">
        <v>67</v>
      </c>
      <c r="B89" s="77" t="str">
        <f ca="1">VLOOKUP($A89,Scoring!$A$15:$R$266,2,FALSE)</f>
        <v/>
      </c>
      <c r="C89" s="77" t="str">
        <f ca="1">VLOOKUP($A89,Scoring!$A$15:$R$266,3,FALSE)</f>
        <v/>
      </c>
      <c r="D89" s="78"/>
      <c r="E89" s="79" t="str">
        <f>VLOOKUP($A89,Scoring!$A$16:$R$266,Scoring!$D$267,FALSE)</f>
        <v/>
      </c>
      <c r="F89" s="78"/>
      <c r="G89" s="79" t="str">
        <f>VLOOKUP($A89,Scoring!$A$16:$R$266,Scoring!$P$267,FALSE)</f>
        <v/>
      </c>
      <c r="H89" s="78"/>
      <c r="I89" s="79" t="str">
        <f ca="1">VLOOKUP($A89,Scoring!$A$16:$R$266,Scoring!$R$267,FALSE)</f>
        <v/>
      </c>
      <c r="J89" s="87" t="str">
        <f t="shared" si="8"/>
        <v>-</v>
      </c>
      <c r="K89" s="9" t="str">
        <f t="shared" si="9"/>
        <v/>
      </c>
      <c r="L89" s="9" t="str">
        <f t="shared" si="10"/>
        <v/>
      </c>
      <c r="M89" s="81"/>
      <c r="N89" s="81"/>
      <c r="O89" s="83"/>
      <c r="P89" s="80" t="str">
        <f t="shared" si="11"/>
        <v>-</v>
      </c>
      <c r="Q89" s="9" t="str">
        <f t="shared" si="12"/>
        <v/>
      </c>
      <c r="R89" s="9" t="str">
        <f t="shared" si="13"/>
        <v/>
      </c>
      <c r="S89" s="81"/>
      <c r="T89" s="81"/>
      <c r="U89" s="83"/>
      <c r="W89" s="84"/>
      <c r="X89" s="85"/>
      <c r="Y89" s="85"/>
      <c r="Z89" s="85"/>
      <c r="AA89" s="85"/>
      <c r="AB89" s="85"/>
      <c r="AC89" s="85"/>
      <c r="AD89" s="85"/>
      <c r="AE89" s="85"/>
      <c r="AF89" s="85"/>
      <c r="AG89" s="85"/>
      <c r="AH89" s="85"/>
      <c r="AI89" s="86"/>
      <c r="AJ89" s="27"/>
      <c r="AK89" s="84"/>
      <c r="AL89" s="85"/>
      <c r="AM89" s="85"/>
      <c r="AN89" s="85"/>
      <c r="AO89" s="85"/>
      <c r="AP89" s="85"/>
      <c r="AQ89" s="85"/>
      <c r="AR89" s="85"/>
      <c r="AS89" s="85"/>
      <c r="AT89" s="85"/>
      <c r="AU89" s="85"/>
      <c r="AV89" s="85"/>
      <c r="AW89" s="86"/>
    </row>
    <row r="90" spans="1:49" ht="14.25" x14ac:dyDescent="0.2">
      <c r="A90" s="76">
        <v>68</v>
      </c>
      <c r="B90" s="77" t="str">
        <f ca="1">VLOOKUP($A90,Scoring!$A$15:$R$266,2,FALSE)</f>
        <v/>
      </c>
      <c r="C90" s="77" t="str">
        <f ca="1">VLOOKUP($A90,Scoring!$A$15:$R$266,3,FALSE)</f>
        <v/>
      </c>
      <c r="D90" s="78"/>
      <c r="E90" s="79" t="str">
        <f>VLOOKUP($A90,Scoring!$A$16:$R$266,Scoring!$D$267,FALSE)</f>
        <v/>
      </c>
      <c r="F90" s="78"/>
      <c r="G90" s="79" t="str">
        <f>VLOOKUP($A90,Scoring!$A$16:$R$266,Scoring!$P$267,FALSE)</f>
        <v/>
      </c>
      <c r="H90" s="78"/>
      <c r="I90" s="79" t="str">
        <f ca="1">VLOOKUP($A90,Scoring!$A$16:$R$266,Scoring!$R$267,FALSE)</f>
        <v/>
      </c>
      <c r="J90" s="87" t="str">
        <f t="shared" si="8"/>
        <v>-</v>
      </c>
      <c r="K90" s="9" t="str">
        <f t="shared" si="9"/>
        <v/>
      </c>
      <c r="L90" s="9" t="str">
        <f t="shared" si="10"/>
        <v/>
      </c>
      <c r="M90" s="81"/>
      <c r="N90" s="81"/>
      <c r="O90" s="83"/>
      <c r="P90" s="80" t="str">
        <f t="shared" si="11"/>
        <v>-</v>
      </c>
      <c r="Q90" s="9" t="str">
        <f t="shared" si="12"/>
        <v/>
      </c>
      <c r="R90" s="9" t="str">
        <f t="shared" si="13"/>
        <v/>
      </c>
      <c r="S90" s="81"/>
      <c r="T90" s="81"/>
      <c r="U90" s="83"/>
      <c r="W90" s="84"/>
      <c r="X90" s="85"/>
      <c r="Y90" s="85"/>
      <c r="Z90" s="85"/>
      <c r="AA90" s="85"/>
      <c r="AB90" s="85"/>
      <c r="AC90" s="85"/>
      <c r="AD90" s="85"/>
      <c r="AE90" s="85"/>
      <c r="AF90" s="85"/>
      <c r="AG90" s="85"/>
      <c r="AH90" s="85"/>
      <c r="AI90" s="86"/>
      <c r="AJ90" s="27"/>
      <c r="AK90" s="84"/>
      <c r="AL90" s="85"/>
      <c r="AM90" s="85"/>
      <c r="AN90" s="85"/>
      <c r="AO90" s="85"/>
      <c r="AP90" s="85"/>
      <c r="AQ90" s="85"/>
      <c r="AR90" s="85"/>
      <c r="AS90" s="85"/>
      <c r="AT90" s="85"/>
      <c r="AU90" s="85"/>
      <c r="AV90" s="85"/>
      <c r="AW90" s="86"/>
    </row>
    <row r="91" spans="1:49" ht="14.25" x14ac:dyDescent="0.2">
      <c r="A91" s="76">
        <v>69</v>
      </c>
      <c r="B91" s="77" t="str">
        <f ca="1">VLOOKUP($A91,Scoring!$A$15:$R$266,2,FALSE)</f>
        <v/>
      </c>
      <c r="C91" s="77" t="str">
        <f ca="1">VLOOKUP($A91,Scoring!$A$15:$R$266,3,FALSE)</f>
        <v/>
      </c>
      <c r="D91" s="78"/>
      <c r="E91" s="79" t="str">
        <f>VLOOKUP($A91,Scoring!$A$16:$R$266,Scoring!$D$267,FALSE)</f>
        <v/>
      </c>
      <c r="F91" s="78"/>
      <c r="G91" s="79" t="str">
        <f>VLOOKUP($A91,Scoring!$A$16:$R$266,Scoring!$P$267,FALSE)</f>
        <v/>
      </c>
      <c r="H91" s="78"/>
      <c r="I91" s="79" t="str">
        <f ca="1">VLOOKUP($A91,Scoring!$A$16:$R$266,Scoring!$R$267,FALSE)</f>
        <v/>
      </c>
      <c r="J91" s="87" t="str">
        <f t="shared" si="8"/>
        <v>-</v>
      </c>
      <c r="K91" s="9" t="str">
        <f t="shared" si="9"/>
        <v/>
      </c>
      <c r="L91" s="9" t="str">
        <f t="shared" si="10"/>
        <v/>
      </c>
      <c r="M91" s="81"/>
      <c r="N91" s="81"/>
      <c r="O91" s="83"/>
      <c r="P91" s="80" t="str">
        <f t="shared" si="11"/>
        <v>-</v>
      </c>
      <c r="Q91" s="9" t="str">
        <f t="shared" si="12"/>
        <v/>
      </c>
      <c r="R91" s="9" t="str">
        <f t="shared" si="13"/>
        <v/>
      </c>
      <c r="S91" s="81"/>
      <c r="T91" s="81"/>
      <c r="U91" s="83"/>
      <c r="W91" s="84"/>
      <c r="X91" s="85"/>
      <c r="Y91" s="85"/>
      <c r="Z91" s="85"/>
      <c r="AA91" s="85"/>
      <c r="AB91" s="85"/>
      <c r="AC91" s="85"/>
      <c r="AD91" s="85"/>
      <c r="AE91" s="85"/>
      <c r="AF91" s="85"/>
      <c r="AG91" s="85"/>
      <c r="AH91" s="85"/>
      <c r="AI91" s="86"/>
      <c r="AJ91" s="27"/>
      <c r="AK91" s="84"/>
      <c r="AL91" s="85"/>
      <c r="AM91" s="85"/>
      <c r="AN91" s="85"/>
      <c r="AO91" s="85"/>
      <c r="AP91" s="85"/>
      <c r="AQ91" s="85"/>
      <c r="AR91" s="85"/>
      <c r="AS91" s="85"/>
      <c r="AT91" s="85"/>
      <c r="AU91" s="85"/>
      <c r="AV91" s="85"/>
      <c r="AW91" s="86"/>
    </row>
    <row r="92" spans="1:49" ht="14.25" x14ac:dyDescent="0.2">
      <c r="A92" s="76">
        <v>70</v>
      </c>
      <c r="B92" s="77" t="str">
        <f ca="1">VLOOKUP($A92,Scoring!$A$15:$R$266,2,FALSE)</f>
        <v/>
      </c>
      <c r="C92" s="77" t="str">
        <f ca="1">VLOOKUP($A92,Scoring!$A$15:$R$266,3,FALSE)</f>
        <v/>
      </c>
      <c r="D92" s="78"/>
      <c r="E92" s="79" t="str">
        <f>VLOOKUP($A92,Scoring!$A$16:$R$266,Scoring!$D$267,FALSE)</f>
        <v/>
      </c>
      <c r="F92" s="78"/>
      <c r="G92" s="79" t="str">
        <f>VLOOKUP($A92,Scoring!$A$16:$R$266,Scoring!$P$267,FALSE)</f>
        <v/>
      </c>
      <c r="H92" s="78"/>
      <c r="I92" s="79" t="str">
        <f ca="1">VLOOKUP($A92,Scoring!$A$16:$R$266,Scoring!$R$267,FALSE)</f>
        <v/>
      </c>
      <c r="J92" s="87" t="str">
        <f t="shared" si="8"/>
        <v>-</v>
      </c>
      <c r="K92" s="9" t="str">
        <f t="shared" si="9"/>
        <v/>
      </c>
      <c r="L92" s="9" t="str">
        <f t="shared" si="10"/>
        <v/>
      </c>
      <c r="M92" s="81"/>
      <c r="N92" s="81"/>
      <c r="O92" s="83"/>
      <c r="P92" s="80" t="str">
        <f t="shared" si="11"/>
        <v>-</v>
      </c>
      <c r="Q92" s="9" t="str">
        <f t="shared" si="12"/>
        <v/>
      </c>
      <c r="R92" s="9" t="str">
        <f t="shared" si="13"/>
        <v/>
      </c>
      <c r="S92" s="81"/>
      <c r="T92" s="81"/>
      <c r="U92" s="83"/>
      <c r="W92" s="84"/>
      <c r="X92" s="85"/>
      <c r="Y92" s="85"/>
      <c r="Z92" s="85"/>
      <c r="AA92" s="85"/>
      <c r="AB92" s="85"/>
      <c r="AC92" s="85"/>
      <c r="AD92" s="85"/>
      <c r="AE92" s="85"/>
      <c r="AF92" s="85"/>
      <c r="AG92" s="85"/>
      <c r="AH92" s="85"/>
      <c r="AI92" s="86"/>
      <c r="AJ92" s="27"/>
      <c r="AK92" s="84"/>
      <c r="AL92" s="85"/>
      <c r="AM92" s="85"/>
      <c r="AN92" s="85"/>
      <c r="AO92" s="85"/>
      <c r="AP92" s="85"/>
      <c r="AQ92" s="85"/>
      <c r="AR92" s="85"/>
      <c r="AS92" s="85"/>
      <c r="AT92" s="85"/>
      <c r="AU92" s="85"/>
      <c r="AV92" s="85"/>
      <c r="AW92" s="86"/>
    </row>
    <row r="93" spans="1:49" ht="14.25" x14ac:dyDescent="0.2">
      <c r="A93" s="76">
        <v>71</v>
      </c>
      <c r="B93" s="77" t="str">
        <f ca="1">VLOOKUP($A93,Scoring!$A$15:$R$266,2,FALSE)</f>
        <v/>
      </c>
      <c r="C93" s="77" t="str">
        <f ca="1">VLOOKUP($A93,Scoring!$A$15:$R$266,3,FALSE)</f>
        <v/>
      </c>
      <c r="D93" s="78"/>
      <c r="E93" s="79" t="str">
        <f>VLOOKUP($A93,Scoring!$A$16:$R$266,Scoring!$D$267,FALSE)</f>
        <v/>
      </c>
      <c r="F93" s="78"/>
      <c r="G93" s="79" t="str">
        <f>VLOOKUP($A93,Scoring!$A$16:$R$266,Scoring!$P$267,FALSE)</f>
        <v/>
      </c>
      <c r="H93" s="78"/>
      <c r="I93" s="79" t="str">
        <f ca="1">VLOOKUP($A93,Scoring!$A$16:$R$266,Scoring!$R$267,FALSE)</f>
        <v/>
      </c>
      <c r="J93" s="87" t="str">
        <f t="shared" si="8"/>
        <v>-</v>
      </c>
      <c r="K93" s="9" t="str">
        <f t="shared" si="9"/>
        <v/>
      </c>
      <c r="L93" s="9" t="str">
        <f t="shared" si="10"/>
        <v/>
      </c>
      <c r="M93" s="81"/>
      <c r="N93" s="81"/>
      <c r="O93" s="83"/>
      <c r="P93" s="80" t="str">
        <f t="shared" si="11"/>
        <v>-</v>
      </c>
      <c r="Q93" s="9" t="str">
        <f t="shared" si="12"/>
        <v/>
      </c>
      <c r="R93" s="9" t="str">
        <f t="shared" si="13"/>
        <v/>
      </c>
      <c r="S93" s="81"/>
      <c r="T93" s="81"/>
      <c r="U93" s="83"/>
      <c r="W93" s="84"/>
      <c r="X93" s="85"/>
      <c r="Y93" s="85"/>
      <c r="Z93" s="85"/>
      <c r="AA93" s="85"/>
      <c r="AB93" s="85"/>
      <c r="AC93" s="85"/>
      <c r="AD93" s="85"/>
      <c r="AE93" s="85"/>
      <c r="AF93" s="85"/>
      <c r="AG93" s="85"/>
      <c r="AH93" s="85"/>
      <c r="AI93" s="86"/>
      <c r="AJ93" s="27"/>
      <c r="AK93" s="84"/>
      <c r="AL93" s="85"/>
      <c r="AM93" s="85"/>
      <c r="AN93" s="85"/>
      <c r="AO93" s="85"/>
      <c r="AP93" s="85"/>
      <c r="AQ93" s="85"/>
      <c r="AR93" s="85"/>
      <c r="AS93" s="85"/>
      <c r="AT93" s="85"/>
      <c r="AU93" s="85"/>
      <c r="AV93" s="85"/>
      <c r="AW93" s="86"/>
    </row>
    <row r="94" spans="1:49" ht="14.25" x14ac:dyDescent="0.2">
      <c r="A94" s="76">
        <v>72</v>
      </c>
      <c r="B94" s="77" t="str">
        <f ca="1">VLOOKUP($A94,Scoring!$A$15:$R$266,2,FALSE)</f>
        <v/>
      </c>
      <c r="C94" s="77" t="str">
        <f ca="1">VLOOKUP($A94,Scoring!$A$15:$R$266,3,FALSE)</f>
        <v/>
      </c>
      <c r="D94" s="78"/>
      <c r="E94" s="79" t="str">
        <f>VLOOKUP($A94,Scoring!$A$16:$R$266,Scoring!$D$267,FALSE)</f>
        <v/>
      </c>
      <c r="F94" s="78"/>
      <c r="G94" s="79" t="str">
        <f>VLOOKUP($A94,Scoring!$A$16:$R$266,Scoring!$P$267,FALSE)</f>
        <v/>
      </c>
      <c r="H94" s="78"/>
      <c r="I94" s="79" t="str">
        <f ca="1">VLOOKUP($A94,Scoring!$A$16:$R$266,Scoring!$R$267,FALSE)</f>
        <v/>
      </c>
      <c r="J94" s="87" t="str">
        <f t="shared" si="8"/>
        <v>-</v>
      </c>
      <c r="K94" s="9" t="str">
        <f t="shared" si="9"/>
        <v/>
      </c>
      <c r="L94" s="9" t="str">
        <f t="shared" si="10"/>
        <v/>
      </c>
      <c r="M94" s="81"/>
      <c r="N94" s="81"/>
      <c r="O94" s="83"/>
      <c r="P94" s="80" t="str">
        <f t="shared" si="11"/>
        <v>-</v>
      </c>
      <c r="Q94" s="9" t="str">
        <f t="shared" si="12"/>
        <v/>
      </c>
      <c r="R94" s="9" t="str">
        <f t="shared" si="13"/>
        <v/>
      </c>
      <c r="S94" s="81"/>
      <c r="T94" s="81"/>
      <c r="U94" s="83"/>
      <c r="W94" s="84"/>
      <c r="X94" s="85"/>
      <c r="Y94" s="85"/>
      <c r="Z94" s="85"/>
      <c r="AA94" s="85"/>
      <c r="AB94" s="85"/>
      <c r="AC94" s="85"/>
      <c r="AD94" s="85"/>
      <c r="AE94" s="85"/>
      <c r="AF94" s="85"/>
      <c r="AG94" s="85"/>
      <c r="AH94" s="85"/>
      <c r="AI94" s="86"/>
      <c r="AJ94" s="27"/>
      <c r="AK94" s="84"/>
      <c r="AL94" s="85"/>
      <c r="AM94" s="85"/>
      <c r="AN94" s="85"/>
      <c r="AO94" s="85"/>
      <c r="AP94" s="85"/>
      <c r="AQ94" s="85"/>
      <c r="AR94" s="85"/>
      <c r="AS94" s="85"/>
      <c r="AT94" s="85"/>
      <c r="AU94" s="85"/>
      <c r="AV94" s="85"/>
      <c r="AW94" s="86"/>
    </row>
    <row r="95" spans="1:49" ht="14.25" x14ac:dyDescent="0.2">
      <c r="A95" s="76">
        <v>73</v>
      </c>
      <c r="B95" s="77" t="str">
        <f ca="1">VLOOKUP($A95,Scoring!$A$15:$R$266,2,FALSE)</f>
        <v/>
      </c>
      <c r="C95" s="77" t="str">
        <f ca="1">VLOOKUP($A95,Scoring!$A$15:$R$266,3,FALSE)</f>
        <v/>
      </c>
      <c r="D95" s="78"/>
      <c r="E95" s="79" t="str">
        <f>VLOOKUP($A95,Scoring!$A$16:$R$266,Scoring!$D$267,FALSE)</f>
        <v/>
      </c>
      <c r="F95" s="78"/>
      <c r="G95" s="79" t="str">
        <f>VLOOKUP($A95,Scoring!$A$16:$R$266,Scoring!$P$267,FALSE)</f>
        <v/>
      </c>
      <c r="H95" s="78"/>
      <c r="I95" s="79" t="str">
        <f ca="1">VLOOKUP($A95,Scoring!$A$16:$R$266,Scoring!$R$267,FALSE)</f>
        <v/>
      </c>
      <c r="J95" s="87" t="str">
        <f t="shared" si="8"/>
        <v>-</v>
      </c>
      <c r="K95" s="9" t="str">
        <f t="shared" si="9"/>
        <v/>
      </c>
      <c r="L95" s="9" t="str">
        <f t="shared" si="10"/>
        <v/>
      </c>
      <c r="M95" s="81"/>
      <c r="N95" s="81"/>
      <c r="O95" s="83"/>
      <c r="P95" s="80" t="str">
        <f t="shared" si="11"/>
        <v>-</v>
      </c>
      <c r="Q95" s="9" t="str">
        <f t="shared" si="12"/>
        <v/>
      </c>
      <c r="R95" s="9" t="str">
        <f t="shared" si="13"/>
        <v/>
      </c>
      <c r="S95" s="81"/>
      <c r="T95" s="81"/>
      <c r="U95" s="83"/>
      <c r="W95" s="84"/>
      <c r="X95" s="85"/>
      <c r="Y95" s="85"/>
      <c r="Z95" s="85"/>
      <c r="AA95" s="85"/>
      <c r="AB95" s="85"/>
      <c r="AC95" s="85"/>
      <c r="AD95" s="85"/>
      <c r="AE95" s="85"/>
      <c r="AF95" s="85"/>
      <c r="AG95" s="85"/>
      <c r="AH95" s="85"/>
      <c r="AI95" s="86"/>
      <c r="AJ95" s="27"/>
      <c r="AK95" s="84"/>
      <c r="AL95" s="85"/>
      <c r="AM95" s="85"/>
      <c r="AN95" s="85"/>
      <c r="AO95" s="85"/>
      <c r="AP95" s="85"/>
      <c r="AQ95" s="85"/>
      <c r="AR95" s="85"/>
      <c r="AS95" s="85"/>
      <c r="AT95" s="85"/>
      <c r="AU95" s="85"/>
      <c r="AV95" s="85"/>
      <c r="AW95" s="86"/>
    </row>
    <row r="96" spans="1:49" ht="14.25" x14ac:dyDescent="0.2">
      <c r="A96" s="76">
        <v>74</v>
      </c>
      <c r="B96" s="77" t="str">
        <f ca="1">VLOOKUP($A96,Scoring!$A$15:$R$266,2,FALSE)</f>
        <v/>
      </c>
      <c r="C96" s="77" t="str">
        <f ca="1">VLOOKUP($A96,Scoring!$A$15:$R$266,3,FALSE)</f>
        <v/>
      </c>
      <c r="D96" s="78"/>
      <c r="E96" s="79" t="str">
        <f>VLOOKUP($A96,Scoring!$A$16:$R$266,Scoring!$D$267,FALSE)</f>
        <v/>
      </c>
      <c r="F96" s="78"/>
      <c r="G96" s="79" t="str">
        <f>VLOOKUP($A96,Scoring!$A$16:$R$266,Scoring!$P$267,FALSE)</f>
        <v/>
      </c>
      <c r="H96" s="78"/>
      <c r="I96" s="79" t="str">
        <f ca="1">VLOOKUP($A96,Scoring!$A$16:$R$266,Scoring!$R$267,FALSE)</f>
        <v/>
      </c>
      <c r="J96" s="87" t="str">
        <f t="shared" si="8"/>
        <v>-</v>
      </c>
      <c r="K96" s="9" t="str">
        <f t="shared" si="9"/>
        <v/>
      </c>
      <c r="L96" s="9" t="str">
        <f t="shared" si="10"/>
        <v/>
      </c>
      <c r="M96" s="81"/>
      <c r="N96" s="81"/>
      <c r="O96" s="83"/>
      <c r="P96" s="80" t="str">
        <f t="shared" si="11"/>
        <v>-</v>
      </c>
      <c r="Q96" s="9" t="str">
        <f t="shared" si="12"/>
        <v/>
      </c>
      <c r="R96" s="9" t="str">
        <f t="shared" si="13"/>
        <v/>
      </c>
      <c r="S96" s="81"/>
      <c r="T96" s="81"/>
      <c r="U96" s="83"/>
      <c r="W96" s="84"/>
      <c r="X96" s="85"/>
      <c r="Y96" s="85"/>
      <c r="Z96" s="85"/>
      <c r="AA96" s="85"/>
      <c r="AB96" s="85"/>
      <c r="AC96" s="85"/>
      <c r="AD96" s="85"/>
      <c r="AE96" s="85"/>
      <c r="AF96" s="85"/>
      <c r="AG96" s="85"/>
      <c r="AH96" s="85"/>
      <c r="AI96" s="86"/>
      <c r="AJ96" s="27"/>
      <c r="AK96" s="84"/>
      <c r="AL96" s="85"/>
      <c r="AM96" s="85"/>
      <c r="AN96" s="85"/>
      <c r="AO96" s="85"/>
      <c r="AP96" s="85"/>
      <c r="AQ96" s="85"/>
      <c r="AR96" s="85"/>
      <c r="AS96" s="85"/>
      <c r="AT96" s="85"/>
      <c r="AU96" s="85"/>
      <c r="AV96" s="85"/>
      <c r="AW96" s="86"/>
    </row>
    <row r="97" spans="1:49" ht="14.25" x14ac:dyDescent="0.2">
      <c r="A97" s="76">
        <v>75</v>
      </c>
      <c r="B97" s="77" t="str">
        <f ca="1">VLOOKUP($A97,Scoring!$A$15:$R$266,2,FALSE)</f>
        <v/>
      </c>
      <c r="C97" s="77" t="str">
        <f ca="1">VLOOKUP($A97,Scoring!$A$15:$R$266,3,FALSE)</f>
        <v/>
      </c>
      <c r="D97" s="78"/>
      <c r="E97" s="79" t="str">
        <f>VLOOKUP($A97,Scoring!$A$16:$R$266,Scoring!$D$267,FALSE)</f>
        <v/>
      </c>
      <c r="F97" s="78"/>
      <c r="G97" s="79" t="str">
        <f>VLOOKUP($A97,Scoring!$A$16:$R$266,Scoring!$P$267,FALSE)</f>
        <v/>
      </c>
      <c r="H97" s="78"/>
      <c r="I97" s="79" t="str">
        <f ca="1">VLOOKUP($A97,Scoring!$A$16:$R$266,Scoring!$R$267,FALSE)</f>
        <v/>
      </c>
      <c r="J97" s="87" t="str">
        <f t="shared" si="8"/>
        <v>-</v>
      </c>
      <c r="K97" s="9" t="str">
        <f t="shared" si="9"/>
        <v/>
      </c>
      <c r="L97" s="9" t="str">
        <f t="shared" si="10"/>
        <v/>
      </c>
      <c r="M97" s="81"/>
      <c r="N97" s="81"/>
      <c r="O97" s="83"/>
      <c r="P97" s="80" t="str">
        <f t="shared" si="11"/>
        <v>-</v>
      </c>
      <c r="Q97" s="9" t="str">
        <f t="shared" si="12"/>
        <v/>
      </c>
      <c r="R97" s="9" t="str">
        <f t="shared" si="13"/>
        <v/>
      </c>
      <c r="S97" s="81"/>
      <c r="T97" s="81"/>
      <c r="U97" s="83"/>
      <c r="W97" s="84"/>
      <c r="X97" s="85"/>
      <c r="Y97" s="85"/>
      <c r="Z97" s="85"/>
      <c r="AA97" s="85"/>
      <c r="AB97" s="85"/>
      <c r="AC97" s="85"/>
      <c r="AD97" s="85"/>
      <c r="AE97" s="85"/>
      <c r="AF97" s="85"/>
      <c r="AG97" s="85"/>
      <c r="AH97" s="85"/>
      <c r="AI97" s="86"/>
      <c r="AJ97" s="27"/>
      <c r="AK97" s="84"/>
      <c r="AL97" s="85"/>
      <c r="AM97" s="85"/>
      <c r="AN97" s="85"/>
      <c r="AO97" s="85"/>
      <c r="AP97" s="85"/>
      <c r="AQ97" s="85"/>
      <c r="AR97" s="85"/>
      <c r="AS97" s="85"/>
      <c r="AT97" s="85"/>
      <c r="AU97" s="85"/>
      <c r="AV97" s="85"/>
      <c r="AW97" s="86"/>
    </row>
    <row r="98" spans="1:49" ht="14.25" x14ac:dyDescent="0.2">
      <c r="A98" s="76">
        <v>76</v>
      </c>
      <c r="B98" s="77" t="str">
        <f ca="1">VLOOKUP($A98,Scoring!$A$15:$R$266,2,FALSE)</f>
        <v/>
      </c>
      <c r="C98" s="77" t="str">
        <f ca="1">VLOOKUP($A98,Scoring!$A$15:$R$266,3,FALSE)</f>
        <v/>
      </c>
      <c r="D98" s="78"/>
      <c r="E98" s="79" t="str">
        <f>VLOOKUP($A98,Scoring!$A$16:$R$266,Scoring!$D$267,FALSE)</f>
        <v/>
      </c>
      <c r="F98" s="78"/>
      <c r="G98" s="79" t="str">
        <f>VLOOKUP($A98,Scoring!$A$16:$R$266,Scoring!$P$267,FALSE)</f>
        <v/>
      </c>
      <c r="H98" s="78"/>
      <c r="I98" s="79" t="str">
        <f ca="1">VLOOKUP($A98,Scoring!$A$16:$R$266,Scoring!$R$267,FALSE)</f>
        <v/>
      </c>
      <c r="J98" s="87" t="str">
        <f t="shared" si="8"/>
        <v>-</v>
      </c>
      <c r="K98" s="9" t="str">
        <f t="shared" si="9"/>
        <v/>
      </c>
      <c r="L98" s="9" t="str">
        <f t="shared" si="10"/>
        <v/>
      </c>
      <c r="M98" s="81"/>
      <c r="N98" s="81"/>
      <c r="O98" s="83"/>
      <c r="P98" s="80" t="str">
        <f t="shared" si="11"/>
        <v>-</v>
      </c>
      <c r="Q98" s="9" t="str">
        <f t="shared" si="12"/>
        <v/>
      </c>
      <c r="R98" s="9" t="str">
        <f t="shared" si="13"/>
        <v/>
      </c>
      <c r="S98" s="81"/>
      <c r="T98" s="81"/>
      <c r="U98" s="83"/>
      <c r="W98" s="84"/>
      <c r="X98" s="85"/>
      <c r="Y98" s="85"/>
      <c r="Z98" s="85"/>
      <c r="AA98" s="85"/>
      <c r="AB98" s="85"/>
      <c r="AC98" s="85"/>
      <c r="AD98" s="85"/>
      <c r="AE98" s="85"/>
      <c r="AF98" s="85"/>
      <c r="AG98" s="85"/>
      <c r="AH98" s="85"/>
      <c r="AI98" s="86"/>
      <c r="AJ98" s="27"/>
      <c r="AK98" s="84"/>
      <c r="AL98" s="85"/>
      <c r="AM98" s="85"/>
      <c r="AN98" s="85"/>
      <c r="AO98" s="85"/>
      <c r="AP98" s="85"/>
      <c r="AQ98" s="85"/>
      <c r="AR98" s="85"/>
      <c r="AS98" s="85"/>
      <c r="AT98" s="85"/>
      <c r="AU98" s="85"/>
      <c r="AV98" s="85"/>
      <c r="AW98" s="86"/>
    </row>
    <row r="99" spans="1:49" ht="14.25" x14ac:dyDescent="0.2">
      <c r="A99" s="76">
        <v>77</v>
      </c>
      <c r="B99" s="77" t="str">
        <f ca="1">VLOOKUP($A99,Scoring!$A$15:$R$266,2,FALSE)</f>
        <v/>
      </c>
      <c r="C99" s="77" t="str">
        <f ca="1">VLOOKUP($A99,Scoring!$A$15:$R$266,3,FALSE)</f>
        <v/>
      </c>
      <c r="D99" s="78"/>
      <c r="E99" s="79" t="str">
        <f>VLOOKUP($A99,Scoring!$A$16:$R$266,Scoring!$D$267,FALSE)</f>
        <v/>
      </c>
      <c r="F99" s="78"/>
      <c r="G99" s="79" t="str">
        <f>VLOOKUP($A99,Scoring!$A$16:$R$266,Scoring!$P$267,FALSE)</f>
        <v/>
      </c>
      <c r="H99" s="78"/>
      <c r="I99" s="79" t="str">
        <f ca="1">VLOOKUP($A99,Scoring!$A$16:$R$266,Scoring!$R$267,FALSE)</f>
        <v/>
      </c>
      <c r="J99" s="87" t="str">
        <f t="shared" si="8"/>
        <v>-</v>
      </c>
      <c r="K99" s="9" t="str">
        <f t="shared" si="9"/>
        <v/>
      </c>
      <c r="L99" s="9" t="str">
        <f t="shared" si="10"/>
        <v/>
      </c>
      <c r="M99" s="81"/>
      <c r="N99" s="81"/>
      <c r="O99" s="83"/>
      <c r="P99" s="80" t="str">
        <f t="shared" si="11"/>
        <v>-</v>
      </c>
      <c r="Q99" s="9" t="str">
        <f t="shared" si="12"/>
        <v/>
      </c>
      <c r="R99" s="9" t="str">
        <f t="shared" si="13"/>
        <v/>
      </c>
      <c r="S99" s="81"/>
      <c r="T99" s="81"/>
      <c r="U99" s="83"/>
      <c r="W99" s="84"/>
      <c r="X99" s="85"/>
      <c r="Y99" s="85"/>
      <c r="Z99" s="85"/>
      <c r="AA99" s="85"/>
      <c r="AB99" s="85"/>
      <c r="AC99" s="85"/>
      <c r="AD99" s="85"/>
      <c r="AE99" s="85"/>
      <c r="AF99" s="85"/>
      <c r="AG99" s="85"/>
      <c r="AH99" s="85"/>
      <c r="AI99" s="86"/>
      <c r="AJ99" s="27"/>
      <c r="AK99" s="84"/>
      <c r="AL99" s="85"/>
      <c r="AM99" s="85"/>
      <c r="AN99" s="85"/>
      <c r="AO99" s="85"/>
      <c r="AP99" s="85"/>
      <c r="AQ99" s="85"/>
      <c r="AR99" s="85"/>
      <c r="AS99" s="85"/>
      <c r="AT99" s="85"/>
      <c r="AU99" s="85"/>
      <c r="AV99" s="85"/>
      <c r="AW99" s="86"/>
    </row>
    <row r="100" spans="1:49" ht="14.25" x14ac:dyDescent="0.2">
      <c r="A100" s="76">
        <v>78</v>
      </c>
      <c r="B100" s="77" t="str">
        <f ca="1">VLOOKUP($A100,Scoring!$A$15:$R$266,2,FALSE)</f>
        <v/>
      </c>
      <c r="C100" s="77" t="str">
        <f ca="1">VLOOKUP($A100,Scoring!$A$15:$R$266,3,FALSE)</f>
        <v/>
      </c>
      <c r="D100" s="78"/>
      <c r="E100" s="79" t="str">
        <f>VLOOKUP($A100,Scoring!$A$16:$R$266,Scoring!$D$267,FALSE)</f>
        <v/>
      </c>
      <c r="F100" s="78"/>
      <c r="G100" s="79" t="str">
        <f>VLOOKUP($A100,Scoring!$A$16:$R$266,Scoring!$P$267,FALSE)</f>
        <v/>
      </c>
      <c r="H100" s="78"/>
      <c r="I100" s="79" t="str">
        <f ca="1">VLOOKUP($A100,Scoring!$A$16:$R$266,Scoring!$R$267,FALSE)</f>
        <v/>
      </c>
      <c r="J100" s="87" t="str">
        <f t="shared" si="8"/>
        <v>-</v>
      </c>
      <c r="K100" s="9" t="str">
        <f t="shared" si="9"/>
        <v/>
      </c>
      <c r="L100" s="9" t="str">
        <f t="shared" si="10"/>
        <v/>
      </c>
      <c r="M100" s="81"/>
      <c r="N100" s="81"/>
      <c r="O100" s="83"/>
      <c r="P100" s="80" t="str">
        <f t="shared" si="11"/>
        <v>-</v>
      </c>
      <c r="Q100" s="9" t="str">
        <f t="shared" si="12"/>
        <v/>
      </c>
      <c r="R100" s="9" t="str">
        <f t="shared" si="13"/>
        <v/>
      </c>
      <c r="S100" s="81"/>
      <c r="T100" s="81"/>
      <c r="U100" s="83"/>
      <c r="W100" s="84"/>
      <c r="X100" s="85"/>
      <c r="Y100" s="85"/>
      <c r="Z100" s="85"/>
      <c r="AA100" s="85"/>
      <c r="AB100" s="85"/>
      <c r="AC100" s="85"/>
      <c r="AD100" s="85"/>
      <c r="AE100" s="85"/>
      <c r="AF100" s="85"/>
      <c r="AG100" s="85"/>
      <c r="AH100" s="85"/>
      <c r="AI100" s="86"/>
      <c r="AJ100" s="27"/>
      <c r="AK100" s="84"/>
      <c r="AL100" s="85"/>
      <c r="AM100" s="85"/>
      <c r="AN100" s="85"/>
      <c r="AO100" s="85"/>
      <c r="AP100" s="85"/>
      <c r="AQ100" s="85"/>
      <c r="AR100" s="85"/>
      <c r="AS100" s="85"/>
      <c r="AT100" s="85"/>
      <c r="AU100" s="85"/>
      <c r="AV100" s="85"/>
      <c r="AW100" s="86"/>
    </row>
    <row r="101" spans="1:49" ht="14.25" x14ac:dyDescent="0.2">
      <c r="A101" s="76">
        <v>79</v>
      </c>
      <c r="B101" s="77" t="str">
        <f ca="1">VLOOKUP($A101,Scoring!$A$15:$R$266,2,FALSE)</f>
        <v/>
      </c>
      <c r="C101" s="77" t="str">
        <f ca="1">VLOOKUP($A101,Scoring!$A$15:$R$266,3,FALSE)</f>
        <v/>
      </c>
      <c r="D101" s="78"/>
      <c r="E101" s="79" t="str">
        <f>VLOOKUP($A101,Scoring!$A$16:$R$266,Scoring!$D$267,FALSE)</f>
        <v/>
      </c>
      <c r="F101" s="78"/>
      <c r="G101" s="79" t="str">
        <f>VLOOKUP($A101,Scoring!$A$16:$R$266,Scoring!$P$267,FALSE)</f>
        <v/>
      </c>
      <c r="H101" s="78"/>
      <c r="I101" s="79" t="str">
        <f ca="1">VLOOKUP($A101,Scoring!$A$16:$R$266,Scoring!$R$267,FALSE)</f>
        <v/>
      </c>
      <c r="J101" s="87" t="str">
        <f t="shared" si="8"/>
        <v>-</v>
      </c>
      <c r="K101" s="9" t="str">
        <f t="shared" si="9"/>
        <v/>
      </c>
      <c r="L101" s="9" t="str">
        <f t="shared" si="10"/>
        <v/>
      </c>
      <c r="M101" s="81"/>
      <c r="N101" s="81"/>
      <c r="O101" s="83"/>
      <c r="P101" s="80" t="str">
        <f t="shared" si="11"/>
        <v>-</v>
      </c>
      <c r="Q101" s="9" t="str">
        <f t="shared" si="12"/>
        <v/>
      </c>
      <c r="R101" s="9" t="str">
        <f t="shared" si="13"/>
        <v/>
      </c>
      <c r="S101" s="81"/>
      <c r="T101" s="81"/>
      <c r="U101" s="83"/>
      <c r="W101" s="84"/>
      <c r="X101" s="85"/>
      <c r="Y101" s="85"/>
      <c r="Z101" s="85"/>
      <c r="AA101" s="85"/>
      <c r="AB101" s="85"/>
      <c r="AC101" s="85"/>
      <c r="AD101" s="85"/>
      <c r="AE101" s="85"/>
      <c r="AF101" s="85"/>
      <c r="AG101" s="85"/>
      <c r="AH101" s="85"/>
      <c r="AI101" s="86"/>
      <c r="AJ101" s="27"/>
      <c r="AK101" s="84"/>
      <c r="AL101" s="85"/>
      <c r="AM101" s="85"/>
      <c r="AN101" s="85"/>
      <c r="AO101" s="85"/>
      <c r="AP101" s="85"/>
      <c r="AQ101" s="85"/>
      <c r="AR101" s="85"/>
      <c r="AS101" s="85"/>
      <c r="AT101" s="85"/>
      <c r="AU101" s="85"/>
      <c r="AV101" s="85"/>
      <c r="AW101" s="86"/>
    </row>
    <row r="102" spans="1:49" ht="14.25" x14ac:dyDescent="0.2">
      <c r="A102" s="76">
        <v>80</v>
      </c>
      <c r="B102" s="77" t="str">
        <f ca="1">VLOOKUP($A102,Scoring!$A$15:$R$266,2,FALSE)</f>
        <v/>
      </c>
      <c r="C102" s="77" t="str">
        <f ca="1">VLOOKUP($A102,Scoring!$A$15:$R$266,3,FALSE)</f>
        <v/>
      </c>
      <c r="D102" s="78"/>
      <c r="E102" s="79" t="str">
        <f>VLOOKUP($A102,Scoring!$A$16:$R$266,Scoring!$D$267,FALSE)</f>
        <v/>
      </c>
      <c r="F102" s="78"/>
      <c r="G102" s="79" t="str">
        <f>VLOOKUP($A102,Scoring!$A$16:$R$266,Scoring!$P$267,FALSE)</f>
        <v/>
      </c>
      <c r="H102" s="78"/>
      <c r="I102" s="79" t="str">
        <f ca="1">VLOOKUP($A102,Scoring!$A$16:$R$266,Scoring!$R$267,FALSE)</f>
        <v/>
      </c>
      <c r="J102" s="87" t="str">
        <f t="shared" si="8"/>
        <v>-</v>
      </c>
      <c r="K102" s="9" t="str">
        <f t="shared" si="9"/>
        <v/>
      </c>
      <c r="L102" s="9" t="str">
        <f t="shared" si="10"/>
        <v/>
      </c>
      <c r="M102" s="81"/>
      <c r="N102" s="81"/>
      <c r="O102" s="83"/>
      <c r="P102" s="80" t="str">
        <f t="shared" si="11"/>
        <v>-</v>
      </c>
      <c r="Q102" s="9" t="str">
        <f t="shared" si="12"/>
        <v/>
      </c>
      <c r="R102" s="9" t="str">
        <f t="shared" si="13"/>
        <v/>
      </c>
      <c r="S102" s="81"/>
      <c r="T102" s="81"/>
      <c r="U102" s="83"/>
      <c r="W102" s="84"/>
      <c r="X102" s="85"/>
      <c r="Y102" s="85"/>
      <c r="Z102" s="85"/>
      <c r="AA102" s="85"/>
      <c r="AB102" s="85"/>
      <c r="AC102" s="85"/>
      <c r="AD102" s="85"/>
      <c r="AE102" s="85"/>
      <c r="AF102" s="85"/>
      <c r="AG102" s="85"/>
      <c r="AH102" s="85"/>
      <c r="AI102" s="86"/>
      <c r="AJ102" s="27"/>
      <c r="AK102" s="84"/>
      <c r="AL102" s="85"/>
      <c r="AM102" s="85"/>
      <c r="AN102" s="85"/>
      <c r="AO102" s="85"/>
      <c r="AP102" s="85"/>
      <c r="AQ102" s="85"/>
      <c r="AR102" s="85"/>
      <c r="AS102" s="85"/>
      <c r="AT102" s="85"/>
      <c r="AU102" s="85"/>
      <c r="AV102" s="85"/>
      <c r="AW102" s="86"/>
    </row>
    <row r="103" spans="1:49" ht="14.25" x14ac:dyDescent="0.2">
      <c r="A103" s="76">
        <v>81</v>
      </c>
      <c r="B103" s="77" t="str">
        <f ca="1">VLOOKUP($A103,Scoring!$A$15:$R$266,2,FALSE)</f>
        <v/>
      </c>
      <c r="C103" s="77" t="str">
        <f ca="1">VLOOKUP($A103,Scoring!$A$15:$R$266,3,FALSE)</f>
        <v/>
      </c>
      <c r="D103" s="78"/>
      <c r="E103" s="79" t="str">
        <f>VLOOKUP($A103,Scoring!$A$16:$R$266,Scoring!$D$267,FALSE)</f>
        <v/>
      </c>
      <c r="F103" s="78"/>
      <c r="G103" s="79" t="str">
        <f>VLOOKUP($A103,Scoring!$A$16:$R$266,Scoring!$P$267,FALSE)</f>
        <v/>
      </c>
      <c r="H103" s="78"/>
      <c r="I103" s="79" t="str">
        <f ca="1">VLOOKUP($A103,Scoring!$A$16:$R$266,Scoring!$R$267,FALSE)</f>
        <v/>
      </c>
      <c r="J103" s="87" t="str">
        <f t="shared" si="8"/>
        <v>-</v>
      </c>
      <c r="K103" s="9" t="str">
        <f t="shared" si="9"/>
        <v/>
      </c>
      <c r="L103" s="9" t="str">
        <f t="shared" si="10"/>
        <v/>
      </c>
      <c r="M103" s="81"/>
      <c r="N103" s="81"/>
      <c r="O103" s="83"/>
      <c r="P103" s="80" t="str">
        <f t="shared" si="11"/>
        <v>-</v>
      </c>
      <c r="Q103" s="9" t="str">
        <f t="shared" si="12"/>
        <v/>
      </c>
      <c r="R103" s="9" t="str">
        <f t="shared" si="13"/>
        <v/>
      </c>
      <c r="S103" s="81"/>
      <c r="T103" s="81"/>
      <c r="U103" s="83"/>
      <c r="W103" s="84"/>
      <c r="X103" s="85"/>
      <c r="Y103" s="85"/>
      <c r="Z103" s="85"/>
      <c r="AA103" s="85"/>
      <c r="AB103" s="85"/>
      <c r="AC103" s="85"/>
      <c r="AD103" s="85"/>
      <c r="AE103" s="85"/>
      <c r="AF103" s="85"/>
      <c r="AG103" s="85"/>
      <c r="AH103" s="85"/>
      <c r="AI103" s="86"/>
      <c r="AJ103" s="27"/>
      <c r="AK103" s="84"/>
      <c r="AL103" s="85"/>
      <c r="AM103" s="85"/>
      <c r="AN103" s="85"/>
      <c r="AO103" s="85"/>
      <c r="AP103" s="85"/>
      <c r="AQ103" s="85"/>
      <c r="AR103" s="85"/>
      <c r="AS103" s="85"/>
      <c r="AT103" s="85"/>
      <c r="AU103" s="85"/>
      <c r="AV103" s="85"/>
      <c r="AW103" s="86"/>
    </row>
    <row r="104" spans="1:49" ht="14.25" x14ac:dyDescent="0.2">
      <c r="A104" s="76">
        <v>82</v>
      </c>
      <c r="B104" s="77" t="str">
        <f ca="1">VLOOKUP($A104,Scoring!$A$15:$R$266,2,FALSE)</f>
        <v/>
      </c>
      <c r="C104" s="77" t="str">
        <f ca="1">VLOOKUP($A104,Scoring!$A$15:$R$266,3,FALSE)</f>
        <v/>
      </c>
      <c r="D104" s="78"/>
      <c r="E104" s="79" t="str">
        <f>VLOOKUP($A104,Scoring!$A$16:$R$266,Scoring!$D$267,FALSE)</f>
        <v/>
      </c>
      <c r="F104" s="78"/>
      <c r="G104" s="79" t="str">
        <f>VLOOKUP($A104,Scoring!$A$16:$R$266,Scoring!$P$267,FALSE)</f>
        <v/>
      </c>
      <c r="H104" s="78"/>
      <c r="I104" s="79" t="str">
        <f ca="1">VLOOKUP($A104,Scoring!$A$16:$R$266,Scoring!$R$267,FALSE)</f>
        <v/>
      </c>
      <c r="J104" s="87" t="str">
        <f t="shared" si="8"/>
        <v>-</v>
      </c>
      <c r="K104" s="9" t="str">
        <f t="shared" si="9"/>
        <v/>
      </c>
      <c r="L104" s="9" t="str">
        <f t="shared" si="10"/>
        <v/>
      </c>
      <c r="M104" s="81"/>
      <c r="N104" s="81"/>
      <c r="O104" s="83"/>
      <c r="P104" s="80" t="str">
        <f t="shared" si="11"/>
        <v>-</v>
      </c>
      <c r="Q104" s="9" t="str">
        <f t="shared" si="12"/>
        <v/>
      </c>
      <c r="R104" s="9" t="str">
        <f t="shared" si="13"/>
        <v/>
      </c>
      <c r="S104" s="81"/>
      <c r="T104" s="81"/>
      <c r="U104" s="83"/>
      <c r="W104" s="84"/>
      <c r="X104" s="85"/>
      <c r="Y104" s="85"/>
      <c r="Z104" s="85"/>
      <c r="AA104" s="85"/>
      <c r="AB104" s="85"/>
      <c r="AC104" s="85"/>
      <c r="AD104" s="85"/>
      <c r="AE104" s="85"/>
      <c r="AF104" s="85"/>
      <c r="AG104" s="85"/>
      <c r="AH104" s="85"/>
      <c r="AI104" s="86"/>
      <c r="AJ104" s="27"/>
      <c r="AK104" s="84"/>
      <c r="AL104" s="85"/>
      <c r="AM104" s="85"/>
      <c r="AN104" s="85"/>
      <c r="AO104" s="85"/>
      <c r="AP104" s="85"/>
      <c r="AQ104" s="85"/>
      <c r="AR104" s="85"/>
      <c r="AS104" s="85"/>
      <c r="AT104" s="85"/>
      <c r="AU104" s="85"/>
      <c r="AV104" s="85"/>
      <c r="AW104" s="86"/>
    </row>
    <row r="105" spans="1:49" ht="14.25" x14ac:dyDescent="0.2">
      <c r="A105" s="76">
        <v>83</v>
      </c>
      <c r="B105" s="77" t="str">
        <f ca="1">VLOOKUP($A105,Scoring!$A$15:$R$266,2,FALSE)</f>
        <v/>
      </c>
      <c r="C105" s="77" t="str">
        <f ca="1">VLOOKUP($A105,Scoring!$A$15:$R$266,3,FALSE)</f>
        <v/>
      </c>
      <c r="D105" s="78"/>
      <c r="E105" s="79" t="str">
        <f>VLOOKUP($A105,Scoring!$A$16:$R$266,Scoring!$D$267,FALSE)</f>
        <v/>
      </c>
      <c r="F105" s="78"/>
      <c r="G105" s="79" t="str">
        <f>VLOOKUP($A105,Scoring!$A$16:$R$266,Scoring!$P$267,FALSE)</f>
        <v/>
      </c>
      <c r="H105" s="78"/>
      <c r="I105" s="79" t="str">
        <f ca="1">VLOOKUP($A105,Scoring!$A$16:$R$266,Scoring!$R$267,FALSE)</f>
        <v/>
      </c>
      <c r="J105" s="87" t="str">
        <f t="shared" si="8"/>
        <v>-</v>
      </c>
      <c r="K105" s="9" t="str">
        <f t="shared" si="9"/>
        <v/>
      </c>
      <c r="L105" s="9" t="str">
        <f t="shared" si="10"/>
        <v/>
      </c>
      <c r="M105" s="81"/>
      <c r="N105" s="81"/>
      <c r="O105" s="83"/>
      <c r="P105" s="80" t="str">
        <f t="shared" si="11"/>
        <v>-</v>
      </c>
      <c r="Q105" s="9" t="str">
        <f t="shared" si="12"/>
        <v/>
      </c>
      <c r="R105" s="9" t="str">
        <f t="shared" si="13"/>
        <v/>
      </c>
      <c r="S105" s="81"/>
      <c r="T105" s="81"/>
      <c r="U105" s="83"/>
      <c r="W105" s="84"/>
      <c r="X105" s="85"/>
      <c r="Y105" s="85"/>
      <c r="Z105" s="85"/>
      <c r="AA105" s="85"/>
      <c r="AB105" s="85"/>
      <c r="AC105" s="85"/>
      <c r="AD105" s="85"/>
      <c r="AE105" s="85"/>
      <c r="AF105" s="85"/>
      <c r="AG105" s="85"/>
      <c r="AH105" s="85"/>
      <c r="AI105" s="86"/>
      <c r="AJ105" s="27"/>
      <c r="AK105" s="84"/>
      <c r="AL105" s="85"/>
      <c r="AM105" s="85"/>
      <c r="AN105" s="85"/>
      <c r="AO105" s="85"/>
      <c r="AP105" s="85"/>
      <c r="AQ105" s="85"/>
      <c r="AR105" s="85"/>
      <c r="AS105" s="85"/>
      <c r="AT105" s="85"/>
      <c r="AU105" s="85"/>
      <c r="AV105" s="85"/>
      <c r="AW105" s="86"/>
    </row>
    <row r="106" spans="1:49" ht="14.25" x14ac:dyDescent="0.2">
      <c r="A106" s="76">
        <v>84</v>
      </c>
      <c r="B106" s="77" t="str">
        <f ca="1">VLOOKUP($A106,Scoring!$A$15:$R$266,2,FALSE)</f>
        <v/>
      </c>
      <c r="C106" s="77" t="str">
        <f ca="1">VLOOKUP($A106,Scoring!$A$15:$R$266,3,FALSE)</f>
        <v/>
      </c>
      <c r="D106" s="78"/>
      <c r="E106" s="79" t="str">
        <f>VLOOKUP($A106,Scoring!$A$16:$R$266,Scoring!$D$267,FALSE)</f>
        <v/>
      </c>
      <c r="F106" s="78"/>
      <c r="G106" s="79" t="str">
        <f>VLOOKUP($A106,Scoring!$A$16:$R$266,Scoring!$P$267,FALSE)</f>
        <v/>
      </c>
      <c r="H106" s="78"/>
      <c r="I106" s="79" t="str">
        <f ca="1">VLOOKUP($A106,Scoring!$A$16:$R$266,Scoring!$R$267,FALSE)</f>
        <v/>
      </c>
      <c r="J106" s="87" t="str">
        <f t="shared" si="8"/>
        <v>-</v>
      </c>
      <c r="K106" s="9" t="str">
        <f t="shared" si="9"/>
        <v/>
      </c>
      <c r="L106" s="9" t="str">
        <f t="shared" si="10"/>
        <v/>
      </c>
      <c r="M106" s="81"/>
      <c r="N106" s="81"/>
      <c r="O106" s="83"/>
      <c r="P106" s="80" t="str">
        <f t="shared" si="11"/>
        <v>-</v>
      </c>
      <c r="Q106" s="9" t="str">
        <f t="shared" si="12"/>
        <v/>
      </c>
      <c r="R106" s="9" t="str">
        <f t="shared" si="13"/>
        <v/>
      </c>
      <c r="S106" s="81"/>
      <c r="T106" s="81"/>
      <c r="U106" s="83"/>
      <c r="W106" s="84"/>
      <c r="X106" s="85"/>
      <c r="Y106" s="85"/>
      <c r="Z106" s="85"/>
      <c r="AA106" s="85"/>
      <c r="AB106" s="85"/>
      <c r="AC106" s="85"/>
      <c r="AD106" s="85"/>
      <c r="AE106" s="85"/>
      <c r="AF106" s="85"/>
      <c r="AG106" s="85"/>
      <c r="AH106" s="85"/>
      <c r="AI106" s="86"/>
      <c r="AJ106" s="27"/>
      <c r="AK106" s="84"/>
      <c r="AL106" s="85"/>
      <c r="AM106" s="85"/>
      <c r="AN106" s="85"/>
      <c r="AO106" s="85"/>
      <c r="AP106" s="85"/>
      <c r="AQ106" s="85"/>
      <c r="AR106" s="85"/>
      <c r="AS106" s="85"/>
      <c r="AT106" s="85"/>
      <c r="AU106" s="85"/>
      <c r="AV106" s="85"/>
      <c r="AW106" s="86"/>
    </row>
    <row r="107" spans="1:49" ht="14.25" x14ac:dyDescent="0.2">
      <c r="A107" s="76">
        <v>85</v>
      </c>
      <c r="B107" s="77" t="str">
        <f ca="1">VLOOKUP($A107,Scoring!$A$15:$R$266,2,FALSE)</f>
        <v/>
      </c>
      <c r="C107" s="77" t="str">
        <f ca="1">VLOOKUP($A107,Scoring!$A$15:$R$266,3,FALSE)</f>
        <v/>
      </c>
      <c r="D107" s="78"/>
      <c r="E107" s="79" t="str">
        <f>VLOOKUP($A107,Scoring!$A$16:$R$266,Scoring!$D$267,FALSE)</f>
        <v/>
      </c>
      <c r="F107" s="78"/>
      <c r="G107" s="79" t="str">
        <f>VLOOKUP($A107,Scoring!$A$16:$R$266,Scoring!$P$267,FALSE)</f>
        <v/>
      </c>
      <c r="H107" s="78"/>
      <c r="I107" s="79" t="str">
        <f ca="1">VLOOKUP($A107,Scoring!$A$16:$R$266,Scoring!$R$267,FALSE)</f>
        <v/>
      </c>
      <c r="J107" s="87" t="str">
        <f t="shared" si="8"/>
        <v>-</v>
      </c>
      <c r="K107" s="9" t="str">
        <f t="shared" si="9"/>
        <v/>
      </c>
      <c r="L107" s="9" t="str">
        <f t="shared" si="10"/>
        <v/>
      </c>
      <c r="M107" s="81"/>
      <c r="N107" s="81"/>
      <c r="O107" s="83"/>
      <c r="P107" s="80" t="str">
        <f t="shared" si="11"/>
        <v>-</v>
      </c>
      <c r="Q107" s="9" t="str">
        <f t="shared" si="12"/>
        <v/>
      </c>
      <c r="R107" s="9" t="str">
        <f t="shared" si="13"/>
        <v/>
      </c>
      <c r="S107" s="81"/>
      <c r="T107" s="81"/>
      <c r="U107" s="83"/>
      <c r="W107" s="84"/>
      <c r="X107" s="85"/>
      <c r="Y107" s="85"/>
      <c r="Z107" s="85"/>
      <c r="AA107" s="85"/>
      <c r="AB107" s="85"/>
      <c r="AC107" s="85"/>
      <c r="AD107" s="85"/>
      <c r="AE107" s="85"/>
      <c r="AF107" s="85"/>
      <c r="AG107" s="85"/>
      <c r="AH107" s="85"/>
      <c r="AI107" s="86"/>
      <c r="AJ107" s="27"/>
      <c r="AK107" s="84"/>
      <c r="AL107" s="85"/>
      <c r="AM107" s="85"/>
      <c r="AN107" s="85"/>
      <c r="AO107" s="85"/>
      <c r="AP107" s="85"/>
      <c r="AQ107" s="85"/>
      <c r="AR107" s="85"/>
      <c r="AS107" s="85"/>
      <c r="AT107" s="85"/>
      <c r="AU107" s="85"/>
      <c r="AV107" s="85"/>
      <c r="AW107" s="86"/>
    </row>
    <row r="108" spans="1:49" ht="14.25" x14ac:dyDescent="0.2">
      <c r="A108" s="76">
        <v>86</v>
      </c>
      <c r="B108" s="77" t="str">
        <f ca="1">VLOOKUP($A108,Scoring!$A$15:$R$266,2,FALSE)</f>
        <v/>
      </c>
      <c r="C108" s="77" t="str">
        <f ca="1">VLOOKUP($A108,Scoring!$A$15:$R$266,3,FALSE)</f>
        <v/>
      </c>
      <c r="D108" s="78"/>
      <c r="E108" s="79" t="str">
        <f>VLOOKUP($A108,Scoring!$A$16:$R$266,Scoring!$D$267,FALSE)</f>
        <v/>
      </c>
      <c r="F108" s="78"/>
      <c r="G108" s="79" t="str">
        <f>VLOOKUP($A108,Scoring!$A$16:$R$266,Scoring!$P$267,FALSE)</f>
        <v/>
      </c>
      <c r="H108" s="78"/>
      <c r="I108" s="79" t="str">
        <f ca="1">VLOOKUP($A108,Scoring!$A$16:$R$266,Scoring!$R$267,FALSE)</f>
        <v/>
      </c>
      <c r="J108" s="87" t="str">
        <f t="shared" si="8"/>
        <v>-</v>
      </c>
      <c r="K108" s="9" t="str">
        <f t="shared" si="9"/>
        <v/>
      </c>
      <c r="L108" s="9" t="str">
        <f t="shared" si="10"/>
        <v/>
      </c>
      <c r="M108" s="81"/>
      <c r="N108" s="81"/>
      <c r="O108" s="83"/>
      <c r="P108" s="80" t="str">
        <f t="shared" si="11"/>
        <v>-</v>
      </c>
      <c r="Q108" s="9" t="str">
        <f t="shared" si="12"/>
        <v/>
      </c>
      <c r="R108" s="9" t="str">
        <f t="shared" si="13"/>
        <v/>
      </c>
      <c r="S108" s="81"/>
      <c r="T108" s="81"/>
      <c r="U108" s="83"/>
      <c r="W108" s="84"/>
      <c r="X108" s="85"/>
      <c r="Y108" s="85"/>
      <c r="Z108" s="85"/>
      <c r="AA108" s="85"/>
      <c r="AB108" s="85"/>
      <c r="AC108" s="85"/>
      <c r="AD108" s="85"/>
      <c r="AE108" s="85"/>
      <c r="AF108" s="85"/>
      <c r="AG108" s="85"/>
      <c r="AH108" s="85"/>
      <c r="AI108" s="86"/>
      <c r="AJ108" s="27"/>
      <c r="AK108" s="84"/>
      <c r="AL108" s="85"/>
      <c r="AM108" s="85"/>
      <c r="AN108" s="85"/>
      <c r="AO108" s="85"/>
      <c r="AP108" s="85"/>
      <c r="AQ108" s="85"/>
      <c r="AR108" s="85"/>
      <c r="AS108" s="85"/>
      <c r="AT108" s="85"/>
      <c r="AU108" s="85"/>
      <c r="AV108" s="85"/>
      <c r="AW108" s="86"/>
    </row>
    <row r="109" spans="1:49" ht="14.25" x14ac:dyDescent="0.2">
      <c r="A109" s="76">
        <v>87</v>
      </c>
      <c r="B109" s="77" t="str">
        <f ca="1">VLOOKUP($A109,Scoring!$A$15:$R$266,2,FALSE)</f>
        <v/>
      </c>
      <c r="C109" s="77" t="str">
        <f ca="1">VLOOKUP($A109,Scoring!$A$15:$R$266,3,FALSE)</f>
        <v/>
      </c>
      <c r="D109" s="78"/>
      <c r="E109" s="79" t="str">
        <f>VLOOKUP($A109,Scoring!$A$16:$R$266,Scoring!$D$267,FALSE)</f>
        <v/>
      </c>
      <c r="F109" s="78"/>
      <c r="G109" s="79" t="str">
        <f>VLOOKUP($A109,Scoring!$A$16:$R$266,Scoring!$P$267,FALSE)</f>
        <v/>
      </c>
      <c r="H109" s="78"/>
      <c r="I109" s="79" t="str">
        <f ca="1">VLOOKUP($A109,Scoring!$A$16:$R$266,Scoring!$R$267,FALSE)</f>
        <v/>
      </c>
      <c r="J109" s="87" t="str">
        <f t="shared" si="8"/>
        <v>-</v>
      </c>
      <c r="K109" s="9" t="str">
        <f t="shared" si="9"/>
        <v/>
      </c>
      <c r="L109" s="9" t="str">
        <f t="shared" si="10"/>
        <v/>
      </c>
      <c r="M109" s="81"/>
      <c r="N109" s="81"/>
      <c r="O109" s="83"/>
      <c r="P109" s="80" t="str">
        <f t="shared" si="11"/>
        <v>-</v>
      </c>
      <c r="Q109" s="9" t="str">
        <f t="shared" si="12"/>
        <v/>
      </c>
      <c r="R109" s="9" t="str">
        <f t="shared" si="13"/>
        <v/>
      </c>
      <c r="S109" s="81"/>
      <c r="T109" s="81"/>
      <c r="U109" s="83"/>
      <c r="W109" s="84"/>
      <c r="X109" s="85"/>
      <c r="Y109" s="85"/>
      <c r="Z109" s="85"/>
      <c r="AA109" s="85"/>
      <c r="AB109" s="85"/>
      <c r="AC109" s="85"/>
      <c r="AD109" s="85"/>
      <c r="AE109" s="85"/>
      <c r="AF109" s="85"/>
      <c r="AG109" s="85"/>
      <c r="AH109" s="85"/>
      <c r="AI109" s="86"/>
      <c r="AJ109" s="27"/>
      <c r="AK109" s="84"/>
      <c r="AL109" s="85"/>
      <c r="AM109" s="85"/>
      <c r="AN109" s="85"/>
      <c r="AO109" s="85"/>
      <c r="AP109" s="85"/>
      <c r="AQ109" s="85"/>
      <c r="AR109" s="85"/>
      <c r="AS109" s="85"/>
      <c r="AT109" s="85"/>
      <c r="AU109" s="85"/>
      <c r="AV109" s="85"/>
      <c r="AW109" s="86"/>
    </row>
    <row r="110" spans="1:49" ht="14.25" x14ac:dyDescent="0.2">
      <c r="A110" s="76">
        <v>88</v>
      </c>
      <c r="B110" s="77" t="str">
        <f ca="1">VLOOKUP($A110,Scoring!$A$15:$R$266,2,FALSE)</f>
        <v/>
      </c>
      <c r="C110" s="77" t="str">
        <f ca="1">VLOOKUP($A110,Scoring!$A$15:$R$266,3,FALSE)</f>
        <v/>
      </c>
      <c r="D110" s="78"/>
      <c r="E110" s="79" t="str">
        <f>VLOOKUP($A110,Scoring!$A$16:$R$266,Scoring!$D$267,FALSE)</f>
        <v/>
      </c>
      <c r="F110" s="78"/>
      <c r="G110" s="79" t="str">
        <f>VLOOKUP($A110,Scoring!$A$16:$R$266,Scoring!$P$267,FALSE)</f>
        <v/>
      </c>
      <c r="H110" s="78"/>
      <c r="I110" s="79" t="str">
        <f ca="1">VLOOKUP($A110,Scoring!$A$16:$R$266,Scoring!$R$267,FALSE)</f>
        <v/>
      </c>
      <c r="J110" s="87" t="str">
        <f t="shared" si="8"/>
        <v>-</v>
      </c>
      <c r="K110" s="9" t="str">
        <f t="shared" si="9"/>
        <v/>
      </c>
      <c r="L110" s="9" t="str">
        <f t="shared" si="10"/>
        <v/>
      </c>
      <c r="M110" s="81"/>
      <c r="N110" s="81"/>
      <c r="O110" s="83"/>
      <c r="P110" s="80" t="str">
        <f t="shared" si="11"/>
        <v>-</v>
      </c>
      <c r="Q110" s="9" t="str">
        <f t="shared" si="12"/>
        <v/>
      </c>
      <c r="R110" s="9" t="str">
        <f t="shared" si="13"/>
        <v/>
      </c>
      <c r="S110" s="81"/>
      <c r="T110" s="81"/>
      <c r="U110" s="83"/>
      <c r="W110" s="84"/>
      <c r="X110" s="85"/>
      <c r="Y110" s="85"/>
      <c r="Z110" s="85"/>
      <c r="AA110" s="85"/>
      <c r="AB110" s="85"/>
      <c r="AC110" s="85"/>
      <c r="AD110" s="85"/>
      <c r="AE110" s="85"/>
      <c r="AF110" s="85"/>
      <c r="AG110" s="85"/>
      <c r="AH110" s="85"/>
      <c r="AI110" s="86"/>
      <c r="AJ110" s="27"/>
      <c r="AK110" s="84"/>
      <c r="AL110" s="85"/>
      <c r="AM110" s="85"/>
      <c r="AN110" s="85"/>
      <c r="AO110" s="85"/>
      <c r="AP110" s="85"/>
      <c r="AQ110" s="85"/>
      <c r="AR110" s="85"/>
      <c r="AS110" s="85"/>
      <c r="AT110" s="85"/>
      <c r="AU110" s="85"/>
      <c r="AV110" s="85"/>
      <c r="AW110" s="86"/>
    </row>
    <row r="111" spans="1:49" ht="14.25" x14ac:dyDescent="0.2">
      <c r="A111" s="76">
        <v>89</v>
      </c>
      <c r="B111" s="77" t="str">
        <f ca="1">VLOOKUP($A111,Scoring!$A$15:$R$266,2,FALSE)</f>
        <v/>
      </c>
      <c r="C111" s="77" t="str">
        <f ca="1">VLOOKUP($A111,Scoring!$A$15:$R$266,3,FALSE)</f>
        <v/>
      </c>
      <c r="D111" s="78"/>
      <c r="E111" s="79" t="str">
        <f>VLOOKUP($A111,Scoring!$A$16:$R$266,Scoring!$D$267,FALSE)</f>
        <v/>
      </c>
      <c r="F111" s="78"/>
      <c r="G111" s="79" t="str">
        <f>VLOOKUP($A111,Scoring!$A$16:$R$266,Scoring!$P$267,FALSE)</f>
        <v/>
      </c>
      <c r="H111" s="78"/>
      <c r="I111" s="79" t="str">
        <f ca="1">VLOOKUP($A111,Scoring!$A$16:$R$266,Scoring!$R$267,FALSE)</f>
        <v/>
      </c>
      <c r="J111" s="87" t="str">
        <f t="shared" si="8"/>
        <v>-</v>
      </c>
      <c r="K111" s="9" t="str">
        <f t="shared" si="9"/>
        <v/>
      </c>
      <c r="L111" s="9" t="str">
        <f t="shared" si="10"/>
        <v/>
      </c>
      <c r="M111" s="81"/>
      <c r="N111" s="81"/>
      <c r="O111" s="83"/>
      <c r="P111" s="80" t="str">
        <f t="shared" si="11"/>
        <v>-</v>
      </c>
      <c r="Q111" s="9" t="str">
        <f t="shared" si="12"/>
        <v/>
      </c>
      <c r="R111" s="9" t="str">
        <f t="shared" si="13"/>
        <v/>
      </c>
      <c r="S111" s="81"/>
      <c r="T111" s="81"/>
      <c r="U111" s="83"/>
      <c r="W111" s="84"/>
      <c r="X111" s="85"/>
      <c r="Y111" s="85"/>
      <c r="Z111" s="85"/>
      <c r="AA111" s="85"/>
      <c r="AB111" s="85"/>
      <c r="AC111" s="85"/>
      <c r="AD111" s="85"/>
      <c r="AE111" s="85"/>
      <c r="AF111" s="85"/>
      <c r="AG111" s="85"/>
      <c r="AH111" s="85"/>
      <c r="AI111" s="86"/>
      <c r="AJ111" s="27"/>
      <c r="AK111" s="84"/>
      <c r="AL111" s="85"/>
      <c r="AM111" s="85"/>
      <c r="AN111" s="85"/>
      <c r="AO111" s="85"/>
      <c r="AP111" s="85"/>
      <c r="AQ111" s="85"/>
      <c r="AR111" s="85"/>
      <c r="AS111" s="85"/>
      <c r="AT111" s="85"/>
      <c r="AU111" s="85"/>
      <c r="AV111" s="85"/>
      <c r="AW111" s="86"/>
    </row>
    <row r="112" spans="1:49" ht="14.25" x14ac:dyDescent="0.2">
      <c r="A112" s="76">
        <v>90</v>
      </c>
      <c r="B112" s="77" t="str">
        <f ca="1">VLOOKUP($A112,Scoring!$A$15:$R$266,2,FALSE)</f>
        <v/>
      </c>
      <c r="C112" s="77" t="str">
        <f ca="1">VLOOKUP($A112,Scoring!$A$15:$R$266,3,FALSE)</f>
        <v/>
      </c>
      <c r="D112" s="78"/>
      <c r="E112" s="79" t="str">
        <f>VLOOKUP($A112,Scoring!$A$16:$R$266,Scoring!$D$267,FALSE)</f>
        <v/>
      </c>
      <c r="F112" s="78"/>
      <c r="G112" s="79" t="str">
        <f>VLOOKUP($A112,Scoring!$A$16:$R$266,Scoring!$P$267,FALSE)</f>
        <v/>
      </c>
      <c r="H112" s="78"/>
      <c r="I112" s="79" t="str">
        <f ca="1">VLOOKUP($A112,Scoring!$A$16:$R$266,Scoring!$R$267,FALSE)</f>
        <v/>
      </c>
      <c r="J112" s="87" t="str">
        <f t="shared" si="8"/>
        <v>-</v>
      </c>
      <c r="K112" s="9" t="str">
        <f t="shared" si="9"/>
        <v/>
      </c>
      <c r="L112" s="9" t="str">
        <f t="shared" si="10"/>
        <v/>
      </c>
      <c r="M112" s="81"/>
      <c r="N112" s="81"/>
      <c r="O112" s="83"/>
      <c r="P112" s="80" t="str">
        <f t="shared" si="11"/>
        <v>-</v>
      </c>
      <c r="Q112" s="9" t="str">
        <f t="shared" si="12"/>
        <v/>
      </c>
      <c r="R112" s="9" t="str">
        <f t="shared" si="13"/>
        <v/>
      </c>
      <c r="S112" s="81"/>
      <c r="T112" s="81"/>
      <c r="U112" s="83"/>
      <c r="W112" s="84"/>
      <c r="X112" s="85"/>
      <c r="Y112" s="85"/>
      <c r="Z112" s="85"/>
      <c r="AA112" s="85"/>
      <c r="AB112" s="85"/>
      <c r="AC112" s="85"/>
      <c r="AD112" s="85"/>
      <c r="AE112" s="85"/>
      <c r="AF112" s="85"/>
      <c r="AG112" s="85"/>
      <c r="AH112" s="85"/>
      <c r="AI112" s="86"/>
      <c r="AJ112" s="27"/>
      <c r="AK112" s="84"/>
      <c r="AL112" s="85"/>
      <c r="AM112" s="85"/>
      <c r="AN112" s="85"/>
      <c r="AO112" s="85"/>
      <c r="AP112" s="85"/>
      <c r="AQ112" s="85"/>
      <c r="AR112" s="85"/>
      <c r="AS112" s="85"/>
      <c r="AT112" s="85"/>
      <c r="AU112" s="85"/>
      <c r="AV112" s="85"/>
      <c r="AW112" s="86"/>
    </row>
    <row r="113" spans="1:49" ht="14.25" x14ac:dyDescent="0.2">
      <c r="A113" s="76">
        <v>91</v>
      </c>
      <c r="B113" s="77" t="str">
        <f ca="1">VLOOKUP($A113,Scoring!$A$15:$R$266,2,FALSE)</f>
        <v/>
      </c>
      <c r="C113" s="77" t="str">
        <f ca="1">VLOOKUP($A113,Scoring!$A$15:$R$266,3,FALSE)</f>
        <v/>
      </c>
      <c r="D113" s="78"/>
      <c r="E113" s="79" t="str">
        <f>VLOOKUP($A113,Scoring!$A$16:$R$266,Scoring!$D$267,FALSE)</f>
        <v/>
      </c>
      <c r="F113" s="78"/>
      <c r="G113" s="79" t="str">
        <f>VLOOKUP($A113,Scoring!$A$16:$R$266,Scoring!$P$267,FALSE)</f>
        <v/>
      </c>
      <c r="H113" s="78"/>
      <c r="I113" s="79" t="str">
        <f ca="1">VLOOKUP($A113,Scoring!$A$16:$R$266,Scoring!$R$267,FALSE)</f>
        <v/>
      </c>
      <c r="J113" s="87" t="str">
        <f t="shared" si="8"/>
        <v>-</v>
      </c>
      <c r="K113" s="9" t="str">
        <f t="shared" si="9"/>
        <v/>
      </c>
      <c r="L113" s="9" t="str">
        <f t="shared" si="10"/>
        <v/>
      </c>
      <c r="M113" s="81"/>
      <c r="N113" s="81"/>
      <c r="O113" s="83"/>
      <c r="P113" s="80" t="str">
        <f t="shared" si="11"/>
        <v>-</v>
      </c>
      <c r="Q113" s="9" t="str">
        <f t="shared" si="12"/>
        <v/>
      </c>
      <c r="R113" s="9" t="str">
        <f t="shared" si="13"/>
        <v/>
      </c>
      <c r="S113" s="81"/>
      <c r="T113" s="81"/>
      <c r="U113" s="83"/>
      <c r="W113" s="84"/>
      <c r="X113" s="85"/>
      <c r="Y113" s="85"/>
      <c r="Z113" s="85"/>
      <c r="AA113" s="85"/>
      <c r="AB113" s="85"/>
      <c r="AC113" s="85"/>
      <c r="AD113" s="85"/>
      <c r="AE113" s="85"/>
      <c r="AF113" s="85"/>
      <c r="AG113" s="85"/>
      <c r="AH113" s="85"/>
      <c r="AI113" s="86"/>
      <c r="AJ113" s="27"/>
      <c r="AK113" s="84"/>
      <c r="AL113" s="85"/>
      <c r="AM113" s="85"/>
      <c r="AN113" s="85"/>
      <c r="AO113" s="85"/>
      <c r="AP113" s="85"/>
      <c r="AQ113" s="85"/>
      <c r="AR113" s="85"/>
      <c r="AS113" s="85"/>
      <c r="AT113" s="85"/>
      <c r="AU113" s="85"/>
      <c r="AV113" s="85"/>
      <c r="AW113" s="86"/>
    </row>
    <row r="114" spans="1:49" ht="14.25" x14ac:dyDescent="0.2">
      <c r="A114" s="76">
        <v>92</v>
      </c>
      <c r="B114" s="77" t="str">
        <f ca="1">VLOOKUP($A114,Scoring!$A$15:$R$266,2,FALSE)</f>
        <v/>
      </c>
      <c r="C114" s="77" t="str">
        <f ca="1">VLOOKUP($A114,Scoring!$A$15:$R$266,3,FALSE)</f>
        <v/>
      </c>
      <c r="D114" s="78"/>
      <c r="E114" s="79" t="str">
        <f>VLOOKUP($A114,Scoring!$A$16:$R$266,Scoring!$D$267,FALSE)</f>
        <v/>
      </c>
      <c r="F114" s="78"/>
      <c r="G114" s="79" t="str">
        <f>VLOOKUP($A114,Scoring!$A$16:$R$266,Scoring!$P$267,FALSE)</f>
        <v/>
      </c>
      <c r="H114" s="78"/>
      <c r="I114" s="79" t="str">
        <f ca="1">VLOOKUP($A114,Scoring!$A$16:$R$266,Scoring!$R$267,FALSE)</f>
        <v/>
      </c>
      <c r="J114" s="87" t="str">
        <f t="shared" si="8"/>
        <v>-</v>
      </c>
      <c r="K114" s="9" t="str">
        <f t="shared" si="9"/>
        <v/>
      </c>
      <c r="L114" s="9" t="str">
        <f t="shared" si="10"/>
        <v/>
      </c>
      <c r="M114" s="81"/>
      <c r="N114" s="81"/>
      <c r="O114" s="83"/>
      <c r="P114" s="80" t="str">
        <f t="shared" si="11"/>
        <v>-</v>
      </c>
      <c r="Q114" s="9" t="str">
        <f t="shared" si="12"/>
        <v/>
      </c>
      <c r="R114" s="9" t="str">
        <f t="shared" si="13"/>
        <v/>
      </c>
      <c r="S114" s="81"/>
      <c r="T114" s="81"/>
      <c r="U114" s="83"/>
      <c r="W114" s="84"/>
      <c r="X114" s="85"/>
      <c r="Y114" s="85"/>
      <c r="Z114" s="85"/>
      <c r="AA114" s="85"/>
      <c r="AB114" s="85"/>
      <c r="AC114" s="85"/>
      <c r="AD114" s="85"/>
      <c r="AE114" s="85"/>
      <c r="AF114" s="85"/>
      <c r="AG114" s="85"/>
      <c r="AH114" s="85"/>
      <c r="AI114" s="86"/>
      <c r="AJ114" s="27"/>
      <c r="AK114" s="84"/>
      <c r="AL114" s="85"/>
      <c r="AM114" s="85"/>
      <c r="AN114" s="85"/>
      <c r="AO114" s="85"/>
      <c r="AP114" s="85"/>
      <c r="AQ114" s="85"/>
      <c r="AR114" s="85"/>
      <c r="AS114" s="85"/>
      <c r="AT114" s="85"/>
      <c r="AU114" s="85"/>
      <c r="AV114" s="85"/>
      <c r="AW114" s="86"/>
    </row>
    <row r="115" spans="1:49" ht="14.25" x14ac:dyDescent="0.2">
      <c r="A115" s="76">
        <v>93</v>
      </c>
      <c r="B115" s="77" t="str">
        <f ca="1">VLOOKUP($A115,Scoring!$A$15:$R$266,2,FALSE)</f>
        <v/>
      </c>
      <c r="C115" s="77" t="str">
        <f ca="1">VLOOKUP($A115,Scoring!$A$15:$R$266,3,FALSE)</f>
        <v/>
      </c>
      <c r="D115" s="78"/>
      <c r="E115" s="79" t="str">
        <f>VLOOKUP($A115,Scoring!$A$16:$R$266,Scoring!$D$267,FALSE)</f>
        <v/>
      </c>
      <c r="F115" s="78"/>
      <c r="G115" s="79" t="str">
        <f>VLOOKUP($A115,Scoring!$A$16:$R$266,Scoring!$P$267,FALSE)</f>
        <v/>
      </c>
      <c r="H115" s="78"/>
      <c r="I115" s="79" t="str">
        <f ca="1">VLOOKUP($A115,Scoring!$A$16:$R$266,Scoring!$R$267,FALSE)</f>
        <v/>
      </c>
      <c r="J115" s="87" t="str">
        <f t="shared" si="8"/>
        <v>-</v>
      </c>
      <c r="K115" s="9" t="str">
        <f t="shared" si="9"/>
        <v/>
      </c>
      <c r="L115" s="9" t="str">
        <f t="shared" si="10"/>
        <v/>
      </c>
      <c r="M115" s="81"/>
      <c r="N115" s="81"/>
      <c r="O115" s="83"/>
      <c r="P115" s="80" t="str">
        <f t="shared" si="11"/>
        <v>-</v>
      </c>
      <c r="Q115" s="9" t="str">
        <f t="shared" si="12"/>
        <v/>
      </c>
      <c r="R115" s="9" t="str">
        <f t="shared" si="13"/>
        <v/>
      </c>
      <c r="S115" s="81"/>
      <c r="T115" s="81"/>
      <c r="U115" s="83"/>
      <c r="W115" s="84"/>
      <c r="X115" s="85"/>
      <c r="Y115" s="85"/>
      <c r="Z115" s="85"/>
      <c r="AA115" s="85"/>
      <c r="AB115" s="85"/>
      <c r="AC115" s="85"/>
      <c r="AD115" s="85"/>
      <c r="AE115" s="85"/>
      <c r="AF115" s="85"/>
      <c r="AG115" s="85"/>
      <c r="AH115" s="85"/>
      <c r="AI115" s="86"/>
      <c r="AJ115" s="27"/>
      <c r="AK115" s="84"/>
      <c r="AL115" s="85"/>
      <c r="AM115" s="85"/>
      <c r="AN115" s="85"/>
      <c r="AO115" s="85"/>
      <c r="AP115" s="85"/>
      <c r="AQ115" s="85"/>
      <c r="AR115" s="85"/>
      <c r="AS115" s="85"/>
      <c r="AT115" s="85"/>
      <c r="AU115" s="85"/>
      <c r="AV115" s="85"/>
      <c r="AW115" s="86"/>
    </row>
    <row r="116" spans="1:49" ht="14.25" x14ac:dyDescent="0.2">
      <c r="A116" s="76">
        <v>94</v>
      </c>
      <c r="B116" s="77" t="str">
        <f ca="1">VLOOKUP($A116,Scoring!$A$15:$R$266,2,FALSE)</f>
        <v/>
      </c>
      <c r="C116" s="77" t="str">
        <f ca="1">VLOOKUP($A116,Scoring!$A$15:$R$266,3,FALSE)</f>
        <v/>
      </c>
      <c r="D116" s="78"/>
      <c r="E116" s="79" t="str">
        <f>VLOOKUP($A116,Scoring!$A$16:$R$266,Scoring!$D$267,FALSE)</f>
        <v/>
      </c>
      <c r="F116" s="78"/>
      <c r="G116" s="79" t="str">
        <f>VLOOKUP($A116,Scoring!$A$16:$R$266,Scoring!$P$267,FALSE)</f>
        <v/>
      </c>
      <c r="H116" s="78"/>
      <c r="I116" s="79" t="str">
        <f ca="1">VLOOKUP($A116,Scoring!$A$16:$R$266,Scoring!$R$267,FALSE)</f>
        <v/>
      </c>
      <c r="J116" s="87" t="str">
        <f t="shared" si="8"/>
        <v>-</v>
      </c>
      <c r="K116" s="9" t="str">
        <f t="shared" si="9"/>
        <v/>
      </c>
      <c r="L116" s="9" t="str">
        <f t="shared" si="10"/>
        <v/>
      </c>
      <c r="M116" s="81"/>
      <c r="N116" s="81"/>
      <c r="O116" s="83"/>
      <c r="P116" s="80" t="str">
        <f t="shared" si="11"/>
        <v>-</v>
      </c>
      <c r="Q116" s="9" t="str">
        <f t="shared" si="12"/>
        <v/>
      </c>
      <c r="R116" s="9" t="str">
        <f t="shared" si="13"/>
        <v/>
      </c>
      <c r="S116" s="81"/>
      <c r="T116" s="81"/>
      <c r="U116" s="83"/>
      <c r="W116" s="84"/>
      <c r="X116" s="85"/>
      <c r="Y116" s="85"/>
      <c r="Z116" s="85"/>
      <c r="AA116" s="85"/>
      <c r="AB116" s="85"/>
      <c r="AC116" s="85"/>
      <c r="AD116" s="85"/>
      <c r="AE116" s="85"/>
      <c r="AF116" s="85"/>
      <c r="AG116" s="85"/>
      <c r="AH116" s="85"/>
      <c r="AI116" s="86"/>
      <c r="AJ116" s="27"/>
      <c r="AK116" s="84"/>
      <c r="AL116" s="85"/>
      <c r="AM116" s="85"/>
      <c r="AN116" s="85"/>
      <c r="AO116" s="85"/>
      <c r="AP116" s="85"/>
      <c r="AQ116" s="85"/>
      <c r="AR116" s="85"/>
      <c r="AS116" s="85"/>
      <c r="AT116" s="85"/>
      <c r="AU116" s="85"/>
      <c r="AV116" s="85"/>
      <c r="AW116" s="86"/>
    </row>
    <row r="117" spans="1:49" ht="14.25" x14ac:dyDescent="0.2">
      <c r="A117" s="76">
        <v>95</v>
      </c>
      <c r="B117" s="77" t="str">
        <f ca="1">VLOOKUP($A117,Scoring!$A$15:$R$266,2,FALSE)</f>
        <v/>
      </c>
      <c r="C117" s="77" t="str">
        <f ca="1">VLOOKUP($A117,Scoring!$A$15:$R$266,3,FALSE)</f>
        <v/>
      </c>
      <c r="D117" s="78"/>
      <c r="E117" s="79" t="str">
        <f>VLOOKUP($A117,Scoring!$A$16:$R$266,Scoring!$D$267,FALSE)</f>
        <v/>
      </c>
      <c r="F117" s="78"/>
      <c r="G117" s="79" t="str">
        <f>VLOOKUP($A117,Scoring!$A$16:$R$266,Scoring!$P$267,FALSE)</f>
        <v/>
      </c>
      <c r="H117" s="78"/>
      <c r="I117" s="79" t="str">
        <f ca="1">VLOOKUP($A117,Scoring!$A$16:$R$266,Scoring!$R$267,FALSE)</f>
        <v/>
      </c>
      <c r="J117" s="87" t="str">
        <f t="shared" si="8"/>
        <v>-</v>
      </c>
      <c r="K117" s="9" t="str">
        <f t="shared" si="9"/>
        <v/>
      </c>
      <c r="L117" s="9" t="str">
        <f t="shared" si="10"/>
        <v/>
      </c>
      <c r="M117" s="81"/>
      <c r="N117" s="81"/>
      <c r="O117" s="83"/>
      <c r="P117" s="80" t="str">
        <f t="shared" si="11"/>
        <v>-</v>
      </c>
      <c r="Q117" s="9" t="str">
        <f t="shared" si="12"/>
        <v/>
      </c>
      <c r="R117" s="9" t="str">
        <f t="shared" si="13"/>
        <v/>
      </c>
      <c r="S117" s="81"/>
      <c r="T117" s="81"/>
      <c r="U117" s="83"/>
      <c r="W117" s="84"/>
      <c r="X117" s="85"/>
      <c r="Y117" s="85"/>
      <c r="Z117" s="85"/>
      <c r="AA117" s="85"/>
      <c r="AB117" s="85"/>
      <c r="AC117" s="85"/>
      <c r="AD117" s="85"/>
      <c r="AE117" s="85"/>
      <c r="AF117" s="85"/>
      <c r="AG117" s="85"/>
      <c r="AH117" s="85"/>
      <c r="AI117" s="86"/>
      <c r="AJ117" s="27"/>
      <c r="AK117" s="84"/>
      <c r="AL117" s="85"/>
      <c r="AM117" s="85"/>
      <c r="AN117" s="85"/>
      <c r="AO117" s="85"/>
      <c r="AP117" s="85"/>
      <c r="AQ117" s="85"/>
      <c r="AR117" s="85"/>
      <c r="AS117" s="85"/>
      <c r="AT117" s="85"/>
      <c r="AU117" s="85"/>
      <c r="AV117" s="85"/>
      <c r="AW117" s="86"/>
    </row>
    <row r="118" spans="1:49" ht="14.25" x14ac:dyDescent="0.2">
      <c r="A118" s="76">
        <v>96</v>
      </c>
      <c r="B118" s="77" t="str">
        <f ca="1">VLOOKUP($A118,Scoring!$A$15:$R$266,2,FALSE)</f>
        <v/>
      </c>
      <c r="C118" s="77" t="str">
        <f ca="1">VLOOKUP($A118,Scoring!$A$15:$R$266,3,FALSE)</f>
        <v/>
      </c>
      <c r="D118" s="78"/>
      <c r="E118" s="79" t="str">
        <f>VLOOKUP($A118,Scoring!$A$16:$R$266,Scoring!$D$267,FALSE)</f>
        <v/>
      </c>
      <c r="F118" s="78"/>
      <c r="G118" s="79" t="str">
        <f>VLOOKUP($A118,Scoring!$A$16:$R$266,Scoring!$P$267,FALSE)</f>
        <v/>
      </c>
      <c r="H118" s="78"/>
      <c r="I118" s="79" t="str">
        <f ca="1">VLOOKUP($A118,Scoring!$A$16:$R$266,Scoring!$R$267,FALSE)</f>
        <v/>
      </c>
      <c r="J118" s="87" t="str">
        <f t="shared" si="8"/>
        <v>-</v>
      </c>
      <c r="K118" s="9" t="str">
        <f t="shared" si="9"/>
        <v/>
      </c>
      <c r="L118" s="9" t="str">
        <f t="shared" si="10"/>
        <v/>
      </c>
      <c r="M118" s="81"/>
      <c r="N118" s="81"/>
      <c r="O118" s="83"/>
      <c r="P118" s="80" t="str">
        <f t="shared" si="11"/>
        <v>-</v>
      </c>
      <c r="Q118" s="9" t="str">
        <f t="shared" si="12"/>
        <v/>
      </c>
      <c r="R118" s="9" t="str">
        <f t="shared" si="13"/>
        <v/>
      </c>
      <c r="S118" s="81"/>
      <c r="T118" s="81"/>
      <c r="U118" s="83"/>
      <c r="W118" s="84"/>
      <c r="X118" s="85"/>
      <c r="Y118" s="85"/>
      <c r="Z118" s="85"/>
      <c r="AA118" s="85"/>
      <c r="AB118" s="85"/>
      <c r="AC118" s="85"/>
      <c r="AD118" s="85"/>
      <c r="AE118" s="85"/>
      <c r="AF118" s="85"/>
      <c r="AG118" s="85"/>
      <c r="AH118" s="85"/>
      <c r="AI118" s="86"/>
      <c r="AJ118" s="27"/>
      <c r="AK118" s="84"/>
      <c r="AL118" s="85"/>
      <c r="AM118" s="85"/>
      <c r="AN118" s="85"/>
      <c r="AO118" s="85"/>
      <c r="AP118" s="85"/>
      <c r="AQ118" s="85"/>
      <c r="AR118" s="85"/>
      <c r="AS118" s="85"/>
      <c r="AT118" s="85"/>
      <c r="AU118" s="85"/>
      <c r="AV118" s="85"/>
      <c r="AW118" s="86"/>
    </row>
    <row r="119" spans="1:49" ht="14.25" x14ac:dyDescent="0.2">
      <c r="A119" s="76">
        <v>97</v>
      </c>
      <c r="B119" s="77" t="str">
        <f ca="1">VLOOKUP($A119,Scoring!$A$15:$R$266,2,FALSE)</f>
        <v/>
      </c>
      <c r="C119" s="77" t="str">
        <f ca="1">VLOOKUP($A119,Scoring!$A$15:$R$266,3,FALSE)</f>
        <v/>
      </c>
      <c r="D119" s="78"/>
      <c r="E119" s="79" t="str">
        <f>VLOOKUP($A119,Scoring!$A$16:$R$266,Scoring!$D$267,FALSE)</f>
        <v/>
      </c>
      <c r="F119" s="78"/>
      <c r="G119" s="79" t="str">
        <f>VLOOKUP($A119,Scoring!$A$16:$R$266,Scoring!$P$267,FALSE)</f>
        <v/>
      </c>
      <c r="H119" s="78"/>
      <c r="I119" s="79" t="str">
        <f ca="1">VLOOKUP($A119,Scoring!$A$16:$R$266,Scoring!$R$267,FALSE)</f>
        <v/>
      </c>
      <c r="J119" s="87" t="str">
        <f t="shared" si="8"/>
        <v>-</v>
      </c>
      <c r="K119" s="9" t="str">
        <f t="shared" si="9"/>
        <v/>
      </c>
      <c r="L119" s="9" t="str">
        <f t="shared" si="10"/>
        <v/>
      </c>
      <c r="M119" s="81"/>
      <c r="N119" s="81"/>
      <c r="O119" s="83"/>
      <c r="P119" s="80" t="str">
        <f t="shared" si="11"/>
        <v>-</v>
      </c>
      <c r="Q119" s="9" t="str">
        <f t="shared" si="12"/>
        <v/>
      </c>
      <c r="R119" s="9" t="str">
        <f t="shared" si="13"/>
        <v/>
      </c>
      <c r="S119" s="81"/>
      <c r="T119" s="81"/>
      <c r="U119" s="83"/>
      <c r="W119" s="84"/>
      <c r="X119" s="85"/>
      <c r="Y119" s="85"/>
      <c r="Z119" s="85"/>
      <c r="AA119" s="85"/>
      <c r="AB119" s="85"/>
      <c r="AC119" s="85"/>
      <c r="AD119" s="85"/>
      <c r="AE119" s="85"/>
      <c r="AF119" s="85"/>
      <c r="AG119" s="85"/>
      <c r="AH119" s="85"/>
      <c r="AI119" s="86"/>
      <c r="AJ119" s="27"/>
      <c r="AK119" s="84"/>
      <c r="AL119" s="85"/>
      <c r="AM119" s="85"/>
      <c r="AN119" s="85"/>
      <c r="AO119" s="85"/>
      <c r="AP119" s="85"/>
      <c r="AQ119" s="85"/>
      <c r="AR119" s="85"/>
      <c r="AS119" s="85"/>
      <c r="AT119" s="85"/>
      <c r="AU119" s="85"/>
      <c r="AV119" s="85"/>
      <c r="AW119" s="86"/>
    </row>
    <row r="120" spans="1:49" ht="14.25" x14ac:dyDescent="0.2">
      <c r="A120" s="76">
        <v>98</v>
      </c>
      <c r="B120" s="77" t="str">
        <f ca="1">VLOOKUP($A120,Scoring!$A$15:$R$266,2,FALSE)</f>
        <v/>
      </c>
      <c r="C120" s="77" t="str">
        <f ca="1">VLOOKUP($A120,Scoring!$A$15:$R$266,3,FALSE)</f>
        <v/>
      </c>
      <c r="D120" s="78"/>
      <c r="E120" s="79" t="str">
        <f>VLOOKUP($A120,Scoring!$A$16:$R$266,Scoring!$D$267,FALSE)</f>
        <v/>
      </c>
      <c r="F120" s="78"/>
      <c r="G120" s="79" t="str">
        <f>VLOOKUP($A120,Scoring!$A$16:$R$266,Scoring!$P$267,FALSE)</f>
        <v/>
      </c>
      <c r="H120" s="78"/>
      <c r="I120" s="79" t="str">
        <f ca="1">VLOOKUP($A120,Scoring!$A$16:$R$266,Scoring!$R$267,FALSE)</f>
        <v/>
      </c>
      <c r="J120" s="87" t="str">
        <f t="shared" si="8"/>
        <v>-</v>
      </c>
      <c r="K120" s="9" t="str">
        <f t="shared" si="9"/>
        <v/>
      </c>
      <c r="L120" s="9" t="str">
        <f t="shared" si="10"/>
        <v/>
      </c>
      <c r="M120" s="81"/>
      <c r="N120" s="81"/>
      <c r="O120" s="83"/>
      <c r="P120" s="80" t="str">
        <f t="shared" si="11"/>
        <v>-</v>
      </c>
      <c r="Q120" s="9" t="str">
        <f t="shared" si="12"/>
        <v/>
      </c>
      <c r="R120" s="9" t="str">
        <f t="shared" si="13"/>
        <v/>
      </c>
      <c r="S120" s="81"/>
      <c r="T120" s="81"/>
      <c r="U120" s="83"/>
      <c r="W120" s="84"/>
      <c r="X120" s="85"/>
      <c r="Y120" s="85"/>
      <c r="Z120" s="85"/>
      <c r="AA120" s="85"/>
      <c r="AB120" s="85"/>
      <c r="AC120" s="85"/>
      <c r="AD120" s="85"/>
      <c r="AE120" s="85"/>
      <c r="AF120" s="85"/>
      <c r="AG120" s="85"/>
      <c r="AH120" s="85"/>
      <c r="AI120" s="86"/>
      <c r="AJ120" s="27"/>
      <c r="AK120" s="84"/>
      <c r="AL120" s="85"/>
      <c r="AM120" s="85"/>
      <c r="AN120" s="85"/>
      <c r="AO120" s="85"/>
      <c r="AP120" s="85"/>
      <c r="AQ120" s="85"/>
      <c r="AR120" s="85"/>
      <c r="AS120" s="85"/>
      <c r="AT120" s="85"/>
      <c r="AU120" s="85"/>
      <c r="AV120" s="85"/>
      <c r="AW120" s="86"/>
    </row>
    <row r="121" spans="1:49" ht="14.25" x14ac:dyDescent="0.2">
      <c r="A121" s="76">
        <v>99</v>
      </c>
      <c r="B121" s="77" t="str">
        <f ca="1">VLOOKUP($A121,Scoring!$A$15:$R$266,2,FALSE)</f>
        <v/>
      </c>
      <c r="C121" s="77" t="str">
        <f ca="1">VLOOKUP($A121,Scoring!$A$15:$R$266,3,FALSE)</f>
        <v/>
      </c>
      <c r="D121" s="78"/>
      <c r="E121" s="79" t="str">
        <f>VLOOKUP($A121,Scoring!$A$16:$R$266,Scoring!$D$267,FALSE)</f>
        <v/>
      </c>
      <c r="F121" s="78"/>
      <c r="G121" s="79" t="str">
        <f>VLOOKUP($A121,Scoring!$A$16:$R$266,Scoring!$P$267,FALSE)</f>
        <v/>
      </c>
      <c r="H121" s="78"/>
      <c r="I121" s="79" t="str">
        <f ca="1">VLOOKUP($A121,Scoring!$A$16:$R$266,Scoring!$R$267,FALSE)</f>
        <v/>
      </c>
      <c r="J121" s="87" t="str">
        <f t="shared" si="8"/>
        <v>-</v>
      </c>
      <c r="K121" s="9" t="str">
        <f t="shared" si="9"/>
        <v/>
      </c>
      <c r="L121" s="9" t="str">
        <f t="shared" si="10"/>
        <v/>
      </c>
      <c r="M121" s="81"/>
      <c r="N121" s="81"/>
      <c r="O121" s="83"/>
      <c r="P121" s="80" t="str">
        <f t="shared" si="11"/>
        <v>-</v>
      </c>
      <c r="Q121" s="9" t="str">
        <f t="shared" si="12"/>
        <v/>
      </c>
      <c r="R121" s="9" t="str">
        <f t="shared" si="13"/>
        <v/>
      </c>
      <c r="S121" s="81"/>
      <c r="T121" s="81"/>
      <c r="U121" s="83"/>
      <c r="W121" s="84"/>
      <c r="X121" s="85"/>
      <c r="Y121" s="85"/>
      <c r="Z121" s="85"/>
      <c r="AA121" s="85"/>
      <c r="AB121" s="85"/>
      <c r="AC121" s="85"/>
      <c r="AD121" s="85"/>
      <c r="AE121" s="85"/>
      <c r="AF121" s="85"/>
      <c r="AG121" s="85"/>
      <c r="AH121" s="85"/>
      <c r="AI121" s="86"/>
      <c r="AJ121" s="27"/>
      <c r="AK121" s="84"/>
      <c r="AL121" s="85"/>
      <c r="AM121" s="85"/>
      <c r="AN121" s="85"/>
      <c r="AO121" s="85"/>
      <c r="AP121" s="85"/>
      <c r="AQ121" s="85"/>
      <c r="AR121" s="85"/>
      <c r="AS121" s="85"/>
      <c r="AT121" s="85"/>
      <c r="AU121" s="85"/>
      <c r="AV121" s="85"/>
      <c r="AW121" s="86"/>
    </row>
    <row r="122" spans="1:49" ht="14.25" x14ac:dyDescent="0.2">
      <c r="A122" s="76">
        <v>100</v>
      </c>
      <c r="B122" s="77" t="str">
        <f ca="1">VLOOKUP($A122,Scoring!$A$15:$R$266,2,FALSE)</f>
        <v/>
      </c>
      <c r="C122" s="77" t="str">
        <f ca="1">VLOOKUP($A122,Scoring!$A$15:$R$266,3,FALSE)</f>
        <v/>
      </c>
      <c r="D122" s="78"/>
      <c r="E122" s="79" t="str">
        <f>VLOOKUP($A122,Scoring!$A$16:$R$266,Scoring!$D$267,FALSE)</f>
        <v/>
      </c>
      <c r="F122" s="78"/>
      <c r="G122" s="79" t="str">
        <f>VLOOKUP($A122,Scoring!$A$16:$R$266,Scoring!$P$267,FALSE)</f>
        <v/>
      </c>
      <c r="H122" s="78"/>
      <c r="I122" s="79" t="str">
        <f ca="1">VLOOKUP($A122,Scoring!$A$16:$R$266,Scoring!$R$267,FALSE)</f>
        <v/>
      </c>
      <c r="J122" s="87" t="str">
        <f t="shared" si="8"/>
        <v>-</v>
      </c>
      <c r="K122" s="9" t="str">
        <f t="shared" si="9"/>
        <v/>
      </c>
      <c r="L122" s="9" t="str">
        <f t="shared" si="10"/>
        <v/>
      </c>
      <c r="M122" s="81"/>
      <c r="N122" s="81"/>
      <c r="O122" s="83"/>
      <c r="P122" s="80" t="str">
        <f t="shared" si="11"/>
        <v>-</v>
      </c>
      <c r="Q122" s="9" t="str">
        <f t="shared" si="12"/>
        <v/>
      </c>
      <c r="R122" s="9" t="str">
        <f t="shared" si="13"/>
        <v/>
      </c>
      <c r="S122" s="81"/>
      <c r="T122" s="81"/>
      <c r="U122" s="83"/>
      <c r="W122" s="84"/>
      <c r="X122" s="85"/>
      <c r="Y122" s="85"/>
      <c r="Z122" s="85"/>
      <c r="AA122" s="85"/>
      <c r="AB122" s="85"/>
      <c r="AC122" s="85"/>
      <c r="AD122" s="85"/>
      <c r="AE122" s="85"/>
      <c r="AF122" s="85"/>
      <c r="AG122" s="85"/>
      <c r="AH122" s="85"/>
      <c r="AI122" s="86"/>
      <c r="AJ122" s="27"/>
      <c r="AK122" s="84"/>
      <c r="AL122" s="85"/>
      <c r="AM122" s="85"/>
      <c r="AN122" s="85"/>
      <c r="AO122" s="85"/>
      <c r="AP122" s="85"/>
      <c r="AQ122" s="85"/>
      <c r="AR122" s="85"/>
      <c r="AS122" s="85"/>
      <c r="AT122" s="85"/>
      <c r="AU122" s="85"/>
      <c r="AV122" s="85"/>
      <c r="AW122" s="86"/>
    </row>
    <row r="123" spans="1:49" ht="14.25" x14ac:dyDescent="0.2">
      <c r="A123" s="76">
        <v>101</v>
      </c>
      <c r="B123" s="77" t="str">
        <f ca="1">VLOOKUP($A123,Scoring!$A$15:$R$266,2,FALSE)</f>
        <v/>
      </c>
      <c r="C123" s="77" t="str">
        <f ca="1">VLOOKUP($A123,Scoring!$A$15:$R$266,3,FALSE)</f>
        <v/>
      </c>
      <c r="D123" s="78"/>
      <c r="E123" s="79" t="str">
        <f>VLOOKUP($A123,Scoring!$A$16:$R$266,Scoring!$D$267,FALSE)</f>
        <v/>
      </c>
      <c r="F123" s="78"/>
      <c r="G123" s="79" t="str">
        <f>VLOOKUP($A123,Scoring!$A$16:$R$266,Scoring!$P$267,FALSE)</f>
        <v/>
      </c>
      <c r="H123" s="78"/>
      <c r="I123" s="79" t="str">
        <f ca="1">VLOOKUP($A123,Scoring!$A$16:$R$266,Scoring!$R$267,FALSE)</f>
        <v/>
      </c>
      <c r="J123" s="87" t="str">
        <f t="shared" si="8"/>
        <v>-</v>
      </c>
      <c r="K123" s="9" t="str">
        <f t="shared" si="9"/>
        <v/>
      </c>
      <c r="L123" s="9" t="str">
        <f t="shared" si="10"/>
        <v/>
      </c>
      <c r="M123" s="81"/>
      <c r="N123" s="81"/>
      <c r="O123" s="83"/>
      <c r="P123" s="80" t="str">
        <f t="shared" si="11"/>
        <v>-</v>
      </c>
      <c r="Q123" s="9" t="str">
        <f t="shared" si="12"/>
        <v/>
      </c>
      <c r="R123" s="9" t="str">
        <f t="shared" si="13"/>
        <v/>
      </c>
      <c r="S123" s="81"/>
      <c r="T123" s="81"/>
      <c r="U123" s="83"/>
      <c r="W123" s="84"/>
      <c r="X123" s="85"/>
      <c r="Y123" s="85"/>
      <c r="Z123" s="85"/>
      <c r="AA123" s="85"/>
      <c r="AB123" s="85"/>
      <c r="AC123" s="85"/>
      <c r="AD123" s="85"/>
      <c r="AE123" s="85"/>
      <c r="AF123" s="85"/>
      <c r="AG123" s="85"/>
      <c r="AH123" s="85"/>
      <c r="AI123" s="86"/>
      <c r="AJ123" s="27"/>
      <c r="AK123" s="84"/>
      <c r="AL123" s="85"/>
      <c r="AM123" s="85"/>
      <c r="AN123" s="85"/>
      <c r="AO123" s="85"/>
      <c r="AP123" s="85"/>
      <c r="AQ123" s="85"/>
      <c r="AR123" s="85"/>
      <c r="AS123" s="85"/>
      <c r="AT123" s="85"/>
      <c r="AU123" s="85"/>
      <c r="AV123" s="85"/>
      <c r="AW123" s="86"/>
    </row>
    <row r="124" spans="1:49" ht="38.25" x14ac:dyDescent="0.2">
      <c r="A124" s="76">
        <v>102</v>
      </c>
      <c r="B124" s="77" t="str">
        <f ca="1">VLOOKUP($A124,Scoring!$A$15:$R$266,2,FALSE)</f>
        <v/>
      </c>
      <c r="C124" s="77" t="str">
        <f ca="1">VLOOKUP($A124,Scoring!$A$15:$R$266,3,FALSE)</f>
        <v xml:space="preserve">
</v>
      </c>
      <c r="D124" s="78"/>
      <c r="E124" s="79" t="str">
        <f>VLOOKUP($A124,Scoring!$A$16:$R$266,Scoring!$D$267,FALSE)</f>
        <v/>
      </c>
      <c r="F124" s="78"/>
      <c r="G124" s="79" t="str">
        <f>VLOOKUP($A124,Scoring!$A$16:$R$266,Scoring!$P$267,FALSE)</f>
        <v/>
      </c>
      <c r="H124" s="78"/>
      <c r="I124" s="79" t="str">
        <f ca="1">VLOOKUP($A124,Scoring!$A$16:$R$266,Scoring!$R$267,FALSE)</f>
        <v/>
      </c>
      <c r="J124" s="87" t="str">
        <f t="shared" si="8"/>
        <v>-</v>
      </c>
      <c r="K124" s="9" t="str">
        <f t="shared" si="9"/>
        <v/>
      </c>
      <c r="L124" s="9" t="str">
        <f t="shared" si="10"/>
        <v/>
      </c>
      <c r="M124" s="81"/>
      <c r="N124" s="81"/>
      <c r="O124" s="83"/>
      <c r="P124" s="80" t="str">
        <f t="shared" si="11"/>
        <v>-</v>
      </c>
      <c r="Q124" s="9" t="str">
        <f t="shared" si="12"/>
        <v/>
      </c>
      <c r="R124" s="9" t="str">
        <f t="shared" si="13"/>
        <v/>
      </c>
      <c r="S124" s="81"/>
      <c r="T124" s="81"/>
      <c r="U124" s="83"/>
      <c r="W124" s="84"/>
      <c r="X124" s="85"/>
      <c r="Y124" s="85"/>
      <c r="Z124" s="85"/>
      <c r="AA124" s="85"/>
      <c r="AB124" s="85"/>
      <c r="AC124" s="85"/>
      <c r="AD124" s="85"/>
      <c r="AE124" s="85"/>
      <c r="AF124" s="85"/>
      <c r="AG124" s="85"/>
      <c r="AH124" s="85"/>
      <c r="AI124" s="86"/>
      <c r="AJ124" s="27"/>
      <c r="AK124" s="84"/>
      <c r="AL124" s="85"/>
      <c r="AM124" s="85"/>
      <c r="AN124" s="85"/>
      <c r="AO124" s="85"/>
      <c r="AP124" s="85"/>
      <c r="AQ124" s="85"/>
      <c r="AR124" s="85"/>
      <c r="AS124" s="85"/>
      <c r="AT124" s="85"/>
      <c r="AU124" s="85"/>
      <c r="AV124" s="85"/>
      <c r="AW124" s="86"/>
    </row>
    <row r="125" spans="1:49" ht="38.25" x14ac:dyDescent="0.2">
      <c r="A125" s="76">
        <v>103</v>
      </c>
      <c r="B125" s="77" t="str">
        <f ca="1">VLOOKUP($A125,Scoring!$A$15:$R$266,2,FALSE)</f>
        <v/>
      </c>
      <c r="C125" s="77" t="str">
        <f ca="1">VLOOKUP($A125,Scoring!$A$15:$R$266,3,FALSE)</f>
        <v xml:space="preserve">
</v>
      </c>
      <c r="D125" s="78"/>
      <c r="E125" s="79" t="str">
        <f>VLOOKUP($A125,Scoring!$A$16:$R$266,Scoring!$D$267,FALSE)</f>
        <v/>
      </c>
      <c r="F125" s="78"/>
      <c r="G125" s="79" t="str">
        <f>VLOOKUP($A125,Scoring!$A$16:$R$266,Scoring!$P$267,FALSE)</f>
        <v/>
      </c>
      <c r="H125" s="78"/>
      <c r="I125" s="79" t="str">
        <f ca="1">VLOOKUP($A125,Scoring!$A$16:$R$266,Scoring!$R$267,FALSE)</f>
        <v/>
      </c>
      <c r="J125" s="87" t="str">
        <f t="shared" si="8"/>
        <v>-</v>
      </c>
      <c r="K125" s="9" t="str">
        <f t="shared" si="9"/>
        <v/>
      </c>
      <c r="L125" s="9" t="str">
        <f t="shared" si="10"/>
        <v/>
      </c>
      <c r="M125" s="81"/>
      <c r="N125" s="81"/>
      <c r="O125" s="83"/>
      <c r="P125" s="80" t="str">
        <f t="shared" si="11"/>
        <v>-</v>
      </c>
      <c r="Q125" s="9" t="str">
        <f t="shared" si="12"/>
        <v/>
      </c>
      <c r="R125" s="9" t="str">
        <f t="shared" si="13"/>
        <v/>
      </c>
      <c r="S125" s="81"/>
      <c r="T125" s="81"/>
      <c r="U125" s="83"/>
      <c r="W125" s="84"/>
      <c r="X125" s="85"/>
      <c r="Y125" s="85"/>
      <c r="Z125" s="85"/>
      <c r="AA125" s="85"/>
      <c r="AB125" s="85"/>
      <c r="AC125" s="85"/>
      <c r="AD125" s="85"/>
      <c r="AE125" s="85"/>
      <c r="AF125" s="85"/>
      <c r="AG125" s="85"/>
      <c r="AH125" s="85"/>
      <c r="AI125" s="86"/>
      <c r="AJ125" s="27"/>
      <c r="AK125" s="84"/>
      <c r="AL125" s="85"/>
      <c r="AM125" s="85"/>
      <c r="AN125" s="85"/>
      <c r="AO125" s="85"/>
      <c r="AP125" s="85"/>
      <c r="AQ125" s="85"/>
      <c r="AR125" s="85"/>
      <c r="AS125" s="85"/>
      <c r="AT125" s="85"/>
      <c r="AU125" s="85"/>
      <c r="AV125" s="85"/>
      <c r="AW125" s="86"/>
    </row>
    <row r="126" spans="1:49" ht="38.25" x14ac:dyDescent="0.2">
      <c r="A126" s="76">
        <v>104</v>
      </c>
      <c r="B126" s="77" t="str">
        <f ca="1">VLOOKUP($A126,Scoring!$A$15:$R$266,2,FALSE)</f>
        <v/>
      </c>
      <c r="C126" s="77" t="str">
        <f ca="1">VLOOKUP($A126,Scoring!$A$15:$R$266,3,FALSE)</f>
        <v xml:space="preserve">
</v>
      </c>
      <c r="D126" s="78"/>
      <c r="E126" s="79" t="str">
        <f>VLOOKUP($A126,Scoring!$A$16:$R$266,Scoring!$D$267,FALSE)</f>
        <v/>
      </c>
      <c r="F126" s="78"/>
      <c r="G126" s="79" t="str">
        <f>VLOOKUP($A126,Scoring!$A$16:$R$266,Scoring!$P$267,FALSE)</f>
        <v/>
      </c>
      <c r="H126" s="78"/>
      <c r="I126" s="79" t="str">
        <f ca="1">VLOOKUP($A126,Scoring!$A$16:$R$266,Scoring!$R$267,FALSE)</f>
        <v/>
      </c>
      <c r="J126" s="87" t="str">
        <f t="shared" si="8"/>
        <v>-</v>
      </c>
      <c r="K126" s="9" t="str">
        <f t="shared" si="9"/>
        <v/>
      </c>
      <c r="L126" s="9" t="str">
        <f t="shared" si="10"/>
        <v/>
      </c>
      <c r="M126" s="81"/>
      <c r="N126" s="81"/>
      <c r="O126" s="83"/>
      <c r="P126" s="80" t="str">
        <f t="shared" si="11"/>
        <v>-</v>
      </c>
      <c r="Q126" s="9" t="str">
        <f t="shared" si="12"/>
        <v/>
      </c>
      <c r="R126" s="9" t="str">
        <f t="shared" si="13"/>
        <v/>
      </c>
      <c r="S126" s="81"/>
      <c r="T126" s="81"/>
      <c r="U126" s="83"/>
      <c r="W126" s="84"/>
      <c r="X126" s="85"/>
      <c r="Y126" s="85"/>
      <c r="Z126" s="85"/>
      <c r="AA126" s="85"/>
      <c r="AB126" s="85"/>
      <c r="AC126" s="85"/>
      <c r="AD126" s="85"/>
      <c r="AE126" s="85"/>
      <c r="AF126" s="85"/>
      <c r="AG126" s="85"/>
      <c r="AH126" s="85"/>
      <c r="AI126" s="86"/>
      <c r="AJ126" s="27"/>
      <c r="AK126" s="84"/>
      <c r="AL126" s="85"/>
      <c r="AM126" s="85"/>
      <c r="AN126" s="85"/>
      <c r="AO126" s="85"/>
      <c r="AP126" s="85"/>
      <c r="AQ126" s="85"/>
      <c r="AR126" s="85"/>
      <c r="AS126" s="85"/>
      <c r="AT126" s="85"/>
      <c r="AU126" s="85"/>
      <c r="AV126" s="85"/>
      <c r="AW126" s="86"/>
    </row>
    <row r="127" spans="1:49" ht="38.25" x14ac:dyDescent="0.2">
      <c r="A127" s="76">
        <v>105</v>
      </c>
      <c r="B127" s="77" t="str">
        <f ca="1">VLOOKUP($A127,Scoring!$A$15:$R$266,2,FALSE)</f>
        <v/>
      </c>
      <c r="C127" s="77" t="str">
        <f ca="1">VLOOKUP($A127,Scoring!$A$15:$R$266,3,FALSE)</f>
        <v xml:space="preserve">
</v>
      </c>
      <c r="D127" s="78"/>
      <c r="E127" s="79" t="str">
        <f>VLOOKUP($A127,Scoring!$A$16:$R$266,Scoring!$D$267,FALSE)</f>
        <v/>
      </c>
      <c r="F127" s="78"/>
      <c r="G127" s="79" t="str">
        <f>VLOOKUP($A127,Scoring!$A$16:$R$266,Scoring!$P$267,FALSE)</f>
        <v/>
      </c>
      <c r="H127" s="78"/>
      <c r="I127" s="79" t="str">
        <f ca="1">VLOOKUP($A127,Scoring!$A$16:$R$266,Scoring!$R$267,FALSE)</f>
        <v/>
      </c>
      <c r="J127" s="87" t="str">
        <f t="shared" si="8"/>
        <v>-</v>
      </c>
      <c r="K127" s="9" t="str">
        <f t="shared" si="9"/>
        <v/>
      </c>
      <c r="L127" s="9" t="str">
        <f t="shared" si="10"/>
        <v/>
      </c>
      <c r="M127" s="81"/>
      <c r="N127" s="81"/>
      <c r="O127" s="83"/>
      <c r="P127" s="80" t="str">
        <f t="shared" si="11"/>
        <v>-</v>
      </c>
      <c r="Q127" s="9" t="str">
        <f t="shared" si="12"/>
        <v/>
      </c>
      <c r="R127" s="9" t="str">
        <f t="shared" si="13"/>
        <v/>
      </c>
      <c r="S127" s="81"/>
      <c r="T127" s="81"/>
      <c r="U127" s="83"/>
      <c r="W127" s="84"/>
      <c r="X127" s="85"/>
      <c r="Y127" s="85"/>
      <c r="Z127" s="85"/>
      <c r="AA127" s="85"/>
      <c r="AB127" s="85"/>
      <c r="AC127" s="85"/>
      <c r="AD127" s="85"/>
      <c r="AE127" s="85"/>
      <c r="AF127" s="85"/>
      <c r="AG127" s="85"/>
      <c r="AH127" s="85"/>
      <c r="AI127" s="86"/>
      <c r="AJ127" s="27"/>
      <c r="AK127" s="84"/>
      <c r="AL127" s="85"/>
      <c r="AM127" s="85"/>
      <c r="AN127" s="85"/>
      <c r="AO127" s="85"/>
      <c r="AP127" s="85"/>
      <c r="AQ127" s="85"/>
      <c r="AR127" s="85"/>
      <c r="AS127" s="85"/>
      <c r="AT127" s="85"/>
      <c r="AU127" s="85"/>
      <c r="AV127" s="85"/>
      <c r="AW127" s="86"/>
    </row>
    <row r="128" spans="1:49" ht="38.25" x14ac:dyDescent="0.2">
      <c r="A128" s="76">
        <v>106</v>
      </c>
      <c r="B128" s="77" t="str">
        <f ca="1">VLOOKUP($A128,Scoring!$A$15:$R$266,2,FALSE)</f>
        <v/>
      </c>
      <c r="C128" s="77" t="str">
        <f ca="1">VLOOKUP($A128,Scoring!$A$15:$R$266,3,FALSE)</f>
        <v xml:space="preserve">
</v>
      </c>
      <c r="D128" s="78"/>
      <c r="E128" s="79" t="str">
        <f>VLOOKUP($A128,Scoring!$A$16:$R$266,Scoring!$D$267,FALSE)</f>
        <v/>
      </c>
      <c r="F128" s="78"/>
      <c r="G128" s="79" t="str">
        <f>VLOOKUP($A128,Scoring!$A$16:$R$266,Scoring!$P$267,FALSE)</f>
        <v/>
      </c>
      <c r="H128" s="78"/>
      <c r="I128" s="79" t="str">
        <f ca="1">VLOOKUP($A128,Scoring!$A$16:$R$266,Scoring!$R$267,FALSE)</f>
        <v/>
      </c>
      <c r="J128" s="87" t="str">
        <f t="shared" si="8"/>
        <v>-</v>
      </c>
      <c r="K128" s="9" t="str">
        <f t="shared" si="9"/>
        <v/>
      </c>
      <c r="L128" s="9" t="str">
        <f t="shared" si="10"/>
        <v/>
      </c>
      <c r="M128" s="81"/>
      <c r="N128" s="81"/>
      <c r="O128" s="83"/>
      <c r="P128" s="80" t="str">
        <f t="shared" si="11"/>
        <v>-</v>
      </c>
      <c r="Q128" s="9" t="str">
        <f t="shared" si="12"/>
        <v/>
      </c>
      <c r="R128" s="9" t="str">
        <f t="shared" si="13"/>
        <v/>
      </c>
      <c r="S128" s="81"/>
      <c r="T128" s="81"/>
      <c r="U128" s="83"/>
      <c r="W128" s="84"/>
      <c r="X128" s="85"/>
      <c r="Y128" s="85"/>
      <c r="Z128" s="85"/>
      <c r="AA128" s="85"/>
      <c r="AB128" s="85"/>
      <c r="AC128" s="85"/>
      <c r="AD128" s="85"/>
      <c r="AE128" s="85"/>
      <c r="AF128" s="85"/>
      <c r="AG128" s="85"/>
      <c r="AH128" s="85"/>
      <c r="AI128" s="86"/>
      <c r="AJ128" s="27"/>
      <c r="AK128" s="84"/>
      <c r="AL128" s="85"/>
      <c r="AM128" s="85"/>
      <c r="AN128" s="85"/>
      <c r="AO128" s="85"/>
      <c r="AP128" s="85"/>
      <c r="AQ128" s="85"/>
      <c r="AR128" s="85"/>
      <c r="AS128" s="85"/>
      <c r="AT128" s="85"/>
      <c r="AU128" s="85"/>
      <c r="AV128" s="85"/>
      <c r="AW128" s="86"/>
    </row>
    <row r="129" spans="1:49" ht="38.25" x14ac:dyDescent="0.2">
      <c r="A129" s="76">
        <v>107</v>
      </c>
      <c r="B129" s="77" t="str">
        <f ca="1">VLOOKUP($A129,Scoring!$A$15:$R$266,2,FALSE)</f>
        <v/>
      </c>
      <c r="C129" s="77" t="str">
        <f ca="1">VLOOKUP($A129,Scoring!$A$15:$R$266,3,FALSE)</f>
        <v xml:space="preserve">
</v>
      </c>
      <c r="D129" s="78"/>
      <c r="E129" s="79" t="str">
        <f>VLOOKUP($A129,Scoring!$A$16:$R$266,Scoring!$D$267,FALSE)</f>
        <v/>
      </c>
      <c r="F129" s="78"/>
      <c r="G129" s="79" t="str">
        <f>VLOOKUP($A129,Scoring!$A$16:$R$266,Scoring!$P$267,FALSE)</f>
        <v/>
      </c>
      <c r="H129" s="78"/>
      <c r="I129" s="79" t="str">
        <f ca="1">VLOOKUP($A129,Scoring!$A$16:$R$266,Scoring!$R$267,FALSE)</f>
        <v/>
      </c>
      <c r="J129" s="87" t="str">
        <f t="shared" si="8"/>
        <v>-</v>
      </c>
      <c r="K129" s="9" t="str">
        <f t="shared" si="9"/>
        <v/>
      </c>
      <c r="L129" s="9" t="str">
        <f t="shared" si="10"/>
        <v/>
      </c>
      <c r="M129" s="81"/>
      <c r="N129" s="81"/>
      <c r="O129" s="83"/>
      <c r="P129" s="80" t="str">
        <f t="shared" si="11"/>
        <v>-</v>
      </c>
      <c r="Q129" s="9" t="str">
        <f t="shared" si="12"/>
        <v/>
      </c>
      <c r="R129" s="9" t="str">
        <f t="shared" si="13"/>
        <v/>
      </c>
      <c r="S129" s="81"/>
      <c r="T129" s="81"/>
      <c r="U129" s="83"/>
      <c r="W129" s="84"/>
      <c r="X129" s="85"/>
      <c r="Y129" s="85"/>
      <c r="Z129" s="85"/>
      <c r="AA129" s="85"/>
      <c r="AB129" s="85"/>
      <c r="AC129" s="85"/>
      <c r="AD129" s="85"/>
      <c r="AE129" s="85"/>
      <c r="AF129" s="85"/>
      <c r="AG129" s="85"/>
      <c r="AH129" s="85"/>
      <c r="AI129" s="86"/>
      <c r="AJ129" s="27"/>
      <c r="AK129" s="84"/>
      <c r="AL129" s="85"/>
      <c r="AM129" s="85"/>
      <c r="AN129" s="85"/>
      <c r="AO129" s="85"/>
      <c r="AP129" s="85"/>
      <c r="AQ129" s="85"/>
      <c r="AR129" s="85"/>
      <c r="AS129" s="85"/>
      <c r="AT129" s="85"/>
      <c r="AU129" s="85"/>
      <c r="AV129" s="85"/>
      <c r="AW129" s="86"/>
    </row>
    <row r="130" spans="1:49" ht="38.25" x14ac:dyDescent="0.2">
      <c r="A130" s="76">
        <v>108</v>
      </c>
      <c r="B130" s="77" t="str">
        <f ca="1">VLOOKUP($A130,Scoring!$A$15:$R$266,2,FALSE)</f>
        <v/>
      </c>
      <c r="C130" s="77" t="str">
        <f ca="1">VLOOKUP($A130,Scoring!$A$15:$R$266,3,FALSE)</f>
        <v xml:space="preserve">
</v>
      </c>
      <c r="D130" s="78"/>
      <c r="E130" s="79" t="str">
        <f>VLOOKUP($A130,Scoring!$A$16:$R$266,Scoring!$D$267,FALSE)</f>
        <v/>
      </c>
      <c r="F130" s="78"/>
      <c r="G130" s="79" t="str">
        <f>VLOOKUP($A130,Scoring!$A$16:$R$266,Scoring!$P$267,FALSE)</f>
        <v/>
      </c>
      <c r="H130" s="78"/>
      <c r="I130" s="79" t="str">
        <f ca="1">VLOOKUP($A130,Scoring!$A$16:$R$266,Scoring!$R$267,FALSE)</f>
        <v/>
      </c>
      <c r="J130" s="87" t="str">
        <f t="shared" si="8"/>
        <v>-</v>
      </c>
      <c r="K130" s="9" t="str">
        <f t="shared" si="9"/>
        <v/>
      </c>
      <c r="L130" s="9" t="str">
        <f t="shared" si="10"/>
        <v/>
      </c>
      <c r="M130" s="81"/>
      <c r="N130" s="81"/>
      <c r="O130" s="83"/>
      <c r="P130" s="80" t="str">
        <f t="shared" si="11"/>
        <v>-</v>
      </c>
      <c r="Q130" s="9" t="str">
        <f t="shared" si="12"/>
        <v/>
      </c>
      <c r="R130" s="9" t="str">
        <f t="shared" si="13"/>
        <v/>
      </c>
      <c r="S130" s="81"/>
      <c r="T130" s="81"/>
      <c r="U130" s="83"/>
      <c r="W130" s="84"/>
      <c r="X130" s="85"/>
      <c r="Y130" s="85"/>
      <c r="Z130" s="85"/>
      <c r="AA130" s="85"/>
      <c r="AB130" s="85"/>
      <c r="AC130" s="85"/>
      <c r="AD130" s="85"/>
      <c r="AE130" s="85"/>
      <c r="AF130" s="85"/>
      <c r="AG130" s="85"/>
      <c r="AH130" s="85"/>
      <c r="AI130" s="86"/>
      <c r="AJ130" s="27"/>
      <c r="AK130" s="84"/>
      <c r="AL130" s="85"/>
      <c r="AM130" s="85"/>
      <c r="AN130" s="85"/>
      <c r="AO130" s="85"/>
      <c r="AP130" s="85"/>
      <c r="AQ130" s="85"/>
      <c r="AR130" s="85"/>
      <c r="AS130" s="85"/>
      <c r="AT130" s="85"/>
      <c r="AU130" s="85"/>
      <c r="AV130" s="85"/>
      <c r="AW130" s="86"/>
    </row>
    <row r="131" spans="1:49" ht="38.25" x14ac:dyDescent="0.2">
      <c r="A131" s="76">
        <v>109</v>
      </c>
      <c r="B131" s="77" t="str">
        <f ca="1">VLOOKUP($A131,Scoring!$A$15:$R$266,2,FALSE)</f>
        <v/>
      </c>
      <c r="C131" s="77" t="str">
        <f ca="1">VLOOKUP($A131,Scoring!$A$15:$R$266,3,FALSE)</f>
        <v xml:space="preserve">
</v>
      </c>
      <c r="D131" s="78"/>
      <c r="E131" s="79" t="str">
        <f>VLOOKUP($A131,Scoring!$A$16:$R$266,Scoring!$D$267,FALSE)</f>
        <v/>
      </c>
      <c r="F131" s="78"/>
      <c r="G131" s="79" t="str">
        <f>VLOOKUP($A131,Scoring!$A$16:$R$266,Scoring!$P$267,FALSE)</f>
        <v/>
      </c>
      <c r="H131" s="78"/>
      <c r="I131" s="79" t="str">
        <f ca="1">VLOOKUP($A131,Scoring!$A$16:$R$266,Scoring!$R$267,FALSE)</f>
        <v/>
      </c>
      <c r="J131" s="87" t="str">
        <f t="shared" si="8"/>
        <v>-</v>
      </c>
      <c r="K131" s="9" t="str">
        <f t="shared" si="9"/>
        <v/>
      </c>
      <c r="L131" s="9" t="str">
        <f t="shared" si="10"/>
        <v/>
      </c>
      <c r="M131" s="81"/>
      <c r="N131" s="81"/>
      <c r="O131" s="83"/>
      <c r="P131" s="80" t="str">
        <f t="shared" si="11"/>
        <v>-</v>
      </c>
      <c r="Q131" s="9" t="str">
        <f t="shared" si="12"/>
        <v/>
      </c>
      <c r="R131" s="9" t="str">
        <f t="shared" si="13"/>
        <v/>
      </c>
      <c r="S131" s="81"/>
      <c r="T131" s="81"/>
      <c r="U131" s="83"/>
      <c r="W131" s="84"/>
      <c r="X131" s="85"/>
      <c r="Y131" s="85"/>
      <c r="Z131" s="85"/>
      <c r="AA131" s="85"/>
      <c r="AB131" s="85"/>
      <c r="AC131" s="85"/>
      <c r="AD131" s="85"/>
      <c r="AE131" s="85"/>
      <c r="AF131" s="85"/>
      <c r="AG131" s="85"/>
      <c r="AH131" s="85"/>
      <c r="AI131" s="86"/>
      <c r="AJ131" s="27"/>
      <c r="AK131" s="84"/>
      <c r="AL131" s="85"/>
      <c r="AM131" s="85"/>
      <c r="AN131" s="85"/>
      <c r="AO131" s="85"/>
      <c r="AP131" s="85"/>
      <c r="AQ131" s="85"/>
      <c r="AR131" s="85"/>
      <c r="AS131" s="85"/>
      <c r="AT131" s="85"/>
      <c r="AU131" s="85"/>
      <c r="AV131" s="85"/>
      <c r="AW131" s="86"/>
    </row>
    <row r="132" spans="1:49" ht="69" customHeight="1" x14ac:dyDescent="0.2">
      <c r="A132" s="76">
        <v>110</v>
      </c>
      <c r="B132" s="77" t="str">
        <f ca="1">VLOOKUP($A132,Scoring!$A$15:$R$266,2,FALSE)</f>
        <v/>
      </c>
      <c r="C132" s="77" t="str">
        <f ca="1">VLOOKUP($A132,Scoring!$A$15:$R$266,3,FALSE)</f>
        <v xml:space="preserve">
</v>
      </c>
      <c r="D132" s="78"/>
      <c r="E132" s="79" t="str">
        <f>VLOOKUP($A132,Scoring!$A$16:$R$266,Scoring!$D$267,FALSE)</f>
        <v/>
      </c>
      <c r="F132" s="78"/>
      <c r="G132" s="79" t="str">
        <f>VLOOKUP($A132,Scoring!$A$16:$R$266,Scoring!$P$267,FALSE)</f>
        <v/>
      </c>
      <c r="H132" s="78"/>
      <c r="I132" s="79" t="str">
        <f ca="1">VLOOKUP($A132,Scoring!$A$16:$R$266,Scoring!$R$267,FALSE)</f>
        <v/>
      </c>
      <c r="J132" s="87" t="str">
        <f t="shared" si="8"/>
        <v>-</v>
      </c>
      <c r="K132" s="9" t="str">
        <f t="shared" si="9"/>
        <v/>
      </c>
      <c r="L132" s="9" t="str">
        <f t="shared" si="10"/>
        <v/>
      </c>
      <c r="M132" s="81"/>
      <c r="N132" s="81"/>
      <c r="O132" s="83"/>
      <c r="P132" s="80" t="str">
        <f t="shared" si="11"/>
        <v>-</v>
      </c>
      <c r="Q132" s="9" t="str">
        <f t="shared" si="12"/>
        <v/>
      </c>
      <c r="R132" s="9" t="str">
        <f t="shared" si="13"/>
        <v/>
      </c>
      <c r="S132" s="81"/>
      <c r="T132" s="81"/>
      <c r="U132" s="83"/>
      <c r="W132" s="84"/>
      <c r="X132" s="85"/>
      <c r="Y132" s="85"/>
      <c r="Z132" s="85"/>
      <c r="AA132" s="85"/>
      <c r="AB132" s="85"/>
      <c r="AC132" s="85"/>
      <c r="AD132" s="85"/>
      <c r="AE132" s="85"/>
      <c r="AF132" s="85"/>
      <c r="AG132" s="85"/>
      <c r="AH132" s="85"/>
      <c r="AI132" s="86"/>
      <c r="AJ132" s="27"/>
      <c r="AK132" s="84"/>
      <c r="AL132" s="85"/>
      <c r="AM132" s="85"/>
      <c r="AN132" s="85"/>
      <c r="AO132" s="85"/>
      <c r="AP132" s="85"/>
      <c r="AQ132" s="85"/>
      <c r="AR132" s="85"/>
      <c r="AS132" s="85"/>
      <c r="AT132" s="85"/>
      <c r="AU132" s="85"/>
      <c r="AV132" s="85"/>
      <c r="AW132" s="86"/>
    </row>
    <row r="133" spans="1:49" ht="38.25" x14ac:dyDescent="0.2">
      <c r="A133" s="76">
        <v>111</v>
      </c>
      <c r="B133" s="77" t="str">
        <f ca="1">VLOOKUP($A133,Scoring!$A$15:$R$266,2,FALSE)</f>
        <v/>
      </c>
      <c r="C133" s="77" t="str">
        <f ca="1">VLOOKUP($A133,Scoring!$A$15:$R$266,3,FALSE)</f>
        <v xml:space="preserve">
</v>
      </c>
      <c r="D133" s="78"/>
      <c r="E133" s="79" t="str">
        <f>VLOOKUP($A133,Scoring!$A$16:$R$266,Scoring!$D$267,FALSE)</f>
        <v/>
      </c>
      <c r="F133" s="78"/>
      <c r="G133" s="79" t="str">
        <f>VLOOKUP($A133,Scoring!$A$16:$R$266,Scoring!$P$267,FALSE)</f>
        <v/>
      </c>
      <c r="H133" s="78"/>
      <c r="I133" s="79" t="str">
        <f ca="1">VLOOKUP($A133,Scoring!$A$16:$R$266,Scoring!$R$267,FALSE)</f>
        <v/>
      </c>
      <c r="J133" s="87" t="str">
        <f t="shared" si="8"/>
        <v>-</v>
      </c>
      <c r="K133" s="9" t="str">
        <f t="shared" si="9"/>
        <v/>
      </c>
      <c r="L133" s="9" t="str">
        <f t="shared" si="10"/>
        <v/>
      </c>
      <c r="M133" s="81"/>
      <c r="N133" s="81"/>
      <c r="O133" s="83"/>
      <c r="P133" s="80" t="str">
        <f t="shared" si="11"/>
        <v>-</v>
      </c>
      <c r="Q133" s="9" t="str">
        <f t="shared" si="12"/>
        <v/>
      </c>
      <c r="R133" s="9" t="str">
        <f t="shared" si="13"/>
        <v/>
      </c>
      <c r="S133" s="81"/>
      <c r="T133" s="81"/>
      <c r="U133" s="83"/>
      <c r="W133" s="84"/>
      <c r="X133" s="85"/>
      <c r="Y133" s="85"/>
      <c r="Z133" s="85"/>
      <c r="AA133" s="85"/>
      <c r="AB133" s="85"/>
      <c r="AC133" s="85"/>
      <c r="AD133" s="85"/>
      <c r="AE133" s="85"/>
      <c r="AF133" s="85"/>
      <c r="AG133" s="85"/>
      <c r="AH133" s="85"/>
      <c r="AI133" s="86"/>
      <c r="AJ133" s="27"/>
      <c r="AK133" s="84"/>
      <c r="AL133" s="85"/>
      <c r="AM133" s="85"/>
      <c r="AN133" s="85"/>
      <c r="AO133" s="85"/>
      <c r="AP133" s="85"/>
      <c r="AQ133" s="85"/>
      <c r="AR133" s="85"/>
      <c r="AS133" s="85"/>
      <c r="AT133" s="85"/>
      <c r="AU133" s="85"/>
      <c r="AV133" s="85"/>
      <c r="AW133" s="86"/>
    </row>
    <row r="134" spans="1:49" ht="38.25" x14ac:dyDescent="0.2">
      <c r="A134" s="76">
        <v>112</v>
      </c>
      <c r="B134" s="77" t="str">
        <f ca="1">VLOOKUP($A134,Scoring!$A$15:$R$266,2,FALSE)</f>
        <v/>
      </c>
      <c r="C134" s="77" t="str">
        <f ca="1">VLOOKUP($A134,Scoring!$A$15:$R$266,3,FALSE)</f>
        <v xml:space="preserve">
</v>
      </c>
      <c r="D134" s="78"/>
      <c r="E134" s="79" t="str">
        <f>VLOOKUP($A134,Scoring!$A$16:$R$266,Scoring!$D$267,FALSE)</f>
        <v/>
      </c>
      <c r="F134" s="78"/>
      <c r="G134" s="79" t="str">
        <f>VLOOKUP($A134,Scoring!$A$16:$R$266,Scoring!$P$267,FALSE)</f>
        <v/>
      </c>
      <c r="H134" s="78"/>
      <c r="I134" s="79" t="str">
        <f ca="1">VLOOKUP($A134,Scoring!$A$16:$R$266,Scoring!$R$267,FALSE)</f>
        <v/>
      </c>
      <c r="J134" s="87" t="str">
        <f t="shared" si="8"/>
        <v>-</v>
      </c>
      <c r="K134" s="9" t="str">
        <f t="shared" si="9"/>
        <v/>
      </c>
      <c r="L134" s="9" t="str">
        <f t="shared" si="10"/>
        <v/>
      </c>
      <c r="M134" s="81"/>
      <c r="N134" s="81"/>
      <c r="O134" s="83"/>
      <c r="P134" s="80" t="str">
        <f t="shared" si="11"/>
        <v>-</v>
      </c>
      <c r="Q134" s="9" t="str">
        <f t="shared" si="12"/>
        <v/>
      </c>
      <c r="R134" s="9" t="str">
        <f t="shared" si="13"/>
        <v/>
      </c>
      <c r="S134" s="81"/>
      <c r="T134" s="81"/>
      <c r="U134" s="83"/>
      <c r="W134" s="84"/>
      <c r="X134" s="85"/>
      <c r="Y134" s="85"/>
      <c r="Z134" s="85"/>
      <c r="AA134" s="85"/>
      <c r="AB134" s="85"/>
      <c r="AC134" s="85"/>
      <c r="AD134" s="85"/>
      <c r="AE134" s="85"/>
      <c r="AF134" s="85"/>
      <c r="AG134" s="85"/>
      <c r="AH134" s="85"/>
      <c r="AI134" s="86"/>
      <c r="AJ134" s="27"/>
      <c r="AK134" s="84"/>
      <c r="AL134" s="85"/>
      <c r="AM134" s="85"/>
      <c r="AN134" s="85"/>
      <c r="AO134" s="85"/>
      <c r="AP134" s="85"/>
      <c r="AQ134" s="85"/>
      <c r="AR134" s="85"/>
      <c r="AS134" s="85"/>
      <c r="AT134" s="85"/>
      <c r="AU134" s="85"/>
      <c r="AV134" s="85"/>
      <c r="AW134" s="86"/>
    </row>
    <row r="135" spans="1:49" ht="38.25" x14ac:dyDescent="0.2">
      <c r="A135" s="76">
        <v>113</v>
      </c>
      <c r="B135" s="77" t="str">
        <f ca="1">VLOOKUP($A135,Scoring!$A$15:$R$266,2,FALSE)</f>
        <v/>
      </c>
      <c r="C135" s="77" t="str">
        <f ca="1">VLOOKUP($A135,Scoring!$A$15:$R$266,3,FALSE)</f>
        <v xml:space="preserve">
</v>
      </c>
      <c r="D135" s="78"/>
      <c r="E135" s="79" t="str">
        <f>VLOOKUP($A135,Scoring!$A$16:$R$266,Scoring!$D$267,FALSE)</f>
        <v/>
      </c>
      <c r="F135" s="78"/>
      <c r="G135" s="79" t="str">
        <f>VLOOKUP($A135,Scoring!$A$16:$R$266,Scoring!$P$267,FALSE)</f>
        <v/>
      </c>
      <c r="H135" s="78"/>
      <c r="I135" s="79" t="str">
        <f ca="1">VLOOKUP($A135,Scoring!$A$16:$R$266,Scoring!$R$267,FALSE)</f>
        <v/>
      </c>
      <c r="J135" s="87" t="str">
        <f t="shared" si="8"/>
        <v>-</v>
      </c>
      <c r="K135" s="9" t="str">
        <f t="shared" si="9"/>
        <v/>
      </c>
      <c r="L135" s="9" t="str">
        <f t="shared" si="10"/>
        <v/>
      </c>
      <c r="M135" s="81"/>
      <c r="N135" s="81"/>
      <c r="O135" s="83"/>
      <c r="P135" s="80" t="str">
        <f t="shared" si="11"/>
        <v>-</v>
      </c>
      <c r="Q135" s="9" t="str">
        <f t="shared" si="12"/>
        <v/>
      </c>
      <c r="R135" s="9" t="str">
        <f t="shared" si="13"/>
        <v/>
      </c>
      <c r="S135" s="81"/>
      <c r="T135" s="81"/>
      <c r="U135" s="83"/>
      <c r="W135" s="84"/>
      <c r="X135" s="85"/>
      <c r="Y135" s="85"/>
      <c r="Z135" s="85"/>
      <c r="AA135" s="85"/>
      <c r="AB135" s="85"/>
      <c r="AC135" s="85"/>
      <c r="AD135" s="85"/>
      <c r="AE135" s="85"/>
      <c r="AF135" s="85"/>
      <c r="AG135" s="85"/>
      <c r="AH135" s="85"/>
      <c r="AI135" s="86"/>
      <c r="AJ135" s="27"/>
      <c r="AK135" s="84"/>
      <c r="AL135" s="85"/>
      <c r="AM135" s="85"/>
      <c r="AN135" s="85"/>
      <c r="AO135" s="85"/>
      <c r="AP135" s="85"/>
      <c r="AQ135" s="85"/>
      <c r="AR135" s="85"/>
      <c r="AS135" s="85"/>
      <c r="AT135" s="85"/>
      <c r="AU135" s="85"/>
      <c r="AV135" s="85"/>
      <c r="AW135" s="86"/>
    </row>
    <row r="136" spans="1:49" ht="38.25" x14ac:dyDescent="0.2">
      <c r="A136" s="76">
        <v>114</v>
      </c>
      <c r="B136" s="77" t="str">
        <f ca="1">VLOOKUP($A136,Scoring!$A$15:$R$266,2,FALSE)</f>
        <v/>
      </c>
      <c r="C136" s="77" t="str">
        <f ca="1">VLOOKUP($A136,Scoring!$A$15:$R$266,3,FALSE)</f>
        <v xml:space="preserve">
</v>
      </c>
      <c r="D136" s="78"/>
      <c r="E136" s="79" t="str">
        <f>VLOOKUP($A136,Scoring!$A$16:$R$266,Scoring!$D$267,FALSE)</f>
        <v/>
      </c>
      <c r="F136" s="78"/>
      <c r="G136" s="79" t="str">
        <f>VLOOKUP($A136,Scoring!$A$16:$R$266,Scoring!$P$267,FALSE)</f>
        <v/>
      </c>
      <c r="H136" s="78"/>
      <c r="I136" s="79" t="str">
        <f ca="1">VLOOKUP($A136,Scoring!$A$16:$R$266,Scoring!$R$267,FALSE)</f>
        <v/>
      </c>
      <c r="J136" s="87" t="str">
        <f t="shared" si="8"/>
        <v>-</v>
      </c>
      <c r="K136" s="9" t="str">
        <f t="shared" si="9"/>
        <v/>
      </c>
      <c r="L136" s="9" t="str">
        <f t="shared" si="10"/>
        <v/>
      </c>
      <c r="M136" s="81"/>
      <c r="N136" s="81"/>
      <c r="O136" s="83"/>
      <c r="P136" s="80" t="str">
        <f t="shared" si="11"/>
        <v>-</v>
      </c>
      <c r="Q136" s="9" t="str">
        <f t="shared" si="12"/>
        <v/>
      </c>
      <c r="R136" s="9" t="str">
        <f t="shared" si="13"/>
        <v/>
      </c>
      <c r="S136" s="81"/>
      <c r="T136" s="81"/>
      <c r="U136" s="83"/>
      <c r="W136" s="84"/>
      <c r="X136" s="85"/>
      <c r="Y136" s="85"/>
      <c r="Z136" s="85"/>
      <c r="AA136" s="85"/>
      <c r="AB136" s="85"/>
      <c r="AC136" s="85"/>
      <c r="AD136" s="85"/>
      <c r="AE136" s="85"/>
      <c r="AF136" s="85"/>
      <c r="AG136" s="85"/>
      <c r="AH136" s="85"/>
      <c r="AI136" s="86"/>
      <c r="AJ136" s="27"/>
      <c r="AK136" s="84"/>
      <c r="AL136" s="85"/>
      <c r="AM136" s="85"/>
      <c r="AN136" s="85"/>
      <c r="AO136" s="85"/>
      <c r="AP136" s="85"/>
      <c r="AQ136" s="85"/>
      <c r="AR136" s="85"/>
      <c r="AS136" s="85"/>
      <c r="AT136" s="85"/>
      <c r="AU136" s="85"/>
      <c r="AV136" s="85"/>
      <c r="AW136" s="86"/>
    </row>
    <row r="137" spans="1:49" ht="38.25" x14ac:dyDescent="0.2">
      <c r="A137" s="76">
        <v>115</v>
      </c>
      <c r="B137" s="77" t="str">
        <f ca="1">VLOOKUP($A137,Scoring!$A$15:$R$266,2,FALSE)</f>
        <v/>
      </c>
      <c r="C137" s="77" t="str">
        <f ca="1">VLOOKUP($A137,Scoring!$A$15:$R$266,3,FALSE)</f>
        <v xml:space="preserve">
</v>
      </c>
      <c r="D137" s="78"/>
      <c r="E137" s="79" t="str">
        <f>VLOOKUP($A137,Scoring!$A$16:$R$266,Scoring!$D$267,FALSE)</f>
        <v/>
      </c>
      <c r="F137" s="78"/>
      <c r="G137" s="79" t="str">
        <f>VLOOKUP($A137,Scoring!$A$16:$R$266,Scoring!$P$267,FALSE)</f>
        <v/>
      </c>
      <c r="H137" s="78"/>
      <c r="I137" s="79" t="str">
        <f ca="1">VLOOKUP($A137,Scoring!$A$16:$R$266,Scoring!$R$267,FALSE)</f>
        <v/>
      </c>
      <c r="J137" s="87" t="str">
        <f t="shared" si="8"/>
        <v>-</v>
      </c>
      <c r="K137" s="9" t="str">
        <f t="shared" si="9"/>
        <v/>
      </c>
      <c r="L137" s="9" t="str">
        <f t="shared" si="10"/>
        <v/>
      </c>
      <c r="M137" s="81"/>
      <c r="N137" s="81"/>
      <c r="O137" s="83"/>
      <c r="P137" s="80" t="str">
        <f t="shared" si="11"/>
        <v>-</v>
      </c>
      <c r="Q137" s="9" t="str">
        <f t="shared" si="12"/>
        <v/>
      </c>
      <c r="R137" s="9" t="str">
        <f t="shared" si="13"/>
        <v/>
      </c>
      <c r="S137" s="81"/>
      <c r="T137" s="81"/>
      <c r="U137" s="83"/>
      <c r="W137" s="84"/>
      <c r="X137" s="85"/>
      <c r="Y137" s="85"/>
      <c r="Z137" s="85"/>
      <c r="AA137" s="85"/>
      <c r="AB137" s="85"/>
      <c r="AC137" s="85"/>
      <c r="AD137" s="85"/>
      <c r="AE137" s="85"/>
      <c r="AF137" s="85"/>
      <c r="AG137" s="85"/>
      <c r="AH137" s="85"/>
      <c r="AI137" s="86"/>
      <c r="AJ137" s="27"/>
      <c r="AK137" s="84"/>
      <c r="AL137" s="85"/>
      <c r="AM137" s="85"/>
      <c r="AN137" s="85"/>
      <c r="AO137" s="85"/>
      <c r="AP137" s="85"/>
      <c r="AQ137" s="85"/>
      <c r="AR137" s="85"/>
      <c r="AS137" s="85"/>
      <c r="AT137" s="85"/>
      <c r="AU137" s="85"/>
      <c r="AV137" s="85"/>
      <c r="AW137" s="86"/>
    </row>
    <row r="138" spans="1:49" ht="38.25" x14ac:dyDescent="0.2">
      <c r="A138" s="76">
        <v>116</v>
      </c>
      <c r="B138" s="77" t="str">
        <f ca="1">VLOOKUP($A138,Scoring!$A$15:$R$266,2,FALSE)</f>
        <v/>
      </c>
      <c r="C138" s="77" t="str">
        <f ca="1">VLOOKUP($A138,Scoring!$A$15:$R$266,3,FALSE)</f>
        <v xml:space="preserve">
</v>
      </c>
      <c r="D138" s="78"/>
      <c r="E138" s="79" t="str">
        <f>VLOOKUP($A138,Scoring!$A$16:$R$266,Scoring!$D$267,FALSE)</f>
        <v/>
      </c>
      <c r="F138" s="78"/>
      <c r="G138" s="79" t="str">
        <f>VLOOKUP($A138,Scoring!$A$16:$R$266,Scoring!$P$267,FALSE)</f>
        <v/>
      </c>
      <c r="H138" s="78"/>
      <c r="I138" s="79" t="str">
        <f ca="1">VLOOKUP($A138,Scoring!$A$16:$R$266,Scoring!$R$267,FALSE)</f>
        <v/>
      </c>
      <c r="J138" s="87" t="str">
        <f t="shared" si="8"/>
        <v>-</v>
      </c>
      <c r="K138" s="9" t="str">
        <f t="shared" si="9"/>
        <v/>
      </c>
      <c r="L138" s="9" t="str">
        <f t="shared" si="10"/>
        <v/>
      </c>
      <c r="M138" s="81"/>
      <c r="N138" s="81"/>
      <c r="O138" s="83"/>
      <c r="P138" s="80" t="str">
        <f t="shared" si="11"/>
        <v>-</v>
      </c>
      <c r="Q138" s="9" t="str">
        <f t="shared" si="12"/>
        <v/>
      </c>
      <c r="R138" s="9" t="str">
        <f t="shared" si="13"/>
        <v/>
      </c>
      <c r="S138" s="81"/>
      <c r="T138" s="81"/>
      <c r="U138" s="83"/>
      <c r="W138" s="84"/>
      <c r="X138" s="85"/>
      <c r="Y138" s="85"/>
      <c r="Z138" s="85"/>
      <c r="AA138" s="85"/>
      <c r="AB138" s="85"/>
      <c r="AC138" s="85"/>
      <c r="AD138" s="85"/>
      <c r="AE138" s="85"/>
      <c r="AF138" s="85"/>
      <c r="AG138" s="85"/>
      <c r="AH138" s="85"/>
      <c r="AI138" s="86"/>
      <c r="AJ138" s="27"/>
      <c r="AK138" s="84"/>
      <c r="AL138" s="85"/>
      <c r="AM138" s="85"/>
      <c r="AN138" s="85"/>
      <c r="AO138" s="85"/>
      <c r="AP138" s="85"/>
      <c r="AQ138" s="85"/>
      <c r="AR138" s="85"/>
      <c r="AS138" s="85"/>
      <c r="AT138" s="85"/>
      <c r="AU138" s="85"/>
      <c r="AV138" s="85"/>
      <c r="AW138" s="86"/>
    </row>
    <row r="139" spans="1:49" ht="38.25" x14ac:dyDescent="0.2">
      <c r="A139" s="76">
        <v>117</v>
      </c>
      <c r="B139" s="77" t="str">
        <f ca="1">VLOOKUP($A139,Scoring!$A$15:$R$266,2,FALSE)</f>
        <v/>
      </c>
      <c r="C139" s="77" t="str">
        <f ca="1">VLOOKUP($A139,Scoring!$A$15:$R$266,3,FALSE)</f>
        <v xml:space="preserve">
</v>
      </c>
      <c r="D139" s="78"/>
      <c r="E139" s="79" t="str">
        <f>VLOOKUP($A139,Scoring!$A$16:$R$266,Scoring!$D$267,FALSE)</f>
        <v/>
      </c>
      <c r="F139" s="78"/>
      <c r="G139" s="79" t="str">
        <f>VLOOKUP($A139,Scoring!$A$16:$R$266,Scoring!$P$267,FALSE)</f>
        <v/>
      </c>
      <c r="H139" s="78"/>
      <c r="I139" s="79" t="str">
        <f ca="1">VLOOKUP($A139,Scoring!$A$16:$R$266,Scoring!$R$267,FALSE)</f>
        <v/>
      </c>
      <c r="J139" s="87" t="str">
        <f t="shared" si="8"/>
        <v>-</v>
      </c>
      <c r="K139" s="9" t="str">
        <f t="shared" si="9"/>
        <v/>
      </c>
      <c r="L139" s="9" t="str">
        <f t="shared" si="10"/>
        <v/>
      </c>
      <c r="M139" s="81"/>
      <c r="N139" s="81"/>
      <c r="O139" s="83"/>
      <c r="P139" s="80" t="str">
        <f t="shared" si="11"/>
        <v>-</v>
      </c>
      <c r="Q139" s="9" t="str">
        <f t="shared" si="12"/>
        <v/>
      </c>
      <c r="R139" s="9" t="str">
        <f t="shared" si="13"/>
        <v/>
      </c>
      <c r="S139" s="81"/>
      <c r="T139" s="81"/>
      <c r="U139" s="83"/>
      <c r="W139" s="84"/>
      <c r="X139" s="85"/>
      <c r="Y139" s="85"/>
      <c r="Z139" s="85"/>
      <c r="AA139" s="85"/>
      <c r="AB139" s="85"/>
      <c r="AC139" s="85"/>
      <c r="AD139" s="85"/>
      <c r="AE139" s="85"/>
      <c r="AF139" s="85"/>
      <c r="AG139" s="85"/>
      <c r="AH139" s="85"/>
      <c r="AI139" s="86"/>
      <c r="AJ139" s="27"/>
      <c r="AK139" s="84"/>
      <c r="AL139" s="85"/>
      <c r="AM139" s="85"/>
      <c r="AN139" s="85"/>
      <c r="AO139" s="85"/>
      <c r="AP139" s="85"/>
      <c r="AQ139" s="85"/>
      <c r="AR139" s="85"/>
      <c r="AS139" s="85"/>
      <c r="AT139" s="85"/>
      <c r="AU139" s="85"/>
      <c r="AV139" s="85"/>
      <c r="AW139" s="86"/>
    </row>
    <row r="140" spans="1:49" ht="38.25" x14ac:dyDescent="0.2">
      <c r="A140" s="76">
        <v>118</v>
      </c>
      <c r="B140" s="77" t="str">
        <f ca="1">VLOOKUP($A140,Scoring!$A$15:$R$266,2,FALSE)</f>
        <v/>
      </c>
      <c r="C140" s="77" t="str">
        <f ca="1">VLOOKUP($A140,Scoring!$A$15:$R$266,3,FALSE)</f>
        <v xml:space="preserve">
</v>
      </c>
      <c r="D140" s="78"/>
      <c r="E140" s="79" t="str">
        <f>VLOOKUP($A140,Scoring!$A$16:$R$266,Scoring!$D$267,FALSE)</f>
        <v/>
      </c>
      <c r="F140" s="78"/>
      <c r="G140" s="79" t="str">
        <f>VLOOKUP($A140,Scoring!$A$16:$R$266,Scoring!$P$267,FALSE)</f>
        <v/>
      </c>
      <c r="H140" s="78"/>
      <c r="I140" s="79" t="str">
        <f ca="1">VLOOKUP($A140,Scoring!$A$16:$R$266,Scoring!$R$267,FALSE)</f>
        <v/>
      </c>
      <c r="J140" s="87" t="str">
        <f t="shared" si="8"/>
        <v>-</v>
      </c>
      <c r="K140" s="9" t="str">
        <f t="shared" si="9"/>
        <v/>
      </c>
      <c r="L140" s="9" t="str">
        <f t="shared" si="10"/>
        <v/>
      </c>
      <c r="M140" s="81"/>
      <c r="N140" s="81"/>
      <c r="O140" s="83"/>
      <c r="P140" s="80" t="str">
        <f t="shared" si="11"/>
        <v>-</v>
      </c>
      <c r="Q140" s="9" t="str">
        <f t="shared" si="12"/>
        <v/>
      </c>
      <c r="R140" s="9" t="str">
        <f t="shared" si="13"/>
        <v/>
      </c>
      <c r="S140" s="81"/>
      <c r="T140" s="81"/>
      <c r="U140" s="83"/>
      <c r="W140" s="84"/>
      <c r="X140" s="85"/>
      <c r="Y140" s="85"/>
      <c r="Z140" s="85"/>
      <c r="AA140" s="85"/>
      <c r="AB140" s="85"/>
      <c r="AC140" s="85"/>
      <c r="AD140" s="85"/>
      <c r="AE140" s="85"/>
      <c r="AF140" s="85"/>
      <c r="AG140" s="85"/>
      <c r="AH140" s="85"/>
      <c r="AI140" s="86"/>
      <c r="AJ140" s="27"/>
      <c r="AK140" s="84"/>
      <c r="AL140" s="85"/>
      <c r="AM140" s="85"/>
      <c r="AN140" s="85"/>
      <c r="AO140" s="85"/>
      <c r="AP140" s="85"/>
      <c r="AQ140" s="85"/>
      <c r="AR140" s="85"/>
      <c r="AS140" s="85"/>
      <c r="AT140" s="85"/>
      <c r="AU140" s="85"/>
      <c r="AV140" s="85"/>
      <c r="AW140" s="86"/>
    </row>
    <row r="141" spans="1:49" ht="38.25" x14ac:dyDescent="0.2">
      <c r="A141" s="76">
        <v>119</v>
      </c>
      <c r="B141" s="77" t="str">
        <f ca="1">VLOOKUP($A141,Scoring!$A$15:$R$266,2,FALSE)</f>
        <v/>
      </c>
      <c r="C141" s="77" t="str">
        <f ca="1">VLOOKUP($A141,Scoring!$A$15:$R$266,3,FALSE)</f>
        <v xml:space="preserve">
</v>
      </c>
      <c r="D141" s="78"/>
      <c r="E141" s="79" t="str">
        <f>VLOOKUP($A141,Scoring!$A$16:$R$266,Scoring!$D$267,FALSE)</f>
        <v/>
      </c>
      <c r="F141" s="78"/>
      <c r="G141" s="79" t="str">
        <f>VLOOKUP($A141,Scoring!$A$16:$R$266,Scoring!$P$267,FALSE)</f>
        <v/>
      </c>
      <c r="H141" s="78"/>
      <c r="I141" s="79" t="str">
        <f ca="1">VLOOKUP($A141,Scoring!$A$16:$R$266,Scoring!$R$267,FALSE)</f>
        <v/>
      </c>
      <c r="J141" s="87" t="str">
        <f t="shared" si="8"/>
        <v>-</v>
      </c>
      <c r="K141" s="9" t="str">
        <f t="shared" si="9"/>
        <v/>
      </c>
      <c r="L141" s="9" t="str">
        <f t="shared" si="10"/>
        <v/>
      </c>
      <c r="M141" s="81"/>
      <c r="N141" s="81"/>
      <c r="O141" s="83"/>
      <c r="P141" s="80" t="str">
        <f t="shared" si="11"/>
        <v>-</v>
      </c>
      <c r="Q141" s="9" t="str">
        <f t="shared" si="12"/>
        <v/>
      </c>
      <c r="R141" s="9" t="str">
        <f t="shared" si="13"/>
        <v/>
      </c>
      <c r="S141" s="81"/>
      <c r="T141" s="81"/>
      <c r="U141" s="83"/>
      <c r="W141" s="84"/>
      <c r="X141" s="85"/>
      <c r="Y141" s="85"/>
      <c r="Z141" s="85"/>
      <c r="AA141" s="85"/>
      <c r="AB141" s="85"/>
      <c r="AC141" s="85"/>
      <c r="AD141" s="85"/>
      <c r="AE141" s="85"/>
      <c r="AF141" s="85"/>
      <c r="AG141" s="85"/>
      <c r="AH141" s="85"/>
      <c r="AI141" s="86"/>
      <c r="AJ141" s="27"/>
      <c r="AK141" s="84"/>
      <c r="AL141" s="85"/>
      <c r="AM141" s="85"/>
      <c r="AN141" s="85"/>
      <c r="AO141" s="85"/>
      <c r="AP141" s="85"/>
      <c r="AQ141" s="85"/>
      <c r="AR141" s="85"/>
      <c r="AS141" s="85"/>
      <c r="AT141" s="85"/>
      <c r="AU141" s="85"/>
      <c r="AV141" s="85"/>
      <c r="AW141" s="86"/>
    </row>
    <row r="142" spans="1:49" ht="38.25" x14ac:dyDescent="0.2">
      <c r="A142" s="76">
        <v>120</v>
      </c>
      <c r="B142" s="77" t="str">
        <f ca="1">VLOOKUP($A142,Scoring!$A$15:$R$266,2,FALSE)</f>
        <v/>
      </c>
      <c r="C142" s="77" t="str">
        <f ca="1">VLOOKUP($A142,Scoring!$A$15:$R$266,3,FALSE)</f>
        <v xml:space="preserve">
</v>
      </c>
      <c r="D142" s="78"/>
      <c r="E142" s="79" t="str">
        <f>VLOOKUP($A142,Scoring!$A$16:$R$266,Scoring!$D$267,FALSE)</f>
        <v/>
      </c>
      <c r="F142" s="78"/>
      <c r="G142" s="79" t="str">
        <f>VLOOKUP($A142,Scoring!$A$16:$R$266,Scoring!$P$267,FALSE)</f>
        <v/>
      </c>
      <c r="H142" s="78"/>
      <c r="I142" s="79" t="str">
        <f ca="1">VLOOKUP($A142,Scoring!$A$16:$R$266,Scoring!$R$267,FALSE)</f>
        <v/>
      </c>
      <c r="J142" s="87" t="str">
        <f t="shared" si="8"/>
        <v>-</v>
      </c>
      <c r="K142" s="9" t="str">
        <f t="shared" si="9"/>
        <v/>
      </c>
      <c r="L142" s="9" t="str">
        <f t="shared" si="10"/>
        <v/>
      </c>
      <c r="M142" s="81"/>
      <c r="N142" s="81"/>
      <c r="O142" s="83"/>
      <c r="P142" s="80" t="str">
        <f t="shared" si="11"/>
        <v>-</v>
      </c>
      <c r="Q142" s="9" t="str">
        <f t="shared" si="12"/>
        <v/>
      </c>
      <c r="R142" s="9" t="str">
        <f t="shared" si="13"/>
        <v/>
      </c>
      <c r="S142" s="81"/>
      <c r="T142" s="81"/>
      <c r="U142" s="83"/>
      <c r="W142" s="84"/>
      <c r="X142" s="85"/>
      <c r="Y142" s="85"/>
      <c r="Z142" s="85"/>
      <c r="AA142" s="85"/>
      <c r="AB142" s="85"/>
      <c r="AC142" s="85"/>
      <c r="AD142" s="85"/>
      <c r="AE142" s="85"/>
      <c r="AF142" s="85"/>
      <c r="AG142" s="85"/>
      <c r="AH142" s="85"/>
      <c r="AI142" s="86"/>
      <c r="AJ142" s="27"/>
      <c r="AK142" s="84"/>
      <c r="AL142" s="85"/>
      <c r="AM142" s="85"/>
      <c r="AN142" s="85"/>
      <c r="AO142" s="85"/>
      <c r="AP142" s="85"/>
      <c r="AQ142" s="85"/>
      <c r="AR142" s="85"/>
      <c r="AS142" s="85"/>
      <c r="AT142" s="85"/>
      <c r="AU142" s="85"/>
      <c r="AV142" s="85"/>
      <c r="AW142" s="86"/>
    </row>
    <row r="143" spans="1:49" ht="38.25" x14ac:dyDescent="0.2">
      <c r="A143" s="76">
        <v>121</v>
      </c>
      <c r="B143" s="77" t="str">
        <f ca="1">VLOOKUP($A143,Scoring!$A$15:$R$266,2,FALSE)</f>
        <v/>
      </c>
      <c r="C143" s="77" t="str">
        <f ca="1">VLOOKUP($A143,Scoring!$A$15:$R$266,3,FALSE)</f>
        <v xml:space="preserve">
</v>
      </c>
      <c r="D143" s="78"/>
      <c r="E143" s="79" t="str">
        <f>VLOOKUP($A143,Scoring!$A$16:$R$266,Scoring!$D$267,FALSE)</f>
        <v/>
      </c>
      <c r="F143" s="78"/>
      <c r="G143" s="79" t="str">
        <f>VLOOKUP($A143,Scoring!$A$16:$R$266,Scoring!$P$267,FALSE)</f>
        <v/>
      </c>
      <c r="H143" s="78"/>
      <c r="I143" s="79" t="str">
        <f ca="1">VLOOKUP($A143,Scoring!$A$16:$R$266,Scoring!$R$267,FALSE)</f>
        <v/>
      </c>
      <c r="J143" s="87" t="str">
        <f t="shared" si="8"/>
        <v>-</v>
      </c>
      <c r="K143" s="9" t="str">
        <f t="shared" si="9"/>
        <v/>
      </c>
      <c r="L143" s="9" t="str">
        <f t="shared" si="10"/>
        <v/>
      </c>
      <c r="M143" s="81"/>
      <c r="N143" s="81"/>
      <c r="O143" s="83"/>
      <c r="P143" s="80" t="str">
        <f t="shared" si="11"/>
        <v>-</v>
      </c>
      <c r="Q143" s="9" t="str">
        <f t="shared" si="12"/>
        <v/>
      </c>
      <c r="R143" s="9" t="str">
        <f t="shared" si="13"/>
        <v/>
      </c>
      <c r="S143" s="81"/>
      <c r="T143" s="81"/>
      <c r="U143" s="83"/>
      <c r="W143" s="84"/>
      <c r="X143" s="85"/>
      <c r="Y143" s="85"/>
      <c r="Z143" s="85"/>
      <c r="AA143" s="85"/>
      <c r="AB143" s="85"/>
      <c r="AC143" s="85"/>
      <c r="AD143" s="85"/>
      <c r="AE143" s="85"/>
      <c r="AF143" s="85"/>
      <c r="AG143" s="85"/>
      <c r="AH143" s="85"/>
      <c r="AI143" s="86"/>
      <c r="AJ143" s="27"/>
      <c r="AK143" s="84"/>
      <c r="AL143" s="85"/>
      <c r="AM143" s="85"/>
      <c r="AN143" s="85"/>
      <c r="AO143" s="85"/>
      <c r="AP143" s="85"/>
      <c r="AQ143" s="85"/>
      <c r="AR143" s="85"/>
      <c r="AS143" s="85"/>
      <c r="AT143" s="85"/>
      <c r="AU143" s="85"/>
      <c r="AV143" s="85"/>
      <c r="AW143" s="86"/>
    </row>
    <row r="144" spans="1:49" ht="38.25" x14ac:dyDescent="0.2">
      <c r="A144" s="76">
        <v>122</v>
      </c>
      <c r="B144" s="77" t="str">
        <f ca="1">VLOOKUP($A144,Scoring!$A$15:$R$266,2,FALSE)</f>
        <v/>
      </c>
      <c r="C144" s="77" t="str">
        <f ca="1">VLOOKUP($A144,Scoring!$A$15:$R$266,3,FALSE)</f>
        <v xml:space="preserve">
</v>
      </c>
      <c r="D144" s="78"/>
      <c r="E144" s="79" t="str">
        <f>VLOOKUP($A144,Scoring!$A$16:$R$266,Scoring!$D$267,FALSE)</f>
        <v/>
      </c>
      <c r="F144" s="78"/>
      <c r="G144" s="79" t="str">
        <f>VLOOKUP($A144,Scoring!$A$16:$R$266,Scoring!$P$267,FALSE)</f>
        <v/>
      </c>
      <c r="H144" s="78"/>
      <c r="I144" s="79" t="str">
        <f ca="1">VLOOKUP($A144,Scoring!$A$16:$R$266,Scoring!$R$267,FALSE)</f>
        <v/>
      </c>
      <c r="J144" s="87" t="str">
        <f t="shared" si="8"/>
        <v>-</v>
      </c>
      <c r="K144" s="9" t="str">
        <f t="shared" si="9"/>
        <v/>
      </c>
      <c r="L144" s="9" t="str">
        <f t="shared" si="10"/>
        <v/>
      </c>
      <c r="M144" s="81"/>
      <c r="N144" s="81"/>
      <c r="O144" s="83"/>
      <c r="P144" s="80" t="str">
        <f t="shared" si="11"/>
        <v>-</v>
      </c>
      <c r="Q144" s="9" t="str">
        <f t="shared" si="12"/>
        <v/>
      </c>
      <c r="R144" s="9" t="str">
        <f t="shared" si="13"/>
        <v/>
      </c>
      <c r="S144" s="81"/>
      <c r="T144" s="81"/>
      <c r="U144" s="83"/>
      <c r="W144" s="84"/>
      <c r="X144" s="85"/>
      <c r="Y144" s="85"/>
      <c r="Z144" s="85"/>
      <c r="AA144" s="85"/>
      <c r="AB144" s="85"/>
      <c r="AC144" s="85"/>
      <c r="AD144" s="85"/>
      <c r="AE144" s="85"/>
      <c r="AF144" s="85"/>
      <c r="AG144" s="85"/>
      <c r="AH144" s="85"/>
      <c r="AI144" s="86"/>
      <c r="AJ144" s="27"/>
      <c r="AK144" s="84"/>
      <c r="AL144" s="85"/>
      <c r="AM144" s="85"/>
      <c r="AN144" s="85"/>
      <c r="AO144" s="85"/>
      <c r="AP144" s="85"/>
      <c r="AQ144" s="85"/>
      <c r="AR144" s="85"/>
      <c r="AS144" s="85"/>
      <c r="AT144" s="85"/>
      <c r="AU144" s="85"/>
      <c r="AV144" s="85"/>
      <c r="AW144" s="86"/>
    </row>
    <row r="145" spans="1:49" ht="38.25" x14ac:dyDescent="0.2">
      <c r="A145" s="76">
        <v>123</v>
      </c>
      <c r="B145" s="77" t="str">
        <f ca="1">VLOOKUP($A145,Scoring!$A$15:$R$266,2,FALSE)</f>
        <v/>
      </c>
      <c r="C145" s="77" t="str">
        <f ca="1">VLOOKUP($A145,Scoring!$A$15:$R$266,3,FALSE)</f>
        <v xml:space="preserve">
</v>
      </c>
      <c r="D145" s="78"/>
      <c r="E145" s="79" t="str">
        <f>VLOOKUP($A145,Scoring!$A$16:$R$266,Scoring!$D$267,FALSE)</f>
        <v/>
      </c>
      <c r="F145" s="78"/>
      <c r="G145" s="79" t="str">
        <f>VLOOKUP($A145,Scoring!$A$16:$R$266,Scoring!$P$267,FALSE)</f>
        <v/>
      </c>
      <c r="H145" s="78"/>
      <c r="I145" s="79" t="str">
        <f ca="1">VLOOKUP($A145,Scoring!$A$16:$R$266,Scoring!$R$267,FALSE)</f>
        <v/>
      </c>
      <c r="J145" s="87" t="str">
        <f t="shared" si="8"/>
        <v>-</v>
      </c>
      <c r="K145" s="9" t="str">
        <f t="shared" si="9"/>
        <v/>
      </c>
      <c r="L145" s="9" t="str">
        <f t="shared" si="10"/>
        <v/>
      </c>
      <c r="M145" s="81"/>
      <c r="N145" s="81"/>
      <c r="O145" s="83"/>
      <c r="P145" s="80" t="str">
        <f t="shared" si="11"/>
        <v>-</v>
      </c>
      <c r="Q145" s="9" t="str">
        <f t="shared" si="12"/>
        <v/>
      </c>
      <c r="R145" s="9" t="str">
        <f t="shared" si="13"/>
        <v/>
      </c>
      <c r="S145" s="81"/>
      <c r="T145" s="81"/>
      <c r="U145" s="83"/>
      <c r="W145" s="84"/>
      <c r="X145" s="85"/>
      <c r="Y145" s="85"/>
      <c r="Z145" s="85"/>
      <c r="AA145" s="85"/>
      <c r="AB145" s="85"/>
      <c r="AC145" s="85"/>
      <c r="AD145" s="85"/>
      <c r="AE145" s="85"/>
      <c r="AF145" s="85"/>
      <c r="AG145" s="85"/>
      <c r="AH145" s="85"/>
      <c r="AI145" s="86"/>
      <c r="AJ145" s="27"/>
      <c r="AK145" s="84"/>
      <c r="AL145" s="85"/>
      <c r="AM145" s="85"/>
      <c r="AN145" s="85"/>
      <c r="AO145" s="85"/>
      <c r="AP145" s="85"/>
      <c r="AQ145" s="85"/>
      <c r="AR145" s="85"/>
      <c r="AS145" s="85"/>
      <c r="AT145" s="85"/>
      <c r="AU145" s="85"/>
      <c r="AV145" s="85"/>
      <c r="AW145" s="86"/>
    </row>
    <row r="146" spans="1:49" ht="38.25" x14ac:dyDescent="0.2">
      <c r="A146" s="76">
        <v>124</v>
      </c>
      <c r="B146" s="77" t="str">
        <f ca="1">VLOOKUP($A146,Scoring!$A$15:$R$266,2,FALSE)</f>
        <v/>
      </c>
      <c r="C146" s="77" t="str">
        <f ca="1">VLOOKUP($A146,Scoring!$A$15:$R$266,3,FALSE)</f>
        <v xml:space="preserve">
</v>
      </c>
      <c r="D146" s="78"/>
      <c r="E146" s="79" t="str">
        <f>VLOOKUP($A146,Scoring!$A$16:$R$266,Scoring!$D$267,FALSE)</f>
        <v/>
      </c>
      <c r="F146" s="78"/>
      <c r="G146" s="79" t="str">
        <f>VLOOKUP($A146,Scoring!$A$16:$R$266,Scoring!$P$267,FALSE)</f>
        <v/>
      </c>
      <c r="H146" s="78"/>
      <c r="I146" s="79" t="str">
        <f ca="1">VLOOKUP($A146,Scoring!$A$16:$R$266,Scoring!$R$267,FALSE)</f>
        <v/>
      </c>
      <c r="J146" s="87" t="str">
        <f t="shared" si="8"/>
        <v>-</v>
      </c>
      <c r="K146" s="9" t="str">
        <f t="shared" si="9"/>
        <v/>
      </c>
      <c r="L146" s="9" t="str">
        <f t="shared" si="10"/>
        <v/>
      </c>
      <c r="M146" s="81"/>
      <c r="N146" s="81"/>
      <c r="O146" s="83"/>
      <c r="P146" s="80" t="str">
        <f t="shared" si="11"/>
        <v>-</v>
      </c>
      <c r="Q146" s="9" t="str">
        <f t="shared" si="12"/>
        <v/>
      </c>
      <c r="R146" s="9" t="str">
        <f t="shared" si="13"/>
        <v/>
      </c>
      <c r="S146" s="81"/>
      <c r="T146" s="81"/>
      <c r="U146" s="83"/>
      <c r="W146" s="84"/>
      <c r="X146" s="85"/>
      <c r="Y146" s="85"/>
      <c r="Z146" s="85"/>
      <c r="AA146" s="85"/>
      <c r="AB146" s="85"/>
      <c r="AC146" s="85"/>
      <c r="AD146" s="85"/>
      <c r="AE146" s="85"/>
      <c r="AF146" s="85"/>
      <c r="AG146" s="85"/>
      <c r="AH146" s="85"/>
      <c r="AI146" s="86"/>
      <c r="AJ146" s="27"/>
      <c r="AK146" s="84"/>
      <c r="AL146" s="85"/>
      <c r="AM146" s="85"/>
      <c r="AN146" s="85"/>
      <c r="AO146" s="85"/>
      <c r="AP146" s="85"/>
      <c r="AQ146" s="85"/>
      <c r="AR146" s="85"/>
      <c r="AS146" s="85"/>
      <c r="AT146" s="85"/>
      <c r="AU146" s="85"/>
      <c r="AV146" s="85"/>
      <c r="AW146" s="86"/>
    </row>
    <row r="147" spans="1:49" ht="38.25" x14ac:dyDescent="0.2">
      <c r="A147" s="76">
        <v>125</v>
      </c>
      <c r="B147" s="77" t="str">
        <f ca="1">VLOOKUP($A147,Scoring!$A$15:$R$266,2,FALSE)</f>
        <v/>
      </c>
      <c r="C147" s="77" t="str">
        <f ca="1">VLOOKUP($A147,Scoring!$A$15:$R$266,3,FALSE)</f>
        <v xml:space="preserve">
</v>
      </c>
      <c r="D147" s="78"/>
      <c r="E147" s="79" t="str">
        <f>VLOOKUP($A147,Scoring!$A$16:$R$266,Scoring!$D$267,FALSE)</f>
        <v/>
      </c>
      <c r="F147" s="78"/>
      <c r="G147" s="79" t="str">
        <f>VLOOKUP($A147,Scoring!$A$16:$R$266,Scoring!$P$267,FALSE)</f>
        <v/>
      </c>
      <c r="H147" s="78"/>
      <c r="I147" s="79" t="str">
        <f ca="1">VLOOKUP($A147,Scoring!$A$16:$R$266,Scoring!$R$267,FALSE)</f>
        <v/>
      </c>
      <c r="J147" s="87" t="str">
        <f t="shared" si="8"/>
        <v>-</v>
      </c>
      <c r="K147" s="9" t="str">
        <f t="shared" si="9"/>
        <v/>
      </c>
      <c r="L147" s="9" t="str">
        <f t="shared" si="10"/>
        <v/>
      </c>
      <c r="M147" s="81"/>
      <c r="N147" s="81"/>
      <c r="O147" s="83"/>
      <c r="P147" s="80" t="str">
        <f t="shared" si="11"/>
        <v>-</v>
      </c>
      <c r="Q147" s="9" t="str">
        <f t="shared" si="12"/>
        <v/>
      </c>
      <c r="R147" s="9" t="str">
        <f t="shared" si="13"/>
        <v/>
      </c>
      <c r="S147" s="81"/>
      <c r="T147" s="81"/>
      <c r="U147" s="83"/>
      <c r="W147" s="84"/>
      <c r="X147" s="85"/>
      <c r="Y147" s="85"/>
      <c r="Z147" s="85"/>
      <c r="AA147" s="85"/>
      <c r="AB147" s="85"/>
      <c r="AC147" s="85"/>
      <c r="AD147" s="85"/>
      <c r="AE147" s="85"/>
      <c r="AF147" s="85"/>
      <c r="AG147" s="85"/>
      <c r="AH147" s="85"/>
      <c r="AI147" s="86"/>
      <c r="AJ147" s="27"/>
      <c r="AK147" s="84"/>
      <c r="AL147" s="85"/>
      <c r="AM147" s="85"/>
      <c r="AN147" s="85"/>
      <c r="AO147" s="85"/>
      <c r="AP147" s="85"/>
      <c r="AQ147" s="85"/>
      <c r="AR147" s="85"/>
      <c r="AS147" s="85"/>
      <c r="AT147" s="85"/>
      <c r="AU147" s="85"/>
      <c r="AV147" s="85"/>
      <c r="AW147" s="86"/>
    </row>
    <row r="148" spans="1:49" ht="38.25" x14ac:dyDescent="0.2">
      <c r="A148" s="76">
        <v>126</v>
      </c>
      <c r="B148" s="77" t="str">
        <f ca="1">VLOOKUP($A148,Scoring!$A$15:$R$266,2,FALSE)</f>
        <v/>
      </c>
      <c r="C148" s="77" t="str">
        <f ca="1">VLOOKUP($A148,Scoring!$A$15:$R$266,3,FALSE)</f>
        <v xml:space="preserve">
</v>
      </c>
      <c r="D148" s="78"/>
      <c r="E148" s="79" t="str">
        <f>VLOOKUP($A148,Scoring!$A$16:$R$266,Scoring!$D$267,FALSE)</f>
        <v/>
      </c>
      <c r="F148" s="78"/>
      <c r="G148" s="79" t="str">
        <f>VLOOKUP($A148,Scoring!$A$16:$R$266,Scoring!$P$267,FALSE)</f>
        <v/>
      </c>
      <c r="H148" s="78"/>
      <c r="I148" s="79" t="str">
        <f ca="1">VLOOKUP($A148,Scoring!$A$16:$R$266,Scoring!$R$267,FALSE)</f>
        <v/>
      </c>
      <c r="J148" s="87" t="str">
        <f t="shared" si="8"/>
        <v>-</v>
      </c>
      <c r="K148" s="9" t="str">
        <f t="shared" si="9"/>
        <v/>
      </c>
      <c r="L148" s="9" t="str">
        <f t="shared" si="10"/>
        <v/>
      </c>
      <c r="M148" s="81"/>
      <c r="N148" s="81"/>
      <c r="O148" s="83"/>
      <c r="P148" s="80" t="str">
        <f t="shared" si="11"/>
        <v>-</v>
      </c>
      <c r="Q148" s="9" t="str">
        <f t="shared" si="12"/>
        <v/>
      </c>
      <c r="R148" s="9" t="str">
        <f t="shared" si="13"/>
        <v/>
      </c>
      <c r="S148" s="81"/>
      <c r="T148" s="81"/>
      <c r="U148" s="83"/>
      <c r="W148" s="84"/>
      <c r="X148" s="85"/>
      <c r="Y148" s="85"/>
      <c r="Z148" s="85"/>
      <c r="AA148" s="85"/>
      <c r="AB148" s="85"/>
      <c r="AC148" s="85"/>
      <c r="AD148" s="85"/>
      <c r="AE148" s="85"/>
      <c r="AF148" s="85"/>
      <c r="AG148" s="85"/>
      <c r="AH148" s="85"/>
      <c r="AI148" s="86"/>
      <c r="AJ148" s="27"/>
      <c r="AK148" s="84"/>
      <c r="AL148" s="85"/>
      <c r="AM148" s="85"/>
      <c r="AN148" s="85"/>
      <c r="AO148" s="85"/>
      <c r="AP148" s="85"/>
      <c r="AQ148" s="85"/>
      <c r="AR148" s="85"/>
      <c r="AS148" s="85"/>
      <c r="AT148" s="85"/>
      <c r="AU148" s="85"/>
      <c r="AV148" s="85"/>
      <c r="AW148" s="86"/>
    </row>
    <row r="149" spans="1:49" ht="38.25" x14ac:dyDescent="0.2">
      <c r="A149" s="76">
        <v>127</v>
      </c>
      <c r="B149" s="77" t="str">
        <f ca="1">VLOOKUP($A149,Scoring!$A$15:$R$266,2,FALSE)</f>
        <v/>
      </c>
      <c r="C149" s="77" t="str">
        <f ca="1">VLOOKUP($A149,Scoring!$A$15:$R$266,3,FALSE)</f>
        <v xml:space="preserve">
</v>
      </c>
      <c r="D149" s="78"/>
      <c r="E149" s="79" t="str">
        <f>VLOOKUP($A149,Scoring!$A$16:$R$266,Scoring!$D$267,FALSE)</f>
        <v/>
      </c>
      <c r="F149" s="78"/>
      <c r="G149" s="79" t="str">
        <f>VLOOKUP($A149,Scoring!$A$16:$R$266,Scoring!$P$267,FALSE)</f>
        <v/>
      </c>
      <c r="H149" s="78"/>
      <c r="I149" s="79" t="str">
        <f ca="1">VLOOKUP($A149,Scoring!$A$16:$R$266,Scoring!$R$267,FALSE)</f>
        <v/>
      </c>
      <c r="J149" s="87" t="str">
        <f t="shared" si="8"/>
        <v>-</v>
      </c>
      <c r="K149" s="9" t="str">
        <f t="shared" si="9"/>
        <v/>
      </c>
      <c r="L149" s="9" t="str">
        <f t="shared" si="10"/>
        <v/>
      </c>
      <c r="M149" s="81"/>
      <c r="N149" s="81"/>
      <c r="O149" s="83"/>
      <c r="P149" s="80" t="str">
        <f t="shared" si="11"/>
        <v>-</v>
      </c>
      <c r="Q149" s="9" t="str">
        <f t="shared" si="12"/>
        <v/>
      </c>
      <c r="R149" s="9" t="str">
        <f t="shared" si="13"/>
        <v/>
      </c>
      <c r="S149" s="81"/>
      <c r="T149" s="81"/>
      <c r="U149" s="83"/>
      <c r="W149" s="84"/>
      <c r="X149" s="85"/>
      <c r="Y149" s="85"/>
      <c r="Z149" s="85"/>
      <c r="AA149" s="85"/>
      <c r="AB149" s="85"/>
      <c r="AC149" s="85"/>
      <c r="AD149" s="85"/>
      <c r="AE149" s="85"/>
      <c r="AF149" s="85"/>
      <c r="AG149" s="85"/>
      <c r="AH149" s="85"/>
      <c r="AI149" s="86"/>
      <c r="AJ149" s="27"/>
      <c r="AK149" s="84"/>
      <c r="AL149" s="85"/>
      <c r="AM149" s="85"/>
      <c r="AN149" s="85"/>
      <c r="AO149" s="85"/>
      <c r="AP149" s="85"/>
      <c r="AQ149" s="85"/>
      <c r="AR149" s="85"/>
      <c r="AS149" s="85"/>
      <c r="AT149" s="85"/>
      <c r="AU149" s="85"/>
      <c r="AV149" s="85"/>
      <c r="AW149" s="86"/>
    </row>
    <row r="150" spans="1:49" ht="38.25" x14ac:dyDescent="0.2">
      <c r="A150" s="76">
        <v>128</v>
      </c>
      <c r="B150" s="77" t="str">
        <f ca="1">VLOOKUP($A150,Scoring!$A$15:$R$266,2,FALSE)</f>
        <v/>
      </c>
      <c r="C150" s="77" t="str">
        <f ca="1">VLOOKUP($A150,Scoring!$A$15:$R$266,3,FALSE)</f>
        <v xml:space="preserve">
</v>
      </c>
      <c r="D150" s="78"/>
      <c r="E150" s="79" t="str">
        <f>VLOOKUP($A150,Scoring!$A$16:$R$266,Scoring!$D$267,FALSE)</f>
        <v/>
      </c>
      <c r="F150" s="78"/>
      <c r="G150" s="79" t="str">
        <f>VLOOKUP($A150,Scoring!$A$16:$R$266,Scoring!$P$267,FALSE)</f>
        <v/>
      </c>
      <c r="H150" s="78"/>
      <c r="I150" s="79" t="str">
        <f ca="1">VLOOKUP($A150,Scoring!$A$16:$R$266,Scoring!$R$267,FALSE)</f>
        <v/>
      </c>
      <c r="J150" s="87" t="str">
        <f t="shared" si="8"/>
        <v>-</v>
      </c>
      <c r="K150" s="9" t="str">
        <f t="shared" si="9"/>
        <v/>
      </c>
      <c r="L150" s="9" t="str">
        <f t="shared" si="10"/>
        <v/>
      </c>
      <c r="M150" s="81"/>
      <c r="N150" s="81"/>
      <c r="O150" s="83"/>
      <c r="P150" s="80" t="str">
        <f t="shared" si="11"/>
        <v>-</v>
      </c>
      <c r="Q150" s="9" t="str">
        <f t="shared" si="12"/>
        <v/>
      </c>
      <c r="R150" s="9" t="str">
        <f t="shared" si="13"/>
        <v/>
      </c>
      <c r="S150" s="81"/>
      <c r="T150" s="81"/>
      <c r="U150" s="83"/>
      <c r="W150" s="84"/>
      <c r="X150" s="85"/>
      <c r="Y150" s="85"/>
      <c r="Z150" s="85"/>
      <c r="AA150" s="85"/>
      <c r="AB150" s="85"/>
      <c r="AC150" s="85"/>
      <c r="AD150" s="85"/>
      <c r="AE150" s="85"/>
      <c r="AF150" s="85"/>
      <c r="AG150" s="85"/>
      <c r="AH150" s="85"/>
      <c r="AI150" s="86"/>
      <c r="AJ150" s="27"/>
      <c r="AK150" s="84"/>
      <c r="AL150" s="85"/>
      <c r="AM150" s="85"/>
      <c r="AN150" s="85"/>
      <c r="AO150" s="85"/>
      <c r="AP150" s="85"/>
      <c r="AQ150" s="85"/>
      <c r="AR150" s="85"/>
      <c r="AS150" s="85"/>
      <c r="AT150" s="85"/>
      <c r="AU150" s="85"/>
      <c r="AV150" s="85"/>
      <c r="AW150" s="86"/>
    </row>
    <row r="151" spans="1:49" ht="38.25" x14ac:dyDescent="0.2">
      <c r="A151" s="76">
        <v>129</v>
      </c>
      <c r="B151" s="77" t="str">
        <f ca="1">VLOOKUP($A151,Scoring!$A$15:$R$266,2,FALSE)</f>
        <v/>
      </c>
      <c r="C151" s="77" t="str">
        <f ca="1">VLOOKUP($A151,Scoring!$A$15:$R$266,3,FALSE)</f>
        <v xml:space="preserve">
</v>
      </c>
      <c r="D151" s="78"/>
      <c r="E151" s="79" t="str">
        <f>VLOOKUP($A151,Scoring!$A$16:$R$266,Scoring!$D$267,FALSE)</f>
        <v/>
      </c>
      <c r="F151" s="78"/>
      <c r="G151" s="79" t="str">
        <f>VLOOKUP($A151,Scoring!$A$16:$R$266,Scoring!$P$267,FALSE)</f>
        <v/>
      </c>
      <c r="H151" s="78"/>
      <c r="I151" s="79" t="str">
        <f ca="1">VLOOKUP($A151,Scoring!$A$16:$R$266,Scoring!$R$267,FALSE)</f>
        <v/>
      </c>
      <c r="J151" s="87" t="str">
        <f t="shared" si="8"/>
        <v>-</v>
      </c>
      <c r="K151" s="9" t="str">
        <f t="shared" si="9"/>
        <v/>
      </c>
      <c r="L151" s="9" t="str">
        <f t="shared" si="10"/>
        <v/>
      </c>
      <c r="M151" s="81"/>
      <c r="N151" s="81"/>
      <c r="O151" s="83"/>
      <c r="P151" s="80" t="str">
        <f t="shared" si="11"/>
        <v>-</v>
      </c>
      <c r="Q151" s="9" t="str">
        <f t="shared" si="12"/>
        <v/>
      </c>
      <c r="R151" s="9" t="str">
        <f t="shared" si="13"/>
        <v/>
      </c>
      <c r="S151" s="81"/>
      <c r="T151" s="81"/>
      <c r="U151" s="83"/>
      <c r="W151" s="84"/>
      <c r="X151" s="85"/>
      <c r="Y151" s="85"/>
      <c r="Z151" s="85"/>
      <c r="AA151" s="85"/>
      <c r="AB151" s="85"/>
      <c r="AC151" s="85"/>
      <c r="AD151" s="85"/>
      <c r="AE151" s="85"/>
      <c r="AF151" s="85"/>
      <c r="AG151" s="85"/>
      <c r="AH151" s="85"/>
      <c r="AI151" s="86"/>
      <c r="AJ151" s="27"/>
      <c r="AK151" s="84"/>
      <c r="AL151" s="85"/>
      <c r="AM151" s="85"/>
      <c r="AN151" s="85"/>
      <c r="AO151" s="85"/>
      <c r="AP151" s="85"/>
      <c r="AQ151" s="85"/>
      <c r="AR151" s="85"/>
      <c r="AS151" s="85"/>
      <c r="AT151" s="85"/>
      <c r="AU151" s="85"/>
      <c r="AV151" s="85"/>
      <c r="AW151" s="86"/>
    </row>
    <row r="152" spans="1:49" ht="38.25" x14ac:dyDescent="0.2">
      <c r="A152" s="76">
        <v>130</v>
      </c>
      <c r="B152" s="77" t="str">
        <f ca="1">VLOOKUP($A152,Scoring!$A$15:$R$266,2,FALSE)</f>
        <v/>
      </c>
      <c r="C152" s="77" t="str">
        <f ca="1">VLOOKUP($A152,Scoring!$A$15:$R$266,3,FALSE)</f>
        <v xml:space="preserve">
</v>
      </c>
      <c r="D152" s="78"/>
      <c r="E152" s="79" t="str">
        <f>VLOOKUP($A152,Scoring!$A$16:$R$266,Scoring!$D$267,FALSE)</f>
        <v/>
      </c>
      <c r="F152" s="78"/>
      <c r="G152" s="79" t="str">
        <f>VLOOKUP($A152,Scoring!$A$16:$R$266,Scoring!$P$267,FALSE)</f>
        <v/>
      </c>
      <c r="H152" s="78"/>
      <c r="I152" s="79" t="str">
        <f ca="1">VLOOKUP($A152,Scoring!$A$16:$R$266,Scoring!$R$267,FALSE)</f>
        <v/>
      </c>
      <c r="J152" s="87" t="str">
        <f t="shared" ref="J152:J215" si="14">IF(W153="","-",W153)</f>
        <v>-</v>
      </c>
      <c r="K152" s="9" t="str">
        <f t="shared" ref="K152:K215" si="15">IF($X153="Y",$X$274&amp;CHAR(10),"")
&amp;IF($Y153="Y",$Y$274&amp;CHAR(10),"")
&amp;IF($Z153="Y",$Z$274&amp;CHAR(10),"")
&amp;IF($AA153="Y",$AA$274&amp;CHAR(10),"")
&amp;IF($AB153="Y",$AB$274&amp;CHAR(10),"")
&amp;IF($AC153="Y",$AC$274&amp;CHAR(10),"")
&amp;IF($AD153="Y","Add.: "&amp;$AD$274&amp;CHAR(10),"")
&amp;IF($AE153="Y","Add.: "&amp;$AE$274,"")</f>
        <v/>
      </c>
      <c r="L152" s="9" t="str">
        <f t="shared" ref="L152:L215" si="16">IF($AF153="Y",$AF$274&amp;CHAR(10),"")
&amp;IF($AG153="Y",$AG$274&amp;CHAR(10),"")
&amp;IF($AH153="Y",$AH$274&amp;CHAR(10),"")
&amp;IF($AI153="Y",$AI$274&amp;CHAR(10),"")</f>
        <v/>
      </c>
      <c r="M152" s="81"/>
      <c r="N152" s="81"/>
      <c r="O152" s="83"/>
      <c r="P152" s="80" t="str">
        <f t="shared" ref="P152:P215" si="17">IF(AK153="","-",AK153)</f>
        <v>-</v>
      </c>
      <c r="Q152" s="9" t="str">
        <f t="shared" ref="Q152:Q215" si="18">IF($AL153="Y",$AL$274&amp;CHAR(10),"")
&amp;IF($AM153="Y",$AM$274&amp;CHAR(10),"")
&amp;IF($AN153="Y",$AN$274&amp;CHAR(10),"")
&amp;IF($AO153="Y",$AO$274&amp;CHAR(10),"")
&amp;IF($AP153="Y",$AP$274&amp;CHAR(10),"")
&amp;IF($AQ153="Y",$AQ$274&amp;CHAR(10),"")
&amp;IF($AR153="Y","Add.: "&amp;$AR$274&amp;CHAR(10),"")
&amp;IF($AS153="Y","Add.: "&amp;$AS$274,"")</f>
        <v/>
      </c>
      <c r="R152" s="9" t="str">
        <f t="shared" ref="R152:R215" si="19">IF($AT153="Y",$AT$274&amp;CHAR(10),"")
&amp;IF($AU153="Y",$AU$274&amp;CHAR(10),"")
&amp;IF($AV153="Y",$AV$274&amp;CHAR(10),"")
&amp;IF($AW153="Y",$AW$274&amp;CHAR(10),"")</f>
        <v/>
      </c>
      <c r="S152" s="81"/>
      <c r="T152" s="81"/>
      <c r="U152" s="83"/>
      <c r="W152" s="84"/>
      <c r="X152" s="85"/>
      <c r="Y152" s="85"/>
      <c r="Z152" s="85"/>
      <c r="AA152" s="85"/>
      <c r="AB152" s="85"/>
      <c r="AC152" s="85"/>
      <c r="AD152" s="85"/>
      <c r="AE152" s="85"/>
      <c r="AF152" s="85"/>
      <c r="AG152" s="85"/>
      <c r="AH152" s="85"/>
      <c r="AI152" s="86"/>
      <c r="AJ152" s="27"/>
      <c r="AK152" s="84"/>
      <c r="AL152" s="85"/>
      <c r="AM152" s="85"/>
      <c r="AN152" s="85"/>
      <c r="AO152" s="85"/>
      <c r="AP152" s="85"/>
      <c r="AQ152" s="85"/>
      <c r="AR152" s="85"/>
      <c r="AS152" s="85"/>
      <c r="AT152" s="85"/>
      <c r="AU152" s="85"/>
      <c r="AV152" s="85"/>
      <c r="AW152" s="86"/>
    </row>
    <row r="153" spans="1:49" ht="38.25" x14ac:dyDescent="0.2">
      <c r="A153" s="76">
        <v>131</v>
      </c>
      <c r="B153" s="77" t="str">
        <f ca="1">VLOOKUP($A153,Scoring!$A$15:$R$266,2,FALSE)</f>
        <v/>
      </c>
      <c r="C153" s="77" t="str">
        <f ca="1">VLOOKUP($A153,Scoring!$A$15:$R$266,3,FALSE)</f>
        <v xml:space="preserve">
</v>
      </c>
      <c r="D153" s="78"/>
      <c r="E153" s="79" t="str">
        <f>VLOOKUP($A153,Scoring!$A$16:$R$266,Scoring!$D$267,FALSE)</f>
        <v/>
      </c>
      <c r="F153" s="78"/>
      <c r="G153" s="79" t="str">
        <f>VLOOKUP($A153,Scoring!$A$16:$R$266,Scoring!$P$267,FALSE)</f>
        <v/>
      </c>
      <c r="H153" s="78"/>
      <c r="I153" s="79" t="str">
        <f ca="1">VLOOKUP($A153,Scoring!$A$16:$R$266,Scoring!$R$267,FALSE)</f>
        <v/>
      </c>
      <c r="J153" s="87" t="str">
        <f t="shared" si="14"/>
        <v>-</v>
      </c>
      <c r="K153" s="9" t="str">
        <f t="shared" si="15"/>
        <v/>
      </c>
      <c r="L153" s="9" t="str">
        <f t="shared" si="16"/>
        <v/>
      </c>
      <c r="M153" s="81"/>
      <c r="N153" s="81"/>
      <c r="O153" s="83"/>
      <c r="P153" s="80" t="str">
        <f t="shared" si="17"/>
        <v>-</v>
      </c>
      <c r="Q153" s="9" t="str">
        <f t="shared" si="18"/>
        <v/>
      </c>
      <c r="R153" s="9" t="str">
        <f t="shared" si="19"/>
        <v/>
      </c>
      <c r="S153" s="81"/>
      <c r="T153" s="81"/>
      <c r="U153" s="83"/>
      <c r="W153" s="84"/>
      <c r="X153" s="85"/>
      <c r="Y153" s="85"/>
      <c r="Z153" s="85"/>
      <c r="AA153" s="85"/>
      <c r="AB153" s="85"/>
      <c r="AC153" s="85"/>
      <c r="AD153" s="85"/>
      <c r="AE153" s="85"/>
      <c r="AF153" s="85"/>
      <c r="AG153" s="85"/>
      <c r="AH153" s="85"/>
      <c r="AI153" s="86"/>
      <c r="AJ153" s="27"/>
      <c r="AK153" s="84"/>
      <c r="AL153" s="85"/>
      <c r="AM153" s="85"/>
      <c r="AN153" s="85"/>
      <c r="AO153" s="85"/>
      <c r="AP153" s="85"/>
      <c r="AQ153" s="85"/>
      <c r="AR153" s="85"/>
      <c r="AS153" s="85"/>
      <c r="AT153" s="85"/>
      <c r="AU153" s="85"/>
      <c r="AV153" s="85"/>
      <c r="AW153" s="86"/>
    </row>
    <row r="154" spans="1:49" ht="38.25" x14ac:dyDescent="0.2">
      <c r="A154" s="76">
        <v>132</v>
      </c>
      <c r="B154" s="77" t="str">
        <f ca="1">VLOOKUP($A154,Scoring!$A$15:$R$266,2,FALSE)</f>
        <v/>
      </c>
      <c r="C154" s="77" t="str">
        <f ca="1">VLOOKUP($A154,Scoring!$A$15:$R$266,3,FALSE)</f>
        <v xml:space="preserve">
</v>
      </c>
      <c r="D154" s="78"/>
      <c r="E154" s="79" t="str">
        <f>VLOOKUP($A154,Scoring!$A$16:$R$266,Scoring!$D$267,FALSE)</f>
        <v/>
      </c>
      <c r="F154" s="78"/>
      <c r="G154" s="79" t="str">
        <f>VLOOKUP($A154,Scoring!$A$16:$R$266,Scoring!$P$267,FALSE)</f>
        <v/>
      </c>
      <c r="H154" s="78"/>
      <c r="I154" s="79" t="str">
        <f ca="1">VLOOKUP($A154,Scoring!$A$16:$R$266,Scoring!$R$267,FALSE)</f>
        <v/>
      </c>
      <c r="J154" s="87" t="str">
        <f t="shared" si="14"/>
        <v>-</v>
      </c>
      <c r="K154" s="9" t="str">
        <f t="shared" si="15"/>
        <v/>
      </c>
      <c r="L154" s="9" t="str">
        <f t="shared" si="16"/>
        <v/>
      </c>
      <c r="M154" s="81"/>
      <c r="N154" s="81"/>
      <c r="O154" s="83"/>
      <c r="P154" s="80" t="str">
        <f t="shared" si="17"/>
        <v>-</v>
      </c>
      <c r="Q154" s="9" t="str">
        <f t="shared" si="18"/>
        <v/>
      </c>
      <c r="R154" s="9" t="str">
        <f t="shared" si="19"/>
        <v/>
      </c>
      <c r="S154" s="81"/>
      <c r="T154" s="81"/>
      <c r="U154" s="83"/>
      <c r="W154" s="84"/>
      <c r="X154" s="85"/>
      <c r="Y154" s="85"/>
      <c r="Z154" s="85"/>
      <c r="AA154" s="85"/>
      <c r="AB154" s="85"/>
      <c r="AC154" s="85"/>
      <c r="AD154" s="85"/>
      <c r="AE154" s="85"/>
      <c r="AF154" s="85"/>
      <c r="AG154" s="85"/>
      <c r="AH154" s="85"/>
      <c r="AI154" s="86"/>
      <c r="AJ154" s="27"/>
      <c r="AK154" s="84"/>
      <c r="AL154" s="85"/>
      <c r="AM154" s="85"/>
      <c r="AN154" s="85"/>
      <c r="AO154" s="85"/>
      <c r="AP154" s="85"/>
      <c r="AQ154" s="85"/>
      <c r="AR154" s="85"/>
      <c r="AS154" s="85"/>
      <c r="AT154" s="85"/>
      <c r="AU154" s="85"/>
      <c r="AV154" s="85"/>
      <c r="AW154" s="86"/>
    </row>
    <row r="155" spans="1:49" ht="38.25" x14ac:dyDescent="0.2">
      <c r="A155" s="76">
        <v>133</v>
      </c>
      <c r="B155" s="77" t="str">
        <f ca="1">VLOOKUP($A155,Scoring!$A$15:$R$266,2,FALSE)</f>
        <v/>
      </c>
      <c r="C155" s="77" t="str">
        <f ca="1">VLOOKUP($A155,Scoring!$A$15:$R$266,3,FALSE)</f>
        <v xml:space="preserve">
</v>
      </c>
      <c r="D155" s="78"/>
      <c r="E155" s="79" t="str">
        <f>VLOOKUP($A155,Scoring!$A$16:$R$266,Scoring!$D$267,FALSE)</f>
        <v/>
      </c>
      <c r="F155" s="78"/>
      <c r="G155" s="79" t="str">
        <f>VLOOKUP($A155,Scoring!$A$16:$R$266,Scoring!$P$267,FALSE)</f>
        <v/>
      </c>
      <c r="H155" s="78"/>
      <c r="I155" s="79" t="str">
        <f ca="1">VLOOKUP($A155,Scoring!$A$16:$R$266,Scoring!$R$267,FALSE)</f>
        <v/>
      </c>
      <c r="J155" s="87" t="str">
        <f t="shared" si="14"/>
        <v>-</v>
      </c>
      <c r="K155" s="9" t="str">
        <f t="shared" si="15"/>
        <v/>
      </c>
      <c r="L155" s="9" t="str">
        <f t="shared" si="16"/>
        <v/>
      </c>
      <c r="M155" s="81"/>
      <c r="N155" s="81"/>
      <c r="O155" s="83"/>
      <c r="P155" s="80" t="str">
        <f t="shared" si="17"/>
        <v>-</v>
      </c>
      <c r="Q155" s="9" t="str">
        <f t="shared" si="18"/>
        <v/>
      </c>
      <c r="R155" s="9" t="str">
        <f t="shared" si="19"/>
        <v/>
      </c>
      <c r="S155" s="81"/>
      <c r="T155" s="81"/>
      <c r="U155" s="83"/>
      <c r="W155" s="84"/>
      <c r="X155" s="85"/>
      <c r="Y155" s="85"/>
      <c r="Z155" s="85"/>
      <c r="AA155" s="85"/>
      <c r="AB155" s="85"/>
      <c r="AC155" s="85"/>
      <c r="AD155" s="85"/>
      <c r="AE155" s="85"/>
      <c r="AF155" s="85"/>
      <c r="AG155" s="85"/>
      <c r="AH155" s="85"/>
      <c r="AI155" s="86"/>
      <c r="AJ155" s="27"/>
      <c r="AK155" s="84"/>
      <c r="AL155" s="85"/>
      <c r="AM155" s="85"/>
      <c r="AN155" s="85"/>
      <c r="AO155" s="85"/>
      <c r="AP155" s="85"/>
      <c r="AQ155" s="85"/>
      <c r="AR155" s="85"/>
      <c r="AS155" s="85"/>
      <c r="AT155" s="85"/>
      <c r="AU155" s="85"/>
      <c r="AV155" s="85"/>
      <c r="AW155" s="86"/>
    </row>
    <row r="156" spans="1:49" ht="38.25" x14ac:dyDescent="0.2">
      <c r="A156" s="76">
        <v>134</v>
      </c>
      <c r="B156" s="77" t="str">
        <f ca="1">VLOOKUP($A156,Scoring!$A$15:$R$266,2,FALSE)</f>
        <v/>
      </c>
      <c r="C156" s="77" t="str">
        <f ca="1">VLOOKUP($A156,Scoring!$A$15:$R$266,3,FALSE)</f>
        <v xml:space="preserve">
</v>
      </c>
      <c r="D156" s="78"/>
      <c r="E156" s="79" t="str">
        <f>VLOOKUP($A156,Scoring!$A$16:$R$266,Scoring!$D$267,FALSE)</f>
        <v/>
      </c>
      <c r="F156" s="78"/>
      <c r="G156" s="79" t="str">
        <f>VLOOKUP($A156,Scoring!$A$16:$R$266,Scoring!$P$267,FALSE)</f>
        <v/>
      </c>
      <c r="H156" s="78"/>
      <c r="I156" s="79" t="str">
        <f ca="1">VLOOKUP($A156,Scoring!$A$16:$R$266,Scoring!$R$267,FALSE)</f>
        <v/>
      </c>
      <c r="J156" s="87" t="str">
        <f t="shared" si="14"/>
        <v>-</v>
      </c>
      <c r="K156" s="9" t="str">
        <f t="shared" si="15"/>
        <v/>
      </c>
      <c r="L156" s="9" t="str">
        <f t="shared" si="16"/>
        <v/>
      </c>
      <c r="M156" s="81"/>
      <c r="N156" s="81"/>
      <c r="O156" s="83"/>
      <c r="P156" s="80" t="str">
        <f t="shared" si="17"/>
        <v>-</v>
      </c>
      <c r="Q156" s="9" t="str">
        <f t="shared" si="18"/>
        <v/>
      </c>
      <c r="R156" s="9" t="str">
        <f t="shared" si="19"/>
        <v/>
      </c>
      <c r="S156" s="81"/>
      <c r="T156" s="81"/>
      <c r="U156" s="83"/>
      <c r="W156" s="84"/>
      <c r="X156" s="85"/>
      <c r="Y156" s="85"/>
      <c r="Z156" s="85"/>
      <c r="AA156" s="85"/>
      <c r="AB156" s="85"/>
      <c r="AC156" s="85"/>
      <c r="AD156" s="85"/>
      <c r="AE156" s="85"/>
      <c r="AF156" s="85"/>
      <c r="AG156" s="85"/>
      <c r="AH156" s="85"/>
      <c r="AI156" s="86"/>
      <c r="AJ156" s="27"/>
      <c r="AK156" s="84"/>
      <c r="AL156" s="85"/>
      <c r="AM156" s="85"/>
      <c r="AN156" s="85"/>
      <c r="AO156" s="85"/>
      <c r="AP156" s="85"/>
      <c r="AQ156" s="85"/>
      <c r="AR156" s="85"/>
      <c r="AS156" s="85"/>
      <c r="AT156" s="85"/>
      <c r="AU156" s="85"/>
      <c r="AV156" s="85"/>
      <c r="AW156" s="86"/>
    </row>
    <row r="157" spans="1:49" ht="38.25" x14ac:dyDescent="0.2">
      <c r="A157" s="76">
        <v>135</v>
      </c>
      <c r="B157" s="77" t="str">
        <f ca="1">VLOOKUP($A157,Scoring!$A$15:$R$266,2,FALSE)</f>
        <v/>
      </c>
      <c r="C157" s="77" t="str">
        <f ca="1">VLOOKUP($A157,Scoring!$A$15:$R$266,3,FALSE)</f>
        <v xml:space="preserve">
</v>
      </c>
      <c r="D157" s="78"/>
      <c r="E157" s="79" t="str">
        <f>VLOOKUP($A157,Scoring!$A$16:$R$266,Scoring!$D$267,FALSE)</f>
        <v/>
      </c>
      <c r="F157" s="78"/>
      <c r="G157" s="79" t="str">
        <f>VLOOKUP($A157,Scoring!$A$16:$R$266,Scoring!$P$267,FALSE)</f>
        <v/>
      </c>
      <c r="H157" s="78"/>
      <c r="I157" s="79" t="str">
        <f ca="1">VLOOKUP($A157,Scoring!$A$16:$R$266,Scoring!$R$267,FALSE)</f>
        <v/>
      </c>
      <c r="J157" s="87" t="str">
        <f t="shared" si="14"/>
        <v>-</v>
      </c>
      <c r="K157" s="9" t="str">
        <f t="shared" si="15"/>
        <v/>
      </c>
      <c r="L157" s="9" t="str">
        <f t="shared" si="16"/>
        <v/>
      </c>
      <c r="M157" s="81"/>
      <c r="N157" s="81"/>
      <c r="O157" s="83"/>
      <c r="P157" s="80" t="str">
        <f t="shared" si="17"/>
        <v>-</v>
      </c>
      <c r="Q157" s="9" t="str">
        <f t="shared" si="18"/>
        <v/>
      </c>
      <c r="R157" s="9" t="str">
        <f t="shared" si="19"/>
        <v/>
      </c>
      <c r="S157" s="81"/>
      <c r="T157" s="81"/>
      <c r="U157" s="83"/>
      <c r="W157" s="84"/>
      <c r="X157" s="85"/>
      <c r="Y157" s="85"/>
      <c r="Z157" s="85"/>
      <c r="AA157" s="85"/>
      <c r="AB157" s="85"/>
      <c r="AC157" s="85"/>
      <c r="AD157" s="85"/>
      <c r="AE157" s="85"/>
      <c r="AF157" s="85"/>
      <c r="AG157" s="85"/>
      <c r="AH157" s="85"/>
      <c r="AI157" s="86"/>
      <c r="AJ157" s="27"/>
      <c r="AK157" s="84"/>
      <c r="AL157" s="85"/>
      <c r="AM157" s="85"/>
      <c r="AN157" s="85"/>
      <c r="AO157" s="85"/>
      <c r="AP157" s="85"/>
      <c r="AQ157" s="85"/>
      <c r="AR157" s="85"/>
      <c r="AS157" s="85"/>
      <c r="AT157" s="85"/>
      <c r="AU157" s="85"/>
      <c r="AV157" s="85"/>
      <c r="AW157" s="86"/>
    </row>
    <row r="158" spans="1:49" ht="38.25" x14ac:dyDescent="0.2">
      <c r="A158" s="76">
        <v>136</v>
      </c>
      <c r="B158" s="77" t="str">
        <f ca="1">VLOOKUP($A158,Scoring!$A$15:$R$266,2,FALSE)</f>
        <v/>
      </c>
      <c r="C158" s="77" t="str">
        <f ca="1">VLOOKUP($A158,Scoring!$A$15:$R$266,3,FALSE)</f>
        <v xml:space="preserve">
</v>
      </c>
      <c r="D158" s="78"/>
      <c r="E158" s="79" t="str">
        <f>VLOOKUP($A158,Scoring!$A$16:$R$266,Scoring!$D$267,FALSE)</f>
        <v/>
      </c>
      <c r="F158" s="78"/>
      <c r="G158" s="79" t="str">
        <f>VLOOKUP($A158,Scoring!$A$16:$R$266,Scoring!$P$267,FALSE)</f>
        <v/>
      </c>
      <c r="H158" s="78"/>
      <c r="I158" s="79" t="str">
        <f ca="1">VLOOKUP($A158,Scoring!$A$16:$R$266,Scoring!$R$267,FALSE)</f>
        <v/>
      </c>
      <c r="J158" s="87" t="str">
        <f t="shared" si="14"/>
        <v>-</v>
      </c>
      <c r="K158" s="9" t="str">
        <f t="shared" si="15"/>
        <v/>
      </c>
      <c r="L158" s="9" t="str">
        <f t="shared" si="16"/>
        <v/>
      </c>
      <c r="M158" s="81"/>
      <c r="N158" s="81"/>
      <c r="O158" s="83"/>
      <c r="P158" s="80" t="str">
        <f t="shared" si="17"/>
        <v>-</v>
      </c>
      <c r="Q158" s="9" t="str">
        <f t="shared" si="18"/>
        <v/>
      </c>
      <c r="R158" s="9" t="str">
        <f t="shared" si="19"/>
        <v/>
      </c>
      <c r="S158" s="81"/>
      <c r="T158" s="81"/>
      <c r="U158" s="83"/>
      <c r="W158" s="84"/>
      <c r="X158" s="85"/>
      <c r="Y158" s="85"/>
      <c r="Z158" s="85"/>
      <c r="AA158" s="85"/>
      <c r="AB158" s="85"/>
      <c r="AC158" s="85"/>
      <c r="AD158" s="85"/>
      <c r="AE158" s="85"/>
      <c r="AF158" s="85"/>
      <c r="AG158" s="85"/>
      <c r="AH158" s="85"/>
      <c r="AI158" s="86"/>
      <c r="AJ158" s="27"/>
      <c r="AK158" s="84"/>
      <c r="AL158" s="85"/>
      <c r="AM158" s="85"/>
      <c r="AN158" s="85"/>
      <c r="AO158" s="85"/>
      <c r="AP158" s="85"/>
      <c r="AQ158" s="85"/>
      <c r="AR158" s="85"/>
      <c r="AS158" s="85"/>
      <c r="AT158" s="85"/>
      <c r="AU158" s="85"/>
      <c r="AV158" s="85"/>
      <c r="AW158" s="86"/>
    </row>
    <row r="159" spans="1:49" ht="38.25" x14ac:dyDescent="0.2">
      <c r="A159" s="76">
        <v>137</v>
      </c>
      <c r="B159" s="77" t="str">
        <f ca="1">VLOOKUP($A159,Scoring!$A$15:$R$266,2,FALSE)</f>
        <v/>
      </c>
      <c r="C159" s="77" t="str">
        <f ca="1">VLOOKUP($A159,Scoring!$A$15:$R$266,3,FALSE)</f>
        <v xml:space="preserve">
</v>
      </c>
      <c r="D159" s="78"/>
      <c r="E159" s="79" t="str">
        <f>VLOOKUP($A159,Scoring!$A$16:$R$266,Scoring!$D$267,FALSE)</f>
        <v/>
      </c>
      <c r="F159" s="78"/>
      <c r="G159" s="79" t="str">
        <f>VLOOKUP($A159,Scoring!$A$16:$R$266,Scoring!$P$267,FALSE)</f>
        <v/>
      </c>
      <c r="H159" s="78"/>
      <c r="I159" s="79" t="str">
        <f ca="1">VLOOKUP($A159,Scoring!$A$16:$R$266,Scoring!$R$267,FALSE)</f>
        <v/>
      </c>
      <c r="J159" s="87" t="str">
        <f t="shared" si="14"/>
        <v>-</v>
      </c>
      <c r="K159" s="9" t="str">
        <f t="shared" si="15"/>
        <v/>
      </c>
      <c r="L159" s="9" t="str">
        <f t="shared" si="16"/>
        <v/>
      </c>
      <c r="M159" s="81"/>
      <c r="N159" s="81"/>
      <c r="O159" s="83"/>
      <c r="P159" s="80" t="str">
        <f t="shared" si="17"/>
        <v>-</v>
      </c>
      <c r="Q159" s="9" t="str">
        <f t="shared" si="18"/>
        <v/>
      </c>
      <c r="R159" s="9" t="str">
        <f t="shared" si="19"/>
        <v/>
      </c>
      <c r="S159" s="81"/>
      <c r="T159" s="81"/>
      <c r="U159" s="83"/>
      <c r="W159" s="84"/>
      <c r="X159" s="85"/>
      <c r="Y159" s="85"/>
      <c r="Z159" s="85"/>
      <c r="AA159" s="85"/>
      <c r="AB159" s="85"/>
      <c r="AC159" s="85"/>
      <c r="AD159" s="85"/>
      <c r="AE159" s="85"/>
      <c r="AF159" s="85"/>
      <c r="AG159" s="85"/>
      <c r="AH159" s="85"/>
      <c r="AI159" s="86"/>
      <c r="AJ159" s="27"/>
      <c r="AK159" s="84"/>
      <c r="AL159" s="85"/>
      <c r="AM159" s="85"/>
      <c r="AN159" s="85"/>
      <c r="AO159" s="85"/>
      <c r="AP159" s="85"/>
      <c r="AQ159" s="85"/>
      <c r="AR159" s="85"/>
      <c r="AS159" s="85"/>
      <c r="AT159" s="85"/>
      <c r="AU159" s="85"/>
      <c r="AV159" s="85"/>
      <c r="AW159" s="86"/>
    </row>
    <row r="160" spans="1:49" ht="38.25" x14ac:dyDescent="0.2">
      <c r="A160" s="76">
        <v>138</v>
      </c>
      <c r="B160" s="77" t="str">
        <f ca="1">VLOOKUP($A160,Scoring!$A$15:$R$266,2,FALSE)</f>
        <v/>
      </c>
      <c r="C160" s="77" t="str">
        <f ca="1">VLOOKUP($A160,Scoring!$A$15:$R$266,3,FALSE)</f>
        <v xml:space="preserve">
</v>
      </c>
      <c r="D160" s="78"/>
      <c r="E160" s="79" t="str">
        <f>VLOOKUP($A160,Scoring!$A$16:$R$266,Scoring!$D$267,FALSE)</f>
        <v/>
      </c>
      <c r="F160" s="78"/>
      <c r="G160" s="79" t="str">
        <f>VLOOKUP($A160,Scoring!$A$16:$R$266,Scoring!$P$267,FALSE)</f>
        <v/>
      </c>
      <c r="H160" s="78"/>
      <c r="I160" s="79" t="str">
        <f ca="1">VLOOKUP($A160,Scoring!$A$16:$R$266,Scoring!$R$267,FALSE)</f>
        <v/>
      </c>
      <c r="J160" s="87" t="str">
        <f t="shared" si="14"/>
        <v>-</v>
      </c>
      <c r="K160" s="9" t="str">
        <f t="shared" si="15"/>
        <v/>
      </c>
      <c r="L160" s="9" t="str">
        <f t="shared" si="16"/>
        <v/>
      </c>
      <c r="M160" s="81"/>
      <c r="N160" s="81"/>
      <c r="O160" s="83"/>
      <c r="P160" s="80" t="str">
        <f t="shared" si="17"/>
        <v>-</v>
      </c>
      <c r="Q160" s="9" t="str">
        <f t="shared" si="18"/>
        <v/>
      </c>
      <c r="R160" s="9" t="str">
        <f t="shared" si="19"/>
        <v/>
      </c>
      <c r="S160" s="81"/>
      <c r="T160" s="81"/>
      <c r="U160" s="83"/>
      <c r="W160" s="84"/>
      <c r="X160" s="85"/>
      <c r="Y160" s="85"/>
      <c r="Z160" s="85"/>
      <c r="AA160" s="85"/>
      <c r="AB160" s="85"/>
      <c r="AC160" s="85"/>
      <c r="AD160" s="85"/>
      <c r="AE160" s="85"/>
      <c r="AF160" s="85"/>
      <c r="AG160" s="85"/>
      <c r="AH160" s="85"/>
      <c r="AI160" s="86"/>
      <c r="AJ160" s="27"/>
      <c r="AK160" s="84"/>
      <c r="AL160" s="85"/>
      <c r="AM160" s="85"/>
      <c r="AN160" s="85"/>
      <c r="AO160" s="85"/>
      <c r="AP160" s="85"/>
      <c r="AQ160" s="85"/>
      <c r="AR160" s="85"/>
      <c r="AS160" s="85"/>
      <c r="AT160" s="85"/>
      <c r="AU160" s="85"/>
      <c r="AV160" s="85"/>
      <c r="AW160" s="86"/>
    </row>
    <row r="161" spans="1:49" ht="38.25" x14ac:dyDescent="0.2">
      <c r="A161" s="76">
        <v>139</v>
      </c>
      <c r="B161" s="77" t="str">
        <f ca="1">VLOOKUP($A161,Scoring!$A$15:$R$266,2,FALSE)</f>
        <v/>
      </c>
      <c r="C161" s="77" t="str">
        <f ca="1">VLOOKUP($A161,Scoring!$A$15:$R$266,3,FALSE)</f>
        <v xml:space="preserve">
</v>
      </c>
      <c r="D161" s="78"/>
      <c r="E161" s="79" t="str">
        <f>VLOOKUP($A161,Scoring!$A$16:$R$266,Scoring!$D$267,FALSE)</f>
        <v/>
      </c>
      <c r="F161" s="78"/>
      <c r="G161" s="79" t="str">
        <f>VLOOKUP($A161,Scoring!$A$16:$R$266,Scoring!$P$267,FALSE)</f>
        <v/>
      </c>
      <c r="H161" s="78"/>
      <c r="I161" s="79" t="str">
        <f ca="1">VLOOKUP($A161,Scoring!$A$16:$R$266,Scoring!$R$267,FALSE)</f>
        <v/>
      </c>
      <c r="J161" s="87" t="str">
        <f t="shared" si="14"/>
        <v>-</v>
      </c>
      <c r="K161" s="9" t="str">
        <f t="shared" si="15"/>
        <v/>
      </c>
      <c r="L161" s="9" t="str">
        <f t="shared" si="16"/>
        <v/>
      </c>
      <c r="M161" s="81"/>
      <c r="N161" s="81"/>
      <c r="O161" s="83"/>
      <c r="P161" s="80" t="str">
        <f t="shared" si="17"/>
        <v>-</v>
      </c>
      <c r="Q161" s="9" t="str">
        <f t="shared" si="18"/>
        <v/>
      </c>
      <c r="R161" s="9" t="str">
        <f t="shared" si="19"/>
        <v/>
      </c>
      <c r="S161" s="81"/>
      <c r="T161" s="81"/>
      <c r="U161" s="83"/>
      <c r="W161" s="84"/>
      <c r="X161" s="85"/>
      <c r="Y161" s="85"/>
      <c r="Z161" s="85"/>
      <c r="AA161" s="85"/>
      <c r="AB161" s="85"/>
      <c r="AC161" s="85"/>
      <c r="AD161" s="85"/>
      <c r="AE161" s="85"/>
      <c r="AF161" s="85"/>
      <c r="AG161" s="85"/>
      <c r="AH161" s="85"/>
      <c r="AI161" s="86"/>
      <c r="AJ161" s="27"/>
      <c r="AK161" s="84"/>
      <c r="AL161" s="85"/>
      <c r="AM161" s="85"/>
      <c r="AN161" s="85"/>
      <c r="AO161" s="85"/>
      <c r="AP161" s="85"/>
      <c r="AQ161" s="85"/>
      <c r="AR161" s="85"/>
      <c r="AS161" s="85"/>
      <c r="AT161" s="85"/>
      <c r="AU161" s="85"/>
      <c r="AV161" s="85"/>
      <c r="AW161" s="86"/>
    </row>
    <row r="162" spans="1:49" ht="38.25" x14ac:dyDescent="0.2">
      <c r="A162" s="76">
        <v>140</v>
      </c>
      <c r="B162" s="77" t="str">
        <f ca="1">VLOOKUP($A162,Scoring!$A$15:$R$266,2,FALSE)</f>
        <v/>
      </c>
      <c r="C162" s="77" t="str">
        <f ca="1">VLOOKUP($A162,Scoring!$A$15:$R$266,3,FALSE)</f>
        <v xml:space="preserve">
</v>
      </c>
      <c r="D162" s="78"/>
      <c r="E162" s="79" t="str">
        <f>VLOOKUP($A162,Scoring!$A$16:$R$266,Scoring!$D$267,FALSE)</f>
        <v/>
      </c>
      <c r="F162" s="78"/>
      <c r="G162" s="79" t="str">
        <f>VLOOKUP($A162,Scoring!$A$16:$R$266,Scoring!$P$267,FALSE)</f>
        <v/>
      </c>
      <c r="H162" s="78"/>
      <c r="I162" s="79" t="str">
        <f ca="1">VLOOKUP($A162,Scoring!$A$16:$R$266,Scoring!$R$267,FALSE)</f>
        <v/>
      </c>
      <c r="J162" s="87" t="str">
        <f t="shared" si="14"/>
        <v>-</v>
      </c>
      <c r="K162" s="9" t="str">
        <f t="shared" si="15"/>
        <v/>
      </c>
      <c r="L162" s="9" t="str">
        <f t="shared" si="16"/>
        <v/>
      </c>
      <c r="M162" s="81"/>
      <c r="N162" s="81"/>
      <c r="O162" s="83"/>
      <c r="P162" s="80" t="str">
        <f t="shared" si="17"/>
        <v>-</v>
      </c>
      <c r="Q162" s="9" t="str">
        <f t="shared" si="18"/>
        <v/>
      </c>
      <c r="R162" s="9" t="str">
        <f t="shared" si="19"/>
        <v/>
      </c>
      <c r="S162" s="81"/>
      <c r="T162" s="81"/>
      <c r="U162" s="83"/>
      <c r="W162" s="84"/>
      <c r="X162" s="85"/>
      <c r="Y162" s="85"/>
      <c r="Z162" s="85"/>
      <c r="AA162" s="85"/>
      <c r="AB162" s="85"/>
      <c r="AC162" s="85"/>
      <c r="AD162" s="85"/>
      <c r="AE162" s="85"/>
      <c r="AF162" s="85"/>
      <c r="AG162" s="85"/>
      <c r="AH162" s="85"/>
      <c r="AI162" s="86"/>
      <c r="AJ162" s="27"/>
      <c r="AK162" s="84"/>
      <c r="AL162" s="85"/>
      <c r="AM162" s="85"/>
      <c r="AN162" s="85"/>
      <c r="AO162" s="85"/>
      <c r="AP162" s="85"/>
      <c r="AQ162" s="85"/>
      <c r="AR162" s="85"/>
      <c r="AS162" s="85"/>
      <c r="AT162" s="85"/>
      <c r="AU162" s="85"/>
      <c r="AV162" s="85"/>
      <c r="AW162" s="86"/>
    </row>
    <row r="163" spans="1:49" ht="38.25" x14ac:dyDescent="0.2">
      <c r="A163" s="76">
        <v>141</v>
      </c>
      <c r="B163" s="77" t="str">
        <f ca="1">VLOOKUP($A163,Scoring!$A$15:$R$266,2,FALSE)</f>
        <v/>
      </c>
      <c r="C163" s="77" t="str">
        <f ca="1">VLOOKUP($A163,Scoring!$A$15:$R$266,3,FALSE)</f>
        <v xml:space="preserve">
</v>
      </c>
      <c r="D163" s="78"/>
      <c r="E163" s="79" t="str">
        <f>VLOOKUP($A163,Scoring!$A$16:$R$266,Scoring!$D$267,FALSE)</f>
        <v/>
      </c>
      <c r="F163" s="78"/>
      <c r="G163" s="79" t="str">
        <f>VLOOKUP($A163,Scoring!$A$16:$R$266,Scoring!$P$267,FALSE)</f>
        <v/>
      </c>
      <c r="H163" s="78"/>
      <c r="I163" s="79" t="str">
        <f ca="1">VLOOKUP($A163,Scoring!$A$16:$R$266,Scoring!$R$267,FALSE)</f>
        <v/>
      </c>
      <c r="J163" s="87" t="str">
        <f t="shared" si="14"/>
        <v>-</v>
      </c>
      <c r="K163" s="9" t="str">
        <f t="shared" si="15"/>
        <v/>
      </c>
      <c r="L163" s="9" t="str">
        <f t="shared" si="16"/>
        <v/>
      </c>
      <c r="M163" s="81"/>
      <c r="N163" s="81"/>
      <c r="O163" s="83"/>
      <c r="P163" s="80" t="str">
        <f t="shared" si="17"/>
        <v>-</v>
      </c>
      <c r="Q163" s="9" t="str">
        <f t="shared" si="18"/>
        <v/>
      </c>
      <c r="R163" s="9" t="str">
        <f t="shared" si="19"/>
        <v/>
      </c>
      <c r="S163" s="81"/>
      <c r="T163" s="81"/>
      <c r="U163" s="83"/>
      <c r="W163" s="84"/>
      <c r="X163" s="85"/>
      <c r="Y163" s="85"/>
      <c r="Z163" s="85"/>
      <c r="AA163" s="85"/>
      <c r="AB163" s="85"/>
      <c r="AC163" s="85"/>
      <c r="AD163" s="85"/>
      <c r="AE163" s="85"/>
      <c r="AF163" s="85"/>
      <c r="AG163" s="85"/>
      <c r="AH163" s="85"/>
      <c r="AI163" s="86"/>
      <c r="AJ163" s="27"/>
      <c r="AK163" s="84"/>
      <c r="AL163" s="85"/>
      <c r="AM163" s="85"/>
      <c r="AN163" s="85"/>
      <c r="AO163" s="85"/>
      <c r="AP163" s="85"/>
      <c r="AQ163" s="85"/>
      <c r="AR163" s="85"/>
      <c r="AS163" s="85"/>
      <c r="AT163" s="85"/>
      <c r="AU163" s="85"/>
      <c r="AV163" s="85"/>
      <c r="AW163" s="86"/>
    </row>
    <row r="164" spans="1:49" ht="38.25" x14ac:dyDescent="0.2">
      <c r="A164" s="76">
        <v>142</v>
      </c>
      <c r="B164" s="77" t="str">
        <f ca="1">VLOOKUP($A164,Scoring!$A$15:$R$266,2,FALSE)</f>
        <v/>
      </c>
      <c r="C164" s="77" t="str">
        <f ca="1">VLOOKUP($A164,Scoring!$A$15:$R$266,3,FALSE)</f>
        <v xml:space="preserve">
</v>
      </c>
      <c r="D164" s="78"/>
      <c r="E164" s="79" t="str">
        <f>VLOOKUP($A164,Scoring!$A$16:$R$266,Scoring!$D$267,FALSE)</f>
        <v/>
      </c>
      <c r="F164" s="78"/>
      <c r="G164" s="79" t="str">
        <f>VLOOKUP($A164,Scoring!$A$16:$R$266,Scoring!$P$267,FALSE)</f>
        <v/>
      </c>
      <c r="H164" s="78"/>
      <c r="I164" s="79" t="str">
        <f ca="1">VLOOKUP($A164,Scoring!$A$16:$R$266,Scoring!$R$267,FALSE)</f>
        <v/>
      </c>
      <c r="J164" s="87" t="str">
        <f t="shared" si="14"/>
        <v>-</v>
      </c>
      <c r="K164" s="9" t="str">
        <f t="shared" si="15"/>
        <v/>
      </c>
      <c r="L164" s="9" t="str">
        <f t="shared" si="16"/>
        <v/>
      </c>
      <c r="M164" s="81"/>
      <c r="N164" s="81"/>
      <c r="O164" s="83"/>
      <c r="P164" s="80" t="str">
        <f t="shared" si="17"/>
        <v>-</v>
      </c>
      <c r="Q164" s="9" t="str">
        <f t="shared" si="18"/>
        <v/>
      </c>
      <c r="R164" s="9" t="str">
        <f t="shared" si="19"/>
        <v/>
      </c>
      <c r="S164" s="81"/>
      <c r="T164" s="81"/>
      <c r="U164" s="83"/>
      <c r="W164" s="84"/>
      <c r="X164" s="85"/>
      <c r="Y164" s="85"/>
      <c r="Z164" s="85"/>
      <c r="AA164" s="85"/>
      <c r="AB164" s="85"/>
      <c r="AC164" s="85"/>
      <c r="AD164" s="85"/>
      <c r="AE164" s="85"/>
      <c r="AF164" s="85"/>
      <c r="AG164" s="85"/>
      <c r="AH164" s="85"/>
      <c r="AI164" s="86"/>
      <c r="AJ164" s="27"/>
      <c r="AK164" s="84"/>
      <c r="AL164" s="85"/>
      <c r="AM164" s="85"/>
      <c r="AN164" s="85"/>
      <c r="AO164" s="85"/>
      <c r="AP164" s="85"/>
      <c r="AQ164" s="85"/>
      <c r="AR164" s="85"/>
      <c r="AS164" s="85"/>
      <c r="AT164" s="85"/>
      <c r="AU164" s="85"/>
      <c r="AV164" s="85"/>
      <c r="AW164" s="86"/>
    </row>
    <row r="165" spans="1:49" ht="38.25" x14ac:dyDescent="0.2">
      <c r="A165" s="76">
        <v>143</v>
      </c>
      <c r="B165" s="77" t="str">
        <f ca="1">VLOOKUP($A165,Scoring!$A$15:$R$266,2,FALSE)</f>
        <v/>
      </c>
      <c r="C165" s="77" t="str">
        <f ca="1">VLOOKUP($A165,Scoring!$A$15:$R$266,3,FALSE)</f>
        <v xml:space="preserve">
</v>
      </c>
      <c r="D165" s="78"/>
      <c r="E165" s="79" t="str">
        <f>VLOOKUP($A165,Scoring!$A$16:$R$266,Scoring!$D$267,FALSE)</f>
        <v/>
      </c>
      <c r="F165" s="78"/>
      <c r="G165" s="79" t="str">
        <f>VLOOKUP($A165,Scoring!$A$16:$R$266,Scoring!$P$267,FALSE)</f>
        <v/>
      </c>
      <c r="H165" s="78"/>
      <c r="I165" s="79" t="str">
        <f ca="1">VLOOKUP($A165,Scoring!$A$16:$R$266,Scoring!$R$267,FALSE)</f>
        <v/>
      </c>
      <c r="J165" s="87" t="str">
        <f t="shared" si="14"/>
        <v>-</v>
      </c>
      <c r="K165" s="9" t="str">
        <f t="shared" si="15"/>
        <v/>
      </c>
      <c r="L165" s="9" t="str">
        <f t="shared" si="16"/>
        <v/>
      </c>
      <c r="M165" s="81"/>
      <c r="N165" s="81"/>
      <c r="O165" s="83"/>
      <c r="P165" s="80" t="str">
        <f t="shared" si="17"/>
        <v>-</v>
      </c>
      <c r="Q165" s="9" t="str">
        <f t="shared" si="18"/>
        <v/>
      </c>
      <c r="R165" s="9" t="str">
        <f t="shared" si="19"/>
        <v/>
      </c>
      <c r="S165" s="81"/>
      <c r="T165" s="81"/>
      <c r="U165" s="83"/>
      <c r="W165" s="84"/>
      <c r="X165" s="85"/>
      <c r="Y165" s="85"/>
      <c r="Z165" s="85"/>
      <c r="AA165" s="85"/>
      <c r="AB165" s="85"/>
      <c r="AC165" s="85"/>
      <c r="AD165" s="85"/>
      <c r="AE165" s="85"/>
      <c r="AF165" s="85"/>
      <c r="AG165" s="85"/>
      <c r="AH165" s="85"/>
      <c r="AI165" s="86"/>
      <c r="AJ165" s="27"/>
      <c r="AK165" s="84"/>
      <c r="AL165" s="85"/>
      <c r="AM165" s="85"/>
      <c r="AN165" s="85"/>
      <c r="AO165" s="85"/>
      <c r="AP165" s="85"/>
      <c r="AQ165" s="85"/>
      <c r="AR165" s="85"/>
      <c r="AS165" s="85"/>
      <c r="AT165" s="85"/>
      <c r="AU165" s="85"/>
      <c r="AV165" s="85"/>
      <c r="AW165" s="86"/>
    </row>
    <row r="166" spans="1:49" ht="38.25" x14ac:dyDescent="0.2">
      <c r="A166" s="76">
        <v>144</v>
      </c>
      <c r="B166" s="77" t="str">
        <f ca="1">VLOOKUP($A166,Scoring!$A$15:$R$266,2,FALSE)</f>
        <v/>
      </c>
      <c r="C166" s="77" t="str">
        <f ca="1">VLOOKUP($A166,Scoring!$A$15:$R$266,3,FALSE)</f>
        <v xml:space="preserve">
</v>
      </c>
      <c r="D166" s="78"/>
      <c r="E166" s="79" t="str">
        <f>VLOOKUP($A166,Scoring!$A$16:$R$266,Scoring!$D$267,FALSE)</f>
        <v/>
      </c>
      <c r="F166" s="78"/>
      <c r="G166" s="79" t="str">
        <f>VLOOKUP($A166,Scoring!$A$16:$R$266,Scoring!$P$267,FALSE)</f>
        <v/>
      </c>
      <c r="H166" s="78"/>
      <c r="I166" s="79" t="str">
        <f ca="1">VLOOKUP($A166,Scoring!$A$16:$R$266,Scoring!$R$267,FALSE)</f>
        <v/>
      </c>
      <c r="J166" s="87" t="str">
        <f t="shared" si="14"/>
        <v>-</v>
      </c>
      <c r="K166" s="9" t="str">
        <f t="shared" si="15"/>
        <v/>
      </c>
      <c r="L166" s="9" t="str">
        <f t="shared" si="16"/>
        <v/>
      </c>
      <c r="M166" s="81"/>
      <c r="N166" s="81"/>
      <c r="O166" s="83"/>
      <c r="P166" s="80" t="str">
        <f t="shared" si="17"/>
        <v>-</v>
      </c>
      <c r="Q166" s="9" t="str">
        <f t="shared" si="18"/>
        <v/>
      </c>
      <c r="R166" s="9" t="str">
        <f t="shared" si="19"/>
        <v/>
      </c>
      <c r="S166" s="81"/>
      <c r="T166" s="81"/>
      <c r="U166" s="83"/>
      <c r="W166" s="84"/>
      <c r="X166" s="85"/>
      <c r="Y166" s="85"/>
      <c r="Z166" s="85"/>
      <c r="AA166" s="85"/>
      <c r="AB166" s="85"/>
      <c r="AC166" s="85"/>
      <c r="AD166" s="85"/>
      <c r="AE166" s="85"/>
      <c r="AF166" s="85"/>
      <c r="AG166" s="85"/>
      <c r="AH166" s="85"/>
      <c r="AI166" s="86"/>
      <c r="AJ166" s="27"/>
      <c r="AK166" s="84"/>
      <c r="AL166" s="85"/>
      <c r="AM166" s="85"/>
      <c r="AN166" s="85"/>
      <c r="AO166" s="85"/>
      <c r="AP166" s="85"/>
      <c r="AQ166" s="85"/>
      <c r="AR166" s="85"/>
      <c r="AS166" s="85"/>
      <c r="AT166" s="85"/>
      <c r="AU166" s="85"/>
      <c r="AV166" s="85"/>
      <c r="AW166" s="86"/>
    </row>
    <row r="167" spans="1:49" ht="38.25" x14ac:dyDescent="0.2">
      <c r="A167" s="76">
        <v>145</v>
      </c>
      <c r="B167" s="77" t="str">
        <f ca="1">VLOOKUP($A167,Scoring!$A$15:$R$266,2,FALSE)</f>
        <v/>
      </c>
      <c r="C167" s="77" t="str">
        <f ca="1">VLOOKUP($A167,Scoring!$A$15:$R$266,3,FALSE)</f>
        <v xml:space="preserve">
</v>
      </c>
      <c r="D167" s="78"/>
      <c r="E167" s="79" t="str">
        <f>VLOOKUP($A167,Scoring!$A$16:$R$266,Scoring!$D$267,FALSE)</f>
        <v/>
      </c>
      <c r="F167" s="78"/>
      <c r="G167" s="79" t="str">
        <f>VLOOKUP($A167,Scoring!$A$16:$R$266,Scoring!$P$267,FALSE)</f>
        <v/>
      </c>
      <c r="H167" s="78"/>
      <c r="I167" s="79" t="str">
        <f ca="1">VLOOKUP($A167,Scoring!$A$16:$R$266,Scoring!$R$267,FALSE)</f>
        <v/>
      </c>
      <c r="J167" s="87" t="str">
        <f t="shared" si="14"/>
        <v>-</v>
      </c>
      <c r="K167" s="9" t="str">
        <f t="shared" si="15"/>
        <v/>
      </c>
      <c r="L167" s="9" t="str">
        <f t="shared" si="16"/>
        <v/>
      </c>
      <c r="M167" s="81"/>
      <c r="N167" s="81"/>
      <c r="O167" s="83"/>
      <c r="P167" s="80" t="str">
        <f t="shared" si="17"/>
        <v>-</v>
      </c>
      <c r="Q167" s="9" t="str">
        <f t="shared" si="18"/>
        <v/>
      </c>
      <c r="R167" s="9" t="str">
        <f t="shared" si="19"/>
        <v/>
      </c>
      <c r="S167" s="81"/>
      <c r="T167" s="81"/>
      <c r="U167" s="83"/>
      <c r="W167" s="84"/>
      <c r="X167" s="85"/>
      <c r="Y167" s="85"/>
      <c r="Z167" s="85"/>
      <c r="AA167" s="85"/>
      <c r="AB167" s="85"/>
      <c r="AC167" s="85"/>
      <c r="AD167" s="85"/>
      <c r="AE167" s="85"/>
      <c r="AF167" s="85"/>
      <c r="AG167" s="85"/>
      <c r="AH167" s="85"/>
      <c r="AI167" s="86"/>
      <c r="AJ167" s="27"/>
      <c r="AK167" s="84"/>
      <c r="AL167" s="85"/>
      <c r="AM167" s="85"/>
      <c r="AN167" s="85"/>
      <c r="AO167" s="85"/>
      <c r="AP167" s="85"/>
      <c r="AQ167" s="85"/>
      <c r="AR167" s="85"/>
      <c r="AS167" s="85"/>
      <c r="AT167" s="85"/>
      <c r="AU167" s="85"/>
      <c r="AV167" s="85"/>
      <c r="AW167" s="86"/>
    </row>
    <row r="168" spans="1:49" ht="38.25" x14ac:dyDescent="0.2">
      <c r="A168" s="76">
        <v>146</v>
      </c>
      <c r="B168" s="77" t="str">
        <f ca="1">VLOOKUP($A168,Scoring!$A$15:$R$266,2,FALSE)</f>
        <v/>
      </c>
      <c r="C168" s="77" t="str">
        <f ca="1">VLOOKUP($A168,Scoring!$A$15:$R$266,3,FALSE)</f>
        <v xml:space="preserve">
</v>
      </c>
      <c r="D168" s="78"/>
      <c r="E168" s="79" t="str">
        <f>VLOOKUP($A168,Scoring!$A$16:$R$266,Scoring!$D$267,FALSE)</f>
        <v/>
      </c>
      <c r="F168" s="78"/>
      <c r="G168" s="79" t="str">
        <f>VLOOKUP($A168,Scoring!$A$16:$R$266,Scoring!$P$267,FALSE)</f>
        <v/>
      </c>
      <c r="H168" s="78"/>
      <c r="I168" s="79" t="str">
        <f ca="1">VLOOKUP($A168,Scoring!$A$16:$R$266,Scoring!$R$267,FALSE)</f>
        <v/>
      </c>
      <c r="J168" s="87" t="str">
        <f t="shared" si="14"/>
        <v>-</v>
      </c>
      <c r="K168" s="9" t="str">
        <f t="shared" si="15"/>
        <v/>
      </c>
      <c r="L168" s="9" t="str">
        <f t="shared" si="16"/>
        <v/>
      </c>
      <c r="M168" s="81"/>
      <c r="N168" s="81"/>
      <c r="O168" s="83"/>
      <c r="P168" s="80" t="str">
        <f t="shared" si="17"/>
        <v>-</v>
      </c>
      <c r="Q168" s="9" t="str">
        <f t="shared" si="18"/>
        <v/>
      </c>
      <c r="R168" s="9" t="str">
        <f t="shared" si="19"/>
        <v/>
      </c>
      <c r="S168" s="81"/>
      <c r="T168" s="81"/>
      <c r="U168" s="83"/>
      <c r="W168" s="84"/>
      <c r="X168" s="85"/>
      <c r="Y168" s="85"/>
      <c r="Z168" s="85"/>
      <c r="AA168" s="85"/>
      <c r="AB168" s="85"/>
      <c r="AC168" s="85"/>
      <c r="AD168" s="85"/>
      <c r="AE168" s="85"/>
      <c r="AF168" s="85"/>
      <c r="AG168" s="85"/>
      <c r="AH168" s="85"/>
      <c r="AI168" s="86"/>
      <c r="AJ168" s="27"/>
      <c r="AK168" s="84"/>
      <c r="AL168" s="85"/>
      <c r="AM168" s="85"/>
      <c r="AN168" s="85"/>
      <c r="AO168" s="85"/>
      <c r="AP168" s="85"/>
      <c r="AQ168" s="85"/>
      <c r="AR168" s="85"/>
      <c r="AS168" s="85"/>
      <c r="AT168" s="85"/>
      <c r="AU168" s="85"/>
      <c r="AV168" s="85"/>
      <c r="AW168" s="86"/>
    </row>
    <row r="169" spans="1:49" ht="38.25" x14ac:dyDescent="0.2">
      <c r="A169" s="76">
        <v>147</v>
      </c>
      <c r="B169" s="77" t="str">
        <f ca="1">VLOOKUP($A169,Scoring!$A$15:$R$266,2,FALSE)</f>
        <v/>
      </c>
      <c r="C169" s="77" t="str">
        <f ca="1">VLOOKUP($A169,Scoring!$A$15:$R$266,3,FALSE)</f>
        <v xml:space="preserve">
</v>
      </c>
      <c r="D169" s="78"/>
      <c r="E169" s="79" t="str">
        <f>VLOOKUP($A169,Scoring!$A$16:$R$266,Scoring!$D$267,FALSE)</f>
        <v/>
      </c>
      <c r="F169" s="78"/>
      <c r="G169" s="79" t="str">
        <f>VLOOKUP($A169,Scoring!$A$16:$R$266,Scoring!$P$267,FALSE)</f>
        <v/>
      </c>
      <c r="H169" s="78"/>
      <c r="I169" s="79" t="str">
        <f ca="1">VLOOKUP($A169,Scoring!$A$16:$R$266,Scoring!$R$267,FALSE)</f>
        <v/>
      </c>
      <c r="J169" s="87" t="str">
        <f t="shared" si="14"/>
        <v>-</v>
      </c>
      <c r="K169" s="9" t="str">
        <f t="shared" si="15"/>
        <v/>
      </c>
      <c r="L169" s="9" t="str">
        <f t="shared" si="16"/>
        <v/>
      </c>
      <c r="M169" s="81"/>
      <c r="N169" s="81"/>
      <c r="O169" s="83"/>
      <c r="P169" s="80" t="str">
        <f t="shared" si="17"/>
        <v>-</v>
      </c>
      <c r="Q169" s="9" t="str">
        <f t="shared" si="18"/>
        <v/>
      </c>
      <c r="R169" s="9" t="str">
        <f t="shared" si="19"/>
        <v/>
      </c>
      <c r="S169" s="81"/>
      <c r="T169" s="81"/>
      <c r="U169" s="83"/>
      <c r="W169" s="84"/>
      <c r="X169" s="85"/>
      <c r="Y169" s="85"/>
      <c r="Z169" s="85"/>
      <c r="AA169" s="85"/>
      <c r="AB169" s="85"/>
      <c r="AC169" s="85"/>
      <c r="AD169" s="85"/>
      <c r="AE169" s="85"/>
      <c r="AF169" s="85"/>
      <c r="AG169" s="85"/>
      <c r="AH169" s="85"/>
      <c r="AI169" s="86"/>
      <c r="AJ169" s="27"/>
      <c r="AK169" s="84"/>
      <c r="AL169" s="85"/>
      <c r="AM169" s="85"/>
      <c r="AN169" s="85"/>
      <c r="AO169" s="85"/>
      <c r="AP169" s="85"/>
      <c r="AQ169" s="85"/>
      <c r="AR169" s="85"/>
      <c r="AS169" s="85"/>
      <c r="AT169" s="85"/>
      <c r="AU169" s="85"/>
      <c r="AV169" s="85"/>
      <c r="AW169" s="86"/>
    </row>
    <row r="170" spans="1:49" ht="38.25" x14ac:dyDescent="0.2">
      <c r="A170" s="76">
        <v>148</v>
      </c>
      <c r="B170" s="77" t="str">
        <f ca="1">VLOOKUP($A170,Scoring!$A$15:$R$266,2,FALSE)</f>
        <v/>
      </c>
      <c r="C170" s="77" t="str">
        <f ca="1">VLOOKUP($A170,Scoring!$A$15:$R$266,3,FALSE)</f>
        <v xml:space="preserve">
</v>
      </c>
      <c r="D170" s="78"/>
      <c r="E170" s="79" t="str">
        <f>VLOOKUP($A170,Scoring!$A$16:$R$266,Scoring!$D$267,FALSE)</f>
        <v/>
      </c>
      <c r="F170" s="78"/>
      <c r="G170" s="79" t="str">
        <f>VLOOKUP($A170,Scoring!$A$16:$R$266,Scoring!$P$267,FALSE)</f>
        <v/>
      </c>
      <c r="H170" s="78"/>
      <c r="I170" s="79" t="str">
        <f ca="1">VLOOKUP($A170,Scoring!$A$16:$R$266,Scoring!$R$267,FALSE)</f>
        <v/>
      </c>
      <c r="J170" s="87" t="str">
        <f t="shared" si="14"/>
        <v>-</v>
      </c>
      <c r="K170" s="9" t="str">
        <f t="shared" si="15"/>
        <v/>
      </c>
      <c r="L170" s="9" t="str">
        <f t="shared" si="16"/>
        <v/>
      </c>
      <c r="M170" s="81"/>
      <c r="N170" s="81"/>
      <c r="O170" s="83"/>
      <c r="P170" s="80" t="str">
        <f t="shared" si="17"/>
        <v>-</v>
      </c>
      <c r="Q170" s="9" t="str">
        <f t="shared" si="18"/>
        <v/>
      </c>
      <c r="R170" s="9" t="str">
        <f t="shared" si="19"/>
        <v/>
      </c>
      <c r="S170" s="81"/>
      <c r="T170" s="81"/>
      <c r="U170" s="83"/>
      <c r="W170" s="84"/>
      <c r="X170" s="85"/>
      <c r="Y170" s="85"/>
      <c r="Z170" s="85"/>
      <c r="AA170" s="85"/>
      <c r="AB170" s="85"/>
      <c r="AC170" s="85"/>
      <c r="AD170" s="85"/>
      <c r="AE170" s="85"/>
      <c r="AF170" s="85"/>
      <c r="AG170" s="85"/>
      <c r="AH170" s="85"/>
      <c r="AI170" s="86"/>
      <c r="AJ170" s="27"/>
      <c r="AK170" s="84"/>
      <c r="AL170" s="85"/>
      <c r="AM170" s="85"/>
      <c r="AN170" s="85"/>
      <c r="AO170" s="85"/>
      <c r="AP170" s="85"/>
      <c r="AQ170" s="85"/>
      <c r="AR170" s="85"/>
      <c r="AS170" s="85"/>
      <c r="AT170" s="85"/>
      <c r="AU170" s="85"/>
      <c r="AV170" s="85"/>
      <c r="AW170" s="86"/>
    </row>
    <row r="171" spans="1:49" ht="38.25" x14ac:dyDescent="0.2">
      <c r="A171" s="76">
        <v>149</v>
      </c>
      <c r="B171" s="77" t="str">
        <f ca="1">VLOOKUP($A171,Scoring!$A$15:$R$266,2,FALSE)</f>
        <v/>
      </c>
      <c r="C171" s="77" t="str">
        <f ca="1">VLOOKUP($A171,Scoring!$A$15:$R$266,3,FALSE)</f>
        <v xml:space="preserve">
</v>
      </c>
      <c r="D171" s="78"/>
      <c r="E171" s="79" t="str">
        <f>VLOOKUP($A171,Scoring!$A$16:$R$266,Scoring!$D$267,FALSE)</f>
        <v/>
      </c>
      <c r="F171" s="78"/>
      <c r="G171" s="79" t="str">
        <f>VLOOKUP($A171,Scoring!$A$16:$R$266,Scoring!$P$267,FALSE)</f>
        <v/>
      </c>
      <c r="H171" s="78"/>
      <c r="I171" s="79" t="str">
        <f ca="1">VLOOKUP($A171,Scoring!$A$16:$R$266,Scoring!$R$267,FALSE)</f>
        <v/>
      </c>
      <c r="J171" s="87" t="str">
        <f t="shared" si="14"/>
        <v>-</v>
      </c>
      <c r="K171" s="9" t="str">
        <f t="shared" si="15"/>
        <v/>
      </c>
      <c r="L171" s="9" t="str">
        <f t="shared" si="16"/>
        <v/>
      </c>
      <c r="M171" s="81"/>
      <c r="N171" s="81"/>
      <c r="O171" s="83"/>
      <c r="P171" s="80" t="str">
        <f t="shared" si="17"/>
        <v>-</v>
      </c>
      <c r="Q171" s="9" t="str">
        <f t="shared" si="18"/>
        <v/>
      </c>
      <c r="R171" s="9" t="str">
        <f t="shared" si="19"/>
        <v/>
      </c>
      <c r="S171" s="81"/>
      <c r="T171" s="81"/>
      <c r="U171" s="83"/>
      <c r="W171" s="84"/>
      <c r="X171" s="85"/>
      <c r="Y171" s="85"/>
      <c r="Z171" s="85"/>
      <c r="AA171" s="85"/>
      <c r="AB171" s="85"/>
      <c r="AC171" s="85"/>
      <c r="AD171" s="85"/>
      <c r="AE171" s="85"/>
      <c r="AF171" s="85"/>
      <c r="AG171" s="85"/>
      <c r="AH171" s="85"/>
      <c r="AI171" s="86"/>
      <c r="AJ171" s="27"/>
      <c r="AK171" s="84"/>
      <c r="AL171" s="85"/>
      <c r="AM171" s="85"/>
      <c r="AN171" s="85"/>
      <c r="AO171" s="85"/>
      <c r="AP171" s="85"/>
      <c r="AQ171" s="85"/>
      <c r="AR171" s="85"/>
      <c r="AS171" s="85"/>
      <c r="AT171" s="85"/>
      <c r="AU171" s="85"/>
      <c r="AV171" s="85"/>
      <c r="AW171" s="86"/>
    </row>
    <row r="172" spans="1:49" ht="38.25" x14ac:dyDescent="0.2">
      <c r="A172" s="76">
        <v>150</v>
      </c>
      <c r="B172" s="77" t="str">
        <f ca="1">VLOOKUP($A172,Scoring!$A$15:$R$266,2,FALSE)</f>
        <v/>
      </c>
      <c r="C172" s="77" t="str">
        <f ca="1">VLOOKUP($A172,Scoring!$A$15:$R$266,3,FALSE)</f>
        <v xml:space="preserve">
</v>
      </c>
      <c r="D172" s="78"/>
      <c r="E172" s="79" t="str">
        <f>VLOOKUP($A172,Scoring!$A$16:$R$266,Scoring!$D$267,FALSE)</f>
        <v/>
      </c>
      <c r="F172" s="78"/>
      <c r="G172" s="79" t="str">
        <f>VLOOKUP($A172,Scoring!$A$16:$R$266,Scoring!$P$267,FALSE)</f>
        <v/>
      </c>
      <c r="H172" s="78"/>
      <c r="I172" s="79" t="str">
        <f ca="1">VLOOKUP($A172,Scoring!$A$16:$R$266,Scoring!$R$267,FALSE)</f>
        <v/>
      </c>
      <c r="J172" s="87" t="str">
        <f t="shared" si="14"/>
        <v>-</v>
      </c>
      <c r="K172" s="9" t="str">
        <f t="shared" si="15"/>
        <v/>
      </c>
      <c r="L172" s="9" t="str">
        <f t="shared" si="16"/>
        <v/>
      </c>
      <c r="M172" s="81"/>
      <c r="N172" s="81"/>
      <c r="O172" s="83"/>
      <c r="P172" s="80" t="str">
        <f t="shared" si="17"/>
        <v>-</v>
      </c>
      <c r="Q172" s="9" t="str">
        <f t="shared" si="18"/>
        <v/>
      </c>
      <c r="R172" s="9" t="str">
        <f t="shared" si="19"/>
        <v/>
      </c>
      <c r="S172" s="81"/>
      <c r="T172" s="81"/>
      <c r="U172" s="83"/>
      <c r="W172" s="84"/>
      <c r="X172" s="85"/>
      <c r="Y172" s="85"/>
      <c r="Z172" s="85"/>
      <c r="AA172" s="85"/>
      <c r="AB172" s="85"/>
      <c r="AC172" s="85"/>
      <c r="AD172" s="85"/>
      <c r="AE172" s="85"/>
      <c r="AF172" s="85"/>
      <c r="AG172" s="85"/>
      <c r="AH172" s="85"/>
      <c r="AI172" s="86"/>
      <c r="AJ172" s="27"/>
      <c r="AK172" s="84"/>
      <c r="AL172" s="85"/>
      <c r="AM172" s="85"/>
      <c r="AN172" s="85"/>
      <c r="AO172" s="85"/>
      <c r="AP172" s="85"/>
      <c r="AQ172" s="85"/>
      <c r="AR172" s="85"/>
      <c r="AS172" s="85"/>
      <c r="AT172" s="85"/>
      <c r="AU172" s="85"/>
      <c r="AV172" s="85"/>
      <c r="AW172" s="86"/>
    </row>
    <row r="173" spans="1:49" ht="38.25" x14ac:dyDescent="0.2">
      <c r="A173" s="76">
        <v>151</v>
      </c>
      <c r="B173" s="77" t="str">
        <f ca="1">VLOOKUP($A173,Scoring!$A$15:$R$266,2,FALSE)</f>
        <v/>
      </c>
      <c r="C173" s="77" t="str">
        <f ca="1">VLOOKUP($A173,Scoring!$A$15:$R$266,3,FALSE)</f>
        <v xml:space="preserve">
</v>
      </c>
      <c r="D173" s="78"/>
      <c r="E173" s="79" t="str">
        <f>VLOOKUP($A173,Scoring!$A$16:$R$266,Scoring!$D$267,FALSE)</f>
        <v/>
      </c>
      <c r="F173" s="78"/>
      <c r="G173" s="79" t="str">
        <f>VLOOKUP($A173,Scoring!$A$16:$R$266,Scoring!$P$267,FALSE)</f>
        <v/>
      </c>
      <c r="H173" s="78"/>
      <c r="I173" s="79" t="str">
        <f ca="1">VLOOKUP($A173,Scoring!$A$16:$R$266,Scoring!$R$267,FALSE)</f>
        <v/>
      </c>
      <c r="J173" s="87" t="str">
        <f t="shared" si="14"/>
        <v>-</v>
      </c>
      <c r="K173" s="9" t="str">
        <f t="shared" si="15"/>
        <v/>
      </c>
      <c r="L173" s="9" t="str">
        <f t="shared" si="16"/>
        <v/>
      </c>
      <c r="M173" s="81"/>
      <c r="N173" s="81"/>
      <c r="O173" s="83"/>
      <c r="P173" s="80" t="str">
        <f t="shared" si="17"/>
        <v>-</v>
      </c>
      <c r="Q173" s="9" t="str">
        <f t="shared" si="18"/>
        <v/>
      </c>
      <c r="R173" s="9" t="str">
        <f t="shared" si="19"/>
        <v/>
      </c>
      <c r="S173" s="81"/>
      <c r="T173" s="81"/>
      <c r="U173" s="83"/>
      <c r="W173" s="84"/>
      <c r="X173" s="85"/>
      <c r="Y173" s="85"/>
      <c r="Z173" s="85"/>
      <c r="AA173" s="85"/>
      <c r="AB173" s="85"/>
      <c r="AC173" s="85"/>
      <c r="AD173" s="85"/>
      <c r="AE173" s="85"/>
      <c r="AF173" s="85"/>
      <c r="AG173" s="85"/>
      <c r="AH173" s="85"/>
      <c r="AI173" s="86"/>
      <c r="AJ173" s="27"/>
      <c r="AK173" s="84"/>
      <c r="AL173" s="85"/>
      <c r="AM173" s="85"/>
      <c r="AN173" s="85"/>
      <c r="AO173" s="85"/>
      <c r="AP173" s="85"/>
      <c r="AQ173" s="85"/>
      <c r="AR173" s="85"/>
      <c r="AS173" s="85"/>
      <c r="AT173" s="85"/>
      <c r="AU173" s="85"/>
      <c r="AV173" s="85"/>
      <c r="AW173" s="86"/>
    </row>
    <row r="174" spans="1:49" ht="38.25" x14ac:dyDescent="0.2">
      <c r="A174" s="76">
        <v>152</v>
      </c>
      <c r="B174" s="77" t="str">
        <f ca="1">VLOOKUP($A174,Scoring!$A$15:$R$266,2,FALSE)</f>
        <v/>
      </c>
      <c r="C174" s="77" t="str">
        <f ca="1">VLOOKUP($A174,Scoring!$A$15:$R$266,3,FALSE)</f>
        <v xml:space="preserve">
</v>
      </c>
      <c r="D174" s="78"/>
      <c r="E174" s="79" t="str">
        <f>VLOOKUP($A174,Scoring!$A$16:$R$266,Scoring!$D$267,FALSE)</f>
        <v/>
      </c>
      <c r="F174" s="78"/>
      <c r="G174" s="79" t="str">
        <f>VLOOKUP($A174,Scoring!$A$16:$R$266,Scoring!$P$267,FALSE)</f>
        <v/>
      </c>
      <c r="H174" s="78"/>
      <c r="I174" s="79" t="str">
        <f ca="1">VLOOKUP($A174,Scoring!$A$16:$R$266,Scoring!$R$267,FALSE)</f>
        <v/>
      </c>
      <c r="J174" s="87" t="str">
        <f t="shared" si="14"/>
        <v>-</v>
      </c>
      <c r="K174" s="9" t="str">
        <f t="shared" si="15"/>
        <v/>
      </c>
      <c r="L174" s="9" t="str">
        <f t="shared" si="16"/>
        <v/>
      </c>
      <c r="M174" s="81"/>
      <c r="N174" s="81"/>
      <c r="O174" s="83"/>
      <c r="P174" s="80" t="str">
        <f t="shared" si="17"/>
        <v>-</v>
      </c>
      <c r="Q174" s="9" t="str">
        <f t="shared" si="18"/>
        <v/>
      </c>
      <c r="R174" s="9" t="str">
        <f t="shared" si="19"/>
        <v/>
      </c>
      <c r="S174" s="81"/>
      <c r="T174" s="81"/>
      <c r="U174" s="83"/>
      <c r="W174" s="84"/>
      <c r="X174" s="85"/>
      <c r="Y174" s="85"/>
      <c r="Z174" s="85"/>
      <c r="AA174" s="85"/>
      <c r="AB174" s="85"/>
      <c r="AC174" s="85"/>
      <c r="AD174" s="85"/>
      <c r="AE174" s="85"/>
      <c r="AF174" s="85"/>
      <c r="AG174" s="85"/>
      <c r="AH174" s="85"/>
      <c r="AI174" s="86"/>
      <c r="AJ174" s="27"/>
      <c r="AK174" s="84"/>
      <c r="AL174" s="85"/>
      <c r="AM174" s="85"/>
      <c r="AN174" s="85"/>
      <c r="AO174" s="85"/>
      <c r="AP174" s="85"/>
      <c r="AQ174" s="85"/>
      <c r="AR174" s="85"/>
      <c r="AS174" s="85"/>
      <c r="AT174" s="85"/>
      <c r="AU174" s="85"/>
      <c r="AV174" s="85"/>
      <c r="AW174" s="86"/>
    </row>
    <row r="175" spans="1:49" ht="38.25" x14ac:dyDescent="0.2">
      <c r="A175" s="76">
        <v>153</v>
      </c>
      <c r="B175" s="77" t="str">
        <f ca="1">VLOOKUP($A175,Scoring!$A$15:$R$266,2,FALSE)</f>
        <v/>
      </c>
      <c r="C175" s="77" t="str">
        <f ca="1">VLOOKUP($A175,Scoring!$A$15:$R$266,3,FALSE)</f>
        <v xml:space="preserve">
</v>
      </c>
      <c r="D175" s="78"/>
      <c r="E175" s="79" t="str">
        <f>VLOOKUP($A175,Scoring!$A$16:$R$266,Scoring!$D$267,FALSE)</f>
        <v/>
      </c>
      <c r="F175" s="78"/>
      <c r="G175" s="79" t="str">
        <f>VLOOKUP($A175,Scoring!$A$16:$R$266,Scoring!$P$267,FALSE)</f>
        <v/>
      </c>
      <c r="H175" s="78"/>
      <c r="I175" s="79" t="str">
        <f ca="1">VLOOKUP($A175,Scoring!$A$16:$R$266,Scoring!$R$267,FALSE)</f>
        <v/>
      </c>
      <c r="J175" s="87" t="str">
        <f t="shared" si="14"/>
        <v>-</v>
      </c>
      <c r="K175" s="9" t="str">
        <f t="shared" si="15"/>
        <v/>
      </c>
      <c r="L175" s="9" t="str">
        <f t="shared" si="16"/>
        <v/>
      </c>
      <c r="M175" s="81"/>
      <c r="N175" s="81"/>
      <c r="O175" s="83"/>
      <c r="P175" s="80" t="str">
        <f t="shared" si="17"/>
        <v>-</v>
      </c>
      <c r="Q175" s="9" t="str">
        <f t="shared" si="18"/>
        <v/>
      </c>
      <c r="R175" s="9" t="str">
        <f t="shared" si="19"/>
        <v/>
      </c>
      <c r="S175" s="81"/>
      <c r="T175" s="81"/>
      <c r="U175" s="83"/>
      <c r="W175" s="84"/>
      <c r="X175" s="85"/>
      <c r="Y175" s="85"/>
      <c r="Z175" s="85"/>
      <c r="AA175" s="85"/>
      <c r="AB175" s="85"/>
      <c r="AC175" s="85"/>
      <c r="AD175" s="85"/>
      <c r="AE175" s="85"/>
      <c r="AF175" s="85"/>
      <c r="AG175" s="85"/>
      <c r="AH175" s="85"/>
      <c r="AI175" s="86"/>
      <c r="AJ175" s="27"/>
      <c r="AK175" s="84"/>
      <c r="AL175" s="85"/>
      <c r="AM175" s="85"/>
      <c r="AN175" s="85"/>
      <c r="AO175" s="85"/>
      <c r="AP175" s="85"/>
      <c r="AQ175" s="85"/>
      <c r="AR175" s="85"/>
      <c r="AS175" s="85"/>
      <c r="AT175" s="85"/>
      <c r="AU175" s="85"/>
      <c r="AV175" s="85"/>
      <c r="AW175" s="86"/>
    </row>
    <row r="176" spans="1:49" ht="38.25" x14ac:dyDescent="0.2">
      <c r="A176" s="76">
        <v>154</v>
      </c>
      <c r="B176" s="77" t="str">
        <f ca="1">VLOOKUP($A176,Scoring!$A$15:$R$266,2,FALSE)</f>
        <v/>
      </c>
      <c r="C176" s="77" t="str">
        <f ca="1">VLOOKUP($A176,Scoring!$A$15:$R$266,3,FALSE)</f>
        <v xml:space="preserve">
</v>
      </c>
      <c r="D176" s="78"/>
      <c r="E176" s="79" t="str">
        <f>VLOOKUP($A176,Scoring!$A$16:$R$266,Scoring!$D$267,FALSE)</f>
        <v/>
      </c>
      <c r="F176" s="78"/>
      <c r="G176" s="79" t="str">
        <f>VLOOKUP($A176,Scoring!$A$16:$R$266,Scoring!$P$267,FALSE)</f>
        <v/>
      </c>
      <c r="H176" s="78"/>
      <c r="I176" s="79" t="str">
        <f ca="1">VLOOKUP($A176,Scoring!$A$16:$R$266,Scoring!$R$267,FALSE)</f>
        <v/>
      </c>
      <c r="J176" s="87" t="str">
        <f t="shared" si="14"/>
        <v>-</v>
      </c>
      <c r="K176" s="9" t="str">
        <f t="shared" si="15"/>
        <v/>
      </c>
      <c r="L176" s="9" t="str">
        <f t="shared" si="16"/>
        <v/>
      </c>
      <c r="M176" s="81"/>
      <c r="N176" s="81"/>
      <c r="O176" s="83"/>
      <c r="P176" s="80" t="str">
        <f t="shared" si="17"/>
        <v>-</v>
      </c>
      <c r="Q176" s="9" t="str">
        <f t="shared" si="18"/>
        <v/>
      </c>
      <c r="R176" s="9" t="str">
        <f t="shared" si="19"/>
        <v/>
      </c>
      <c r="S176" s="81"/>
      <c r="T176" s="81"/>
      <c r="U176" s="83"/>
      <c r="W176" s="84"/>
      <c r="X176" s="85"/>
      <c r="Y176" s="85"/>
      <c r="Z176" s="85"/>
      <c r="AA176" s="85"/>
      <c r="AB176" s="85"/>
      <c r="AC176" s="85"/>
      <c r="AD176" s="85"/>
      <c r="AE176" s="85"/>
      <c r="AF176" s="85"/>
      <c r="AG176" s="85"/>
      <c r="AH176" s="85"/>
      <c r="AI176" s="86"/>
      <c r="AJ176" s="27"/>
      <c r="AK176" s="84"/>
      <c r="AL176" s="85"/>
      <c r="AM176" s="85"/>
      <c r="AN176" s="85"/>
      <c r="AO176" s="85"/>
      <c r="AP176" s="85"/>
      <c r="AQ176" s="85"/>
      <c r="AR176" s="85"/>
      <c r="AS176" s="85"/>
      <c r="AT176" s="85"/>
      <c r="AU176" s="85"/>
      <c r="AV176" s="85"/>
      <c r="AW176" s="86"/>
    </row>
    <row r="177" spans="1:49" ht="38.25" x14ac:dyDescent="0.2">
      <c r="A177" s="76">
        <v>155</v>
      </c>
      <c r="B177" s="77" t="str">
        <f ca="1">VLOOKUP($A177,Scoring!$A$15:$R$266,2,FALSE)</f>
        <v/>
      </c>
      <c r="C177" s="77" t="str">
        <f ca="1">VLOOKUP($A177,Scoring!$A$15:$R$266,3,FALSE)</f>
        <v xml:space="preserve">
</v>
      </c>
      <c r="D177" s="78"/>
      <c r="E177" s="79" t="str">
        <f>VLOOKUP($A177,Scoring!$A$16:$R$266,Scoring!$D$267,FALSE)</f>
        <v/>
      </c>
      <c r="F177" s="78"/>
      <c r="G177" s="79" t="str">
        <f>VLOOKUP($A177,Scoring!$A$16:$R$266,Scoring!$P$267,FALSE)</f>
        <v/>
      </c>
      <c r="H177" s="78"/>
      <c r="I177" s="79" t="str">
        <f ca="1">VLOOKUP($A177,Scoring!$A$16:$R$266,Scoring!$R$267,FALSE)</f>
        <v/>
      </c>
      <c r="J177" s="87" t="str">
        <f t="shared" si="14"/>
        <v>-</v>
      </c>
      <c r="K177" s="9" t="str">
        <f t="shared" si="15"/>
        <v/>
      </c>
      <c r="L177" s="9" t="str">
        <f t="shared" si="16"/>
        <v/>
      </c>
      <c r="M177" s="81"/>
      <c r="N177" s="81"/>
      <c r="O177" s="83"/>
      <c r="P177" s="80" t="str">
        <f t="shared" si="17"/>
        <v>-</v>
      </c>
      <c r="Q177" s="9" t="str">
        <f t="shared" si="18"/>
        <v/>
      </c>
      <c r="R177" s="9" t="str">
        <f t="shared" si="19"/>
        <v/>
      </c>
      <c r="S177" s="81"/>
      <c r="T177" s="81"/>
      <c r="U177" s="83"/>
      <c r="W177" s="84"/>
      <c r="X177" s="85"/>
      <c r="Y177" s="85"/>
      <c r="Z177" s="85"/>
      <c r="AA177" s="85"/>
      <c r="AB177" s="85"/>
      <c r="AC177" s="85"/>
      <c r="AD177" s="85"/>
      <c r="AE177" s="85"/>
      <c r="AF177" s="85"/>
      <c r="AG177" s="85"/>
      <c r="AH177" s="85"/>
      <c r="AI177" s="86"/>
      <c r="AJ177" s="27"/>
      <c r="AK177" s="84"/>
      <c r="AL177" s="85"/>
      <c r="AM177" s="85"/>
      <c r="AN177" s="85"/>
      <c r="AO177" s="85"/>
      <c r="AP177" s="85"/>
      <c r="AQ177" s="85"/>
      <c r="AR177" s="85"/>
      <c r="AS177" s="85"/>
      <c r="AT177" s="85"/>
      <c r="AU177" s="85"/>
      <c r="AV177" s="85"/>
      <c r="AW177" s="86"/>
    </row>
    <row r="178" spans="1:49" ht="38.25" x14ac:dyDescent="0.2">
      <c r="A178" s="76">
        <v>156</v>
      </c>
      <c r="B178" s="77" t="str">
        <f ca="1">VLOOKUP($A178,Scoring!$A$15:$R$266,2,FALSE)</f>
        <v/>
      </c>
      <c r="C178" s="77" t="str">
        <f ca="1">VLOOKUP($A178,Scoring!$A$15:$R$266,3,FALSE)</f>
        <v xml:space="preserve">
</v>
      </c>
      <c r="D178" s="78"/>
      <c r="E178" s="79" t="str">
        <f>VLOOKUP($A178,Scoring!$A$16:$R$266,Scoring!$D$267,FALSE)</f>
        <v/>
      </c>
      <c r="F178" s="78"/>
      <c r="G178" s="79" t="str">
        <f>VLOOKUP($A178,Scoring!$A$16:$R$266,Scoring!$P$267,FALSE)</f>
        <v/>
      </c>
      <c r="H178" s="78"/>
      <c r="I178" s="79" t="str">
        <f ca="1">VLOOKUP($A178,Scoring!$A$16:$R$266,Scoring!$R$267,FALSE)</f>
        <v/>
      </c>
      <c r="J178" s="87" t="str">
        <f t="shared" si="14"/>
        <v>-</v>
      </c>
      <c r="K178" s="9" t="str">
        <f t="shared" si="15"/>
        <v/>
      </c>
      <c r="L178" s="9" t="str">
        <f t="shared" si="16"/>
        <v/>
      </c>
      <c r="M178" s="81"/>
      <c r="N178" s="81"/>
      <c r="O178" s="83"/>
      <c r="P178" s="80" t="str">
        <f t="shared" si="17"/>
        <v>-</v>
      </c>
      <c r="Q178" s="9" t="str">
        <f t="shared" si="18"/>
        <v/>
      </c>
      <c r="R178" s="9" t="str">
        <f t="shared" si="19"/>
        <v/>
      </c>
      <c r="S178" s="81"/>
      <c r="T178" s="81"/>
      <c r="U178" s="83"/>
      <c r="W178" s="84"/>
      <c r="X178" s="85"/>
      <c r="Y178" s="85"/>
      <c r="Z178" s="85"/>
      <c r="AA178" s="85"/>
      <c r="AB178" s="85"/>
      <c r="AC178" s="85"/>
      <c r="AD178" s="85"/>
      <c r="AE178" s="85"/>
      <c r="AF178" s="85"/>
      <c r="AG178" s="85"/>
      <c r="AH178" s="85"/>
      <c r="AI178" s="86"/>
      <c r="AJ178" s="27"/>
      <c r="AK178" s="84"/>
      <c r="AL178" s="85"/>
      <c r="AM178" s="85"/>
      <c r="AN178" s="85"/>
      <c r="AO178" s="85"/>
      <c r="AP178" s="85"/>
      <c r="AQ178" s="85"/>
      <c r="AR178" s="85"/>
      <c r="AS178" s="85"/>
      <c r="AT178" s="85"/>
      <c r="AU178" s="85"/>
      <c r="AV178" s="85"/>
      <c r="AW178" s="86"/>
    </row>
    <row r="179" spans="1:49" ht="38.25" x14ac:dyDescent="0.2">
      <c r="A179" s="76">
        <v>157</v>
      </c>
      <c r="B179" s="77" t="str">
        <f ca="1">VLOOKUP($A179,Scoring!$A$15:$R$266,2,FALSE)</f>
        <v/>
      </c>
      <c r="C179" s="77" t="str">
        <f ca="1">VLOOKUP($A179,Scoring!$A$15:$R$266,3,FALSE)</f>
        <v xml:space="preserve">
</v>
      </c>
      <c r="D179" s="78"/>
      <c r="E179" s="79" t="str">
        <f>VLOOKUP($A179,Scoring!$A$16:$R$266,Scoring!$D$267,FALSE)</f>
        <v/>
      </c>
      <c r="F179" s="78"/>
      <c r="G179" s="79" t="str">
        <f>VLOOKUP($A179,Scoring!$A$16:$R$266,Scoring!$P$267,FALSE)</f>
        <v/>
      </c>
      <c r="H179" s="78"/>
      <c r="I179" s="79" t="str">
        <f ca="1">VLOOKUP($A179,Scoring!$A$16:$R$266,Scoring!$R$267,FALSE)</f>
        <v/>
      </c>
      <c r="J179" s="87" t="str">
        <f t="shared" si="14"/>
        <v>-</v>
      </c>
      <c r="K179" s="9" t="str">
        <f t="shared" si="15"/>
        <v/>
      </c>
      <c r="L179" s="9" t="str">
        <f t="shared" si="16"/>
        <v/>
      </c>
      <c r="M179" s="81"/>
      <c r="N179" s="81"/>
      <c r="O179" s="83"/>
      <c r="P179" s="80" t="str">
        <f t="shared" si="17"/>
        <v>-</v>
      </c>
      <c r="Q179" s="9" t="str">
        <f t="shared" si="18"/>
        <v/>
      </c>
      <c r="R179" s="9" t="str">
        <f t="shared" si="19"/>
        <v/>
      </c>
      <c r="S179" s="81"/>
      <c r="T179" s="81"/>
      <c r="U179" s="83"/>
      <c r="W179" s="84"/>
      <c r="X179" s="85"/>
      <c r="Y179" s="85"/>
      <c r="Z179" s="85"/>
      <c r="AA179" s="85"/>
      <c r="AB179" s="85"/>
      <c r="AC179" s="85"/>
      <c r="AD179" s="85"/>
      <c r="AE179" s="85"/>
      <c r="AF179" s="85"/>
      <c r="AG179" s="85"/>
      <c r="AH179" s="85"/>
      <c r="AI179" s="86"/>
      <c r="AJ179" s="27"/>
      <c r="AK179" s="84"/>
      <c r="AL179" s="85"/>
      <c r="AM179" s="85"/>
      <c r="AN179" s="85"/>
      <c r="AO179" s="85"/>
      <c r="AP179" s="85"/>
      <c r="AQ179" s="85"/>
      <c r="AR179" s="85"/>
      <c r="AS179" s="85"/>
      <c r="AT179" s="85"/>
      <c r="AU179" s="85"/>
      <c r="AV179" s="85"/>
      <c r="AW179" s="86"/>
    </row>
    <row r="180" spans="1:49" ht="38.25" x14ac:dyDescent="0.2">
      <c r="A180" s="76">
        <v>158</v>
      </c>
      <c r="B180" s="77" t="str">
        <f ca="1">VLOOKUP($A180,Scoring!$A$15:$R$266,2,FALSE)</f>
        <v/>
      </c>
      <c r="C180" s="77" t="str">
        <f ca="1">VLOOKUP($A180,Scoring!$A$15:$R$266,3,FALSE)</f>
        <v xml:space="preserve">
</v>
      </c>
      <c r="D180" s="78"/>
      <c r="E180" s="79" t="str">
        <f>VLOOKUP($A180,Scoring!$A$16:$R$266,Scoring!$D$267,FALSE)</f>
        <v/>
      </c>
      <c r="F180" s="78"/>
      <c r="G180" s="79" t="str">
        <f>VLOOKUP($A180,Scoring!$A$16:$R$266,Scoring!$P$267,FALSE)</f>
        <v/>
      </c>
      <c r="H180" s="78"/>
      <c r="I180" s="79" t="str">
        <f ca="1">VLOOKUP($A180,Scoring!$A$16:$R$266,Scoring!$R$267,FALSE)</f>
        <v/>
      </c>
      <c r="J180" s="87" t="str">
        <f t="shared" si="14"/>
        <v>-</v>
      </c>
      <c r="K180" s="9" t="str">
        <f t="shared" si="15"/>
        <v/>
      </c>
      <c r="L180" s="9" t="str">
        <f t="shared" si="16"/>
        <v/>
      </c>
      <c r="M180" s="81"/>
      <c r="N180" s="81"/>
      <c r="O180" s="83"/>
      <c r="P180" s="80" t="str">
        <f t="shared" si="17"/>
        <v>-</v>
      </c>
      <c r="Q180" s="9" t="str">
        <f t="shared" si="18"/>
        <v/>
      </c>
      <c r="R180" s="9" t="str">
        <f t="shared" si="19"/>
        <v/>
      </c>
      <c r="S180" s="81"/>
      <c r="T180" s="81"/>
      <c r="U180" s="83"/>
      <c r="W180" s="84"/>
      <c r="X180" s="85"/>
      <c r="Y180" s="85"/>
      <c r="Z180" s="85"/>
      <c r="AA180" s="85"/>
      <c r="AB180" s="85"/>
      <c r="AC180" s="85"/>
      <c r="AD180" s="85"/>
      <c r="AE180" s="85"/>
      <c r="AF180" s="85"/>
      <c r="AG180" s="85"/>
      <c r="AH180" s="85"/>
      <c r="AI180" s="86"/>
      <c r="AJ180" s="27"/>
      <c r="AK180" s="84"/>
      <c r="AL180" s="85"/>
      <c r="AM180" s="85"/>
      <c r="AN180" s="85"/>
      <c r="AO180" s="85"/>
      <c r="AP180" s="85"/>
      <c r="AQ180" s="85"/>
      <c r="AR180" s="85"/>
      <c r="AS180" s="85"/>
      <c r="AT180" s="85"/>
      <c r="AU180" s="85"/>
      <c r="AV180" s="85"/>
      <c r="AW180" s="86"/>
    </row>
    <row r="181" spans="1:49" ht="38.25" x14ac:dyDescent="0.2">
      <c r="A181" s="76">
        <v>159</v>
      </c>
      <c r="B181" s="77" t="str">
        <f ca="1">VLOOKUP($A181,Scoring!$A$15:$R$266,2,FALSE)</f>
        <v/>
      </c>
      <c r="C181" s="77" t="str">
        <f ca="1">VLOOKUP($A181,Scoring!$A$15:$R$266,3,FALSE)</f>
        <v xml:space="preserve">
</v>
      </c>
      <c r="D181" s="78"/>
      <c r="E181" s="79" t="str">
        <f>VLOOKUP($A181,Scoring!$A$16:$R$266,Scoring!$D$267,FALSE)</f>
        <v/>
      </c>
      <c r="F181" s="78"/>
      <c r="G181" s="79" t="str">
        <f>VLOOKUP($A181,Scoring!$A$16:$R$266,Scoring!$P$267,FALSE)</f>
        <v/>
      </c>
      <c r="H181" s="78"/>
      <c r="I181" s="79" t="str">
        <f ca="1">VLOOKUP($A181,Scoring!$A$16:$R$266,Scoring!$R$267,FALSE)</f>
        <v/>
      </c>
      <c r="J181" s="87" t="str">
        <f t="shared" si="14"/>
        <v>-</v>
      </c>
      <c r="K181" s="9" t="str">
        <f t="shared" si="15"/>
        <v/>
      </c>
      <c r="L181" s="9" t="str">
        <f t="shared" si="16"/>
        <v/>
      </c>
      <c r="M181" s="81"/>
      <c r="N181" s="81"/>
      <c r="O181" s="83"/>
      <c r="P181" s="80" t="str">
        <f t="shared" si="17"/>
        <v>-</v>
      </c>
      <c r="Q181" s="9" t="str">
        <f t="shared" si="18"/>
        <v/>
      </c>
      <c r="R181" s="9" t="str">
        <f t="shared" si="19"/>
        <v/>
      </c>
      <c r="S181" s="81"/>
      <c r="T181" s="81"/>
      <c r="U181" s="83"/>
      <c r="W181" s="84"/>
      <c r="X181" s="85"/>
      <c r="Y181" s="85"/>
      <c r="Z181" s="85"/>
      <c r="AA181" s="85"/>
      <c r="AB181" s="85"/>
      <c r="AC181" s="85"/>
      <c r="AD181" s="85"/>
      <c r="AE181" s="85"/>
      <c r="AF181" s="85"/>
      <c r="AG181" s="85"/>
      <c r="AH181" s="85"/>
      <c r="AI181" s="86"/>
      <c r="AJ181" s="27"/>
      <c r="AK181" s="84"/>
      <c r="AL181" s="85"/>
      <c r="AM181" s="85"/>
      <c r="AN181" s="85"/>
      <c r="AO181" s="85"/>
      <c r="AP181" s="85"/>
      <c r="AQ181" s="85"/>
      <c r="AR181" s="85"/>
      <c r="AS181" s="85"/>
      <c r="AT181" s="85"/>
      <c r="AU181" s="85"/>
      <c r="AV181" s="85"/>
      <c r="AW181" s="86"/>
    </row>
    <row r="182" spans="1:49" ht="38.25" x14ac:dyDescent="0.2">
      <c r="A182" s="76">
        <v>160</v>
      </c>
      <c r="B182" s="77" t="str">
        <f ca="1">VLOOKUP($A182,Scoring!$A$15:$R$266,2,FALSE)</f>
        <v/>
      </c>
      <c r="C182" s="77" t="str">
        <f ca="1">VLOOKUP($A182,Scoring!$A$15:$R$266,3,FALSE)</f>
        <v xml:space="preserve">
</v>
      </c>
      <c r="D182" s="78"/>
      <c r="E182" s="79" t="str">
        <f>VLOOKUP($A182,Scoring!$A$16:$R$266,Scoring!$D$267,FALSE)</f>
        <v/>
      </c>
      <c r="F182" s="78"/>
      <c r="G182" s="79" t="str">
        <f>VLOOKUP($A182,Scoring!$A$16:$R$266,Scoring!$P$267,FALSE)</f>
        <v/>
      </c>
      <c r="H182" s="78"/>
      <c r="I182" s="79" t="str">
        <f ca="1">VLOOKUP($A182,Scoring!$A$16:$R$266,Scoring!$R$267,FALSE)</f>
        <v/>
      </c>
      <c r="J182" s="87" t="str">
        <f t="shared" si="14"/>
        <v>-</v>
      </c>
      <c r="K182" s="9" t="str">
        <f t="shared" si="15"/>
        <v/>
      </c>
      <c r="L182" s="9" t="str">
        <f t="shared" si="16"/>
        <v/>
      </c>
      <c r="M182" s="81"/>
      <c r="N182" s="81"/>
      <c r="O182" s="83"/>
      <c r="P182" s="80" t="str">
        <f t="shared" si="17"/>
        <v>-</v>
      </c>
      <c r="Q182" s="9" t="str">
        <f t="shared" si="18"/>
        <v/>
      </c>
      <c r="R182" s="9" t="str">
        <f t="shared" si="19"/>
        <v/>
      </c>
      <c r="S182" s="81"/>
      <c r="T182" s="81"/>
      <c r="U182" s="83"/>
      <c r="W182" s="84"/>
      <c r="X182" s="85"/>
      <c r="Y182" s="85"/>
      <c r="Z182" s="85"/>
      <c r="AA182" s="85"/>
      <c r="AB182" s="85"/>
      <c r="AC182" s="85"/>
      <c r="AD182" s="85"/>
      <c r="AE182" s="85"/>
      <c r="AF182" s="85"/>
      <c r="AG182" s="85"/>
      <c r="AH182" s="85"/>
      <c r="AI182" s="86"/>
      <c r="AJ182" s="27"/>
      <c r="AK182" s="84"/>
      <c r="AL182" s="85"/>
      <c r="AM182" s="85"/>
      <c r="AN182" s="85"/>
      <c r="AO182" s="85"/>
      <c r="AP182" s="85"/>
      <c r="AQ182" s="85"/>
      <c r="AR182" s="85"/>
      <c r="AS182" s="85"/>
      <c r="AT182" s="85"/>
      <c r="AU182" s="85"/>
      <c r="AV182" s="85"/>
      <c r="AW182" s="86"/>
    </row>
    <row r="183" spans="1:49" ht="38.25" x14ac:dyDescent="0.2">
      <c r="A183" s="76">
        <v>161</v>
      </c>
      <c r="B183" s="77" t="str">
        <f ca="1">VLOOKUP($A183,Scoring!$A$15:$R$266,2,FALSE)</f>
        <v/>
      </c>
      <c r="C183" s="77" t="str">
        <f ca="1">VLOOKUP($A183,Scoring!$A$15:$R$266,3,FALSE)</f>
        <v xml:space="preserve">
</v>
      </c>
      <c r="D183" s="78"/>
      <c r="E183" s="79" t="str">
        <f>VLOOKUP($A183,Scoring!$A$16:$R$266,Scoring!$D$267,FALSE)</f>
        <v/>
      </c>
      <c r="F183" s="78"/>
      <c r="G183" s="79" t="str">
        <f>VLOOKUP($A183,Scoring!$A$16:$R$266,Scoring!$P$267,FALSE)</f>
        <v/>
      </c>
      <c r="H183" s="78"/>
      <c r="I183" s="79" t="str">
        <f ca="1">VLOOKUP($A183,Scoring!$A$16:$R$266,Scoring!$R$267,FALSE)</f>
        <v/>
      </c>
      <c r="J183" s="87" t="str">
        <f t="shared" si="14"/>
        <v>-</v>
      </c>
      <c r="K183" s="9" t="str">
        <f t="shared" si="15"/>
        <v/>
      </c>
      <c r="L183" s="9" t="str">
        <f t="shared" si="16"/>
        <v/>
      </c>
      <c r="M183" s="81"/>
      <c r="N183" s="81"/>
      <c r="O183" s="83"/>
      <c r="P183" s="80" t="str">
        <f t="shared" si="17"/>
        <v>-</v>
      </c>
      <c r="Q183" s="9" t="str">
        <f t="shared" si="18"/>
        <v/>
      </c>
      <c r="R183" s="9" t="str">
        <f t="shared" si="19"/>
        <v/>
      </c>
      <c r="S183" s="81"/>
      <c r="T183" s="81"/>
      <c r="U183" s="83"/>
      <c r="W183" s="84"/>
      <c r="X183" s="85"/>
      <c r="Y183" s="85"/>
      <c r="Z183" s="85"/>
      <c r="AA183" s="85"/>
      <c r="AB183" s="85"/>
      <c r="AC183" s="85"/>
      <c r="AD183" s="85"/>
      <c r="AE183" s="85"/>
      <c r="AF183" s="85"/>
      <c r="AG183" s="85"/>
      <c r="AH183" s="85"/>
      <c r="AI183" s="86"/>
      <c r="AJ183" s="27"/>
      <c r="AK183" s="84"/>
      <c r="AL183" s="85"/>
      <c r="AM183" s="85"/>
      <c r="AN183" s="85"/>
      <c r="AO183" s="85"/>
      <c r="AP183" s="85"/>
      <c r="AQ183" s="85"/>
      <c r="AR183" s="85"/>
      <c r="AS183" s="85"/>
      <c r="AT183" s="85"/>
      <c r="AU183" s="85"/>
      <c r="AV183" s="85"/>
      <c r="AW183" s="86"/>
    </row>
    <row r="184" spans="1:49" ht="38.25" x14ac:dyDescent="0.2">
      <c r="A184" s="76">
        <v>162</v>
      </c>
      <c r="B184" s="77" t="str">
        <f ca="1">VLOOKUP($A184,Scoring!$A$15:$R$266,2,FALSE)</f>
        <v/>
      </c>
      <c r="C184" s="77" t="str">
        <f ca="1">VLOOKUP($A184,Scoring!$A$15:$R$266,3,FALSE)</f>
        <v xml:space="preserve">
</v>
      </c>
      <c r="D184" s="78"/>
      <c r="E184" s="79" t="str">
        <f>VLOOKUP($A184,Scoring!$A$16:$R$266,Scoring!$D$267,FALSE)</f>
        <v/>
      </c>
      <c r="F184" s="78"/>
      <c r="G184" s="79" t="str">
        <f>VLOOKUP($A184,Scoring!$A$16:$R$266,Scoring!$P$267,FALSE)</f>
        <v/>
      </c>
      <c r="H184" s="78"/>
      <c r="I184" s="79" t="str">
        <f ca="1">VLOOKUP($A184,Scoring!$A$16:$R$266,Scoring!$R$267,FALSE)</f>
        <v/>
      </c>
      <c r="J184" s="87" t="str">
        <f t="shared" si="14"/>
        <v>-</v>
      </c>
      <c r="K184" s="9" t="str">
        <f t="shared" si="15"/>
        <v/>
      </c>
      <c r="L184" s="9" t="str">
        <f t="shared" si="16"/>
        <v/>
      </c>
      <c r="M184" s="81"/>
      <c r="N184" s="81"/>
      <c r="O184" s="83"/>
      <c r="P184" s="80" t="str">
        <f t="shared" si="17"/>
        <v>-</v>
      </c>
      <c r="Q184" s="9" t="str">
        <f t="shared" si="18"/>
        <v/>
      </c>
      <c r="R184" s="9" t="str">
        <f t="shared" si="19"/>
        <v/>
      </c>
      <c r="S184" s="81"/>
      <c r="T184" s="81"/>
      <c r="U184" s="83"/>
      <c r="W184" s="84"/>
      <c r="X184" s="85"/>
      <c r="Y184" s="85"/>
      <c r="Z184" s="85"/>
      <c r="AA184" s="85"/>
      <c r="AB184" s="85"/>
      <c r="AC184" s="85"/>
      <c r="AD184" s="85"/>
      <c r="AE184" s="85"/>
      <c r="AF184" s="85"/>
      <c r="AG184" s="85"/>
      <c r="AH184" s="85"/>
      <c r="AI184" s="86"/>
      <c r="AJ184" s="27"/>
      <c r="AK184" s="84"/>
      <c r="AL184" s="85"/>
      <c r="AM184" s="85"/>
      <c r="AN184" s="85"/>
      <c r="AO184" s="85"/>
      <c r="AP184" s="85"/>
      <c r="AQ184" s="85"/>
      <c r="AR184" s="85"/>
      <c r="AS184" s="85"/>
      <c r="AT184" s="85"/>
      <c r="AU184" s="85"/>
      <c r="AV184" s="85"/>
      <c r="AW184" s="86"/>
    </row>
    <row r="185" spans="1:49" ht="38.25" x14ac:dyDescent="0.2">
      <c r="A185" s="76">
        <v>163</v>
      </c>
      <c r="B185" s="77" t="str">
        <f ca="1">VLOOKUP($A185,Scoring!$A$15:$R$266,2,FALSE)</f>
        <v/>
      </c>
      <c r="C185" s="77" t="str">
        <f ca="1">VLOOKUP($A185,Scoring!$A$15:$R$266,3,FALSE)</f>
        <v xml:space="preserve">
</v>
      </c>
      <c r="D185" s="78"/>
      <c r="E185" s="79" t="str">
        <f>VLOOKUP($A185,Scoring!$A$16:$R$266,Scoring!$D$267,FALSE)</f>
        <v/>
      </c>
      <c r="F185" s="78"/>
      <c r="G185" s="79" t="str">
        <f>VLOOKUP($A185,Scoring!$A$16:$R$266,Scoring!$P$267,FALSE)</f>
        <v/>
      </c>
      <c r="H185" s="78"/>
      <c r="I185" s="79" t="str">
        <f ca="1">VLOOKUP($A185,Scoring!$A$16:$R$266,Scoring!$R$267,FALSE)</f>
        <v/>
      </c>
      <c r="J185" s="87" t="str">
        <f t="shared" si="14"/>
        <v>-</v>
      </c>
      <c r="K185" s="9" t="str">
        <f t="shared" si="15"/>
        <v/>
      </c>
      <c r="L185" s="9" t="str">
        <f t="shared" si="16"/>
        <v/>
      </c>
      <c r="M185" s="81"/>
      <c r="N185" s="81"/>
      <c r="O185" s="83"/>
      <c r="P185" s="80" t="str">
        <f t="shared" si="17"/>
        <v>-</v>
      </c>
      <c r="Q185" s="9" t="str">
        <f t="shared" si="18"/>
        <v/>
      </c>
      <c r="R185" s="9" t="str">
        <f t="shared" si="19"/>
        <v/>
      </c>
      <c r="S185" s="81"/>
      <c r="T185" s="81"/>
      <c r="U185" s="83"/>
      <c r="W185" s="84"/>
      <c r="X185" s="85"/>
      <c r="Y185" s="85"/>
      <c r="Z185" s="85"/>
      <c r="AA185" s="85"/>
      <c r="AB185" s="85"/>
      <c r="AC185" s="85"/>
      <c r="AD185" s="85"/>
      <c r="AE185" s="85"/>
      <c r="AF185" s="85"/>
      <c r="AG185" s="85"/>
      <c r="AH185" s="85"/>
      <c r="AI185" s="86"/>
      <c r="AJ185" s="27"/>
      <c r="AK185" s="84"/>
      <c r="AL185" s="85"/>
      <c r="AM185" s="85"/>
      <c r="AN185" s="85"/>
      <c r="AO185" s="85"/>
      <c r="AP185" s="85"/>
      <c r="AQ185" s="85"/>
      <c r="AR185" s="85"/>
      <c r="AS185" s="85"/>
      <c r="AT185" s="85"/>
      <c r="AU185" s="85"/>
      <c r="AV185" s="85"/>
      <c r="AW185" s="86"/>
    </row>
    <row r="186" spans="1:49" ht="38.25" x14ac:dyDescent="0.2">
      <c r="A186" s="76">
        <v>164</v>
      </c>
      <c r="B186" s="77" t="str">
        <f ca="1">VLOOKUP($A186,Scoring!$A$15:$R$266,2,FALSE)</f>
        <v/>
      </c>
      <c r="C186" s="77" t="str">
        <f ca="1">VLOOKUP($A186,Scoring!$A$15:$R$266,3,FALSE)</f>
        <v xml:space="preserve">
</v>
      </c>
      <c r="D186" s="78"/>
      <c r="E186" s="79" t="str">
        <f>VLOOKUP($A186,Scoring!$A$16:$R$266,Scoring!$D$267,FALSE)</f>
        <v/>
      </c>
      <c r="F186" s="78"/>
      <c r="G186" s="79" t="str">
        <f>VLOOKUP($A186,Scoring!$A$16:$R$266,Scoring!$P$267,FALSE)</f>
        <v/>
      </c>
      <c r="H186" s="78"/>
      <c r="I186" s="79" t="str">
        <f ca="1">VLOOKUP($A186,Scoring!$A$16:$R$266,Scoring!$R$267,FALSE)</f>
        <v/>
      </c>
      <c r="J186" s="87" t="str">
        <f t="shared" si="14"/>
        <v>-</v>
      </c>
      <c r="K186" s="9" t="str">
        <f t="shared" si="15"/>
        <v/>
      </c>
      <c r="L186" s="9" t="str">
        <f t="shared" si="16"/>
        <v/>
      </c>
      <c r="M186" s="81"/>
      <c r="N186" s="81"/>
      <c r="O186" s="83"/>
      <c r="P186" s="80" t="str">
        <f t="shared" si="17"/>
        <v>-</v>
      </c>
      <c r="Q186" s="9" t="str">
        <f t="shared" si="18"/>
        <v/>
      </c>
      <c r="R186" s="9" t="str">
        <f t="shared" si="19"/>
        <v/>
      </c>
      <c r="S186" s="81"/>
      <c r="T186" s="81"/>
      <c r="U186" s="83"/>
      <c r="W186" s="84"/>
      <c r="X186" s="85"/>
      <c r="Y186" s="85"/>
      <c r="Z186" s="85"/>
      <c r="AA186" s="85"/>
      <c r="AB186" s="85"/>
      <c r="AC186" s="85"/>
      <c r="AD186" s="85"/>
      <c r="AE186" s="85"/>
      <c r="AF186" s="85"/>
      <c r="AG186" s="85"/>
      <c r="AH186" s="85"/>
      <c r="AI186" s="86"/>
      <c r="AJ186" s="27"/>
      <c r="AK186" s="84"/>
      <c r="AL186" s="85"/>
      <c r="AM186" s="85"/>
      <c r="AN186" s="85"/>
      <c r="AO186" s="85"/>
      <c r="AP186" s="85"/>
      <c r="AQ186" s="85"/>
      <c r="AR186" s="85"/>
      <c r="AS186" s="85"/>
      <c r="AT186" s="85"/>
      <c r="AU186" s="85"/>
      <c r="AV186" s="85"/>
      <c r="AW186" s="86"/>
    </row>
    <row r="187" spans="1:49" ht="38.25" x14ac:dyDescent="0.2">
      <c r="A187" s="76">
        <v>165</v>
      </c>
      <c r="B187" s="77" t="str">
        <f ca="1">VLOOKUP($A187,Scoring!$A$15:$R$266,2,FALSE)</f>
        <v/>
      </c>
      <c r="C187" s="77" t="str">
        <f ca="1">VLOOKUP($A187,Scoring!$A$15:$R$266,3,FALSE)</f>
        <v xml:space="preserve">
</v>
      </c>
      <c r="D187" s="78"/>
      <c r="E187" s="79" t="str">
        <f>VLOOKUP($A187,Scoring!$A$16:$R$266,Scoring!$D$267,FALSE)</f>
        <v/>
      </c>
      <c r="F187" s="78"/>
      <c r="G187" s="79" t="str">
        <f>VLOOKUP($A187,Scoring!$A$16:$R$266,Scoring!$P$267,FALSE)</f>
        <v/>
      </c>
      <c r="H187" s="78"/>
      <c r="I187" s="79" t="str">
        <f ca="1">VLOOKUP($A187,Scoring!$A$16:$R$266,Scoring!$R$267,FALSE)</f>
        <v/>
      </c>
      <c r="J187" s="87" t="str">
        <f t="shared" si="14"/>
        <v>-</v>
      </c>
      <c r="K187" s="9" t="str">
        <f t="shared" si="15"/>
        <v/>
      </c>
      <c r="L187" s="9" t="str">
        <f t="shared" si="16"/>
        <v/>
      </c>
      <c r="M187" s="81"/>
      <c r="N187" s="81"/>
      <c r="O187" s="83"/>
      <c r="P187" s="80" t="str">
        <f t="shared" si="17"/>
        <v>-</v>
      </c>
      <c r="Q187" s="9" t="str">
        <f t="shared" si="18"/>
        <v/>
      </c>
      <c r="R187" s="9" t="str">
        <f t="shared" si="19"/>
        <v/>
      </c>
      <c r="S187" s="81"/>
      <c r="T187" s="81"/>
      <c r="U187" s="83"/>
      <c r="W187" s="84"/>
      <c r="X187" s="85"/>
      <c r="Y187" s="85"/>
      <c r="Z187" s="85"/>
      <c r="AA187" s="85"/>
      <c r="AB187" s="85"/>
      <c r="AC187" s="85"/>
      <c r="AD187" s="85"/>
      <c r="AE187" s="85"/>
      <c r="AF187" s="85"/>
      <c r="AG187" s="85"/>
      <c r="AH187" s="85"/>
      <c r="AI187" s="86"/>
      <c r="AJ187" s="27"/>
      <c r="AK187" s="84"/>
      <c r="AL187" s="85"/>
      <c r="AM187" s="85"/>
      <c r="AN187" s="85"/>
      <c r="AO187" s="85"/>
      <c r="AP187" s="85"/>
      <c r="AQ187" s="85"/>
      <c r="AR187" s="85"/>
      <c r="AS187" s="85"/>
      <c r="AT187" s="85"/>
      <c r="AU187" s="85"/>
      <c r="AV187" s="85"/>
      <c r="AW187" s="86"/>
    </row>
    <row r="188" spans="1:49" ht="38.25" x14ac:dyDescent="0.2">
      <c r="A188" s="76">
        <v>166</v>
      </c>
      <c r="B188" s="77" t="str">
        <f ca="1">VLOOKUP($A188,Scoring!$A$15:$R$266,2,FALSE)</f>
        <v/>
      </c>
      <c r="C188" s="77" t="str">
        <f ca="1">VLOOKUP($A188,Scoring!$A$15:$R$266,3,FALSE)</f>
        <v xml:space="preserve">
</v>
      </c>
      <c r="D188" s="78"/>
      <c r="E188" s="79" t="str">
        <f>VLOOKUP($A188,Scoring!$A$16:$R$266,Scoring!$D$267,FALSE)</f>
        <v/>
      </c>
      <c r="F188" s="78"/>
      <c r="G188" s="79" t="str">
        <f>VLOOKUP($A188,Scoring!$A$16:$R$266,Scoring!$P$267,FALSE)</f>
        <v/>
      </c>
      <c r="H188" s="78"/>
      <c r="I188" s="79" t="str">
        <f ca="1">VLOOKUP($A188,Scoring!$A$16:$R$266,Scoring!$R$267,FALSE)</f>
        <v/>
      </c>
      <c r="J188" s="87" t="str">
        <f t="shared" si="14"/>
        <v>-</v>
      </c>
      <c r="K188" s="9" t="str">
        <f t="shared" si="15"/>
        <v/>
      </c>
      <c r="L188" s="9" t="str">
        <f t="shared" si="16"/>
        <v/>
      </c>
      <c r="M188" s="81"/>
      <c r="N188" s="81"/>
      <c r="O188" s="83"/>
      <c r="P188" s="80" t="str">
        <f t="shared" si="17"/>
        <v>-</v>
      </c>
      <c r="Q188" s="9" t="str">
        <f t="shared" si="18"/>
        <v/>
      </c>
      <c r="R188" s="9" t="str">
        <f t="shared" si="19"/>
        <v/>
      </c>
      <c r="S188" s="81"/>
      <c r="T188" s="81"/>
      <c r="U188" s="83"/>
      <c r="W188" s="84"/>
      <c r="X188" s="85"/>
      <c r="Y188" s="85"/>
      <c r="Z188" s="85"/>
      <c r="AA188" s="85"/>
      <c r="AB188" s="85"/>
      <c r="AC188" s="85"/>
      <c r="AD188" s="85"/>
      <c r="AE188" s="85"/>
      <c r="AF188" s="85"/>
      <c r="AG188" s="85"/>
      <c r="AH188" s="85"/>
      <c r="AI188" s="86"/>
      <c r="AJ188" s="27"/>
      <c r="AK188" s="84"/>
      <c r="AL188" s="85"/>
      <c r="AM188" s="85"/>
      <c r="AN188" s="85"/>
      <c r="AO188" s="85"/>
      <c r="AP188" s="85"/>
      <c r="AQ188" s="85"/>
      <c r="AR188" s="85"/>
      <c r="AS188" s="85"/>
      <c r="AT188" s="85"/>
      <c r="AU188" s="85"/>
      <c r="AV188" s="85"/>
      <c r="AW188" s="86"/>
    </row>
    <row r="189" spans="1:49" ht="38.25" x14ac:dyDescent="0.2">
      <c r="A189" s="76">
        <v>167</v>
      </c>
      <c r="B189" s="77" t="str">
        <f ca="1">VLOOKUP($A189,Scoring!$A$15:$R$266,2,FALSE)</f>
        <v/>
      </c>
      <c r="C189" s="77" t="str">
        <f ca="1">VLOOKUP($A189,Scoring!$A$15:$R$266,3,FALSE)</f>
        <v xml:space="preserve">
</v>
      </c>
      <c r="D189" s="78"/>
      <c r="E189" s="79" t="str">
        <f>VLOOKUP($A189,Scoring!$A$16:$R$266,Scoring!$D$267,FALSE)</f>
        <v/>
      </c>
      <c r="F189" s="78"/>
      <c r="G189" s="79" t="str">
        <f>VLOOKUP($A189,Scoring!$A$16:$R$266,Scoring!$P$267,FALSE)</f>
        <v/>
      </c>
      <c r="H189" s="78"/>
      <c r="I189" s="79" t="str">
        <f ca="1">VLOOKUP($A189,Scoring!$A$16:$R$266,Scoring!$R$267,FALSE)</f>
        <v/>
      </c>
      <c r="J189" s="87" t="str">
        <f t="shared" si="14"/>
        <v>-</v>
      </c>
      <c r="K189" s="9" t="str">
        <f t="shared" si="15"/>
        <v/>
      </c>
      <c r="L189" s="9" t="str">
        <f t="shared" si="16"/>
        <v/>
      </c>
      <c r="M189" s="81"/>
      <c r="N189" s="81"/>
      <c r="O189" s="83"/>
      <c r="P189" s="80" t="str">
        <f t="shared" si="17"/>
        <v>-</v>
      </c>
      <c r="Q189" s="9" t="str">
        <f t="shared" si="18"/>
        <v/>
      </c>
      <c r="R189" s="9" t="str">
        <f t="shared" si="19"/>
        <v/>
      </c>
      <c r="S189" s="81"/>
      <c r="T189" s="81"/>
      <c r="U189" s="83"/>
      <c r="W189" s="84"/>
      <c r="X189" s="85"/>
      <c r="Y189" s="85"/>
      <c r="Z189" s="85"/>
      <c r="AA189" s="85"/>
      <c r="AB189" s="85"/>
      <c r="AC189" s="85"/>
      <c r="AD189" s="85"/>
      <c r="AE189" s="85"/>
      <c r="AF189" s="85"/>
      <c r="AG189" s="85"/>
      <c r="AH189" s="85"/>
      <c r="AI189" s="86"/>
      <c r="AJ189" s="27"/>
      <c r="AK189" s="84"/>
      <c r="AL189" s="85"/>
      <c r="AM189" s="85"/>
      <c r="AN189" s="85"/>
      <c r="AO189" s="85"/>
      <c r="AP189" s="85"/>
      <c r="AQ189" s="85"/>
      <c r="AR189" s="85"/>
      <c r="AS189" s="85"/>
      <c r="AT189" s="85"/>
      <c r="AU189" s="85"/>
      <c r="AV189" s="85"/>
      <c r="AW189" s="86"/>
    </row>
    <row r="190" spans="1:49" ht="38.25" x14ac:dyDescent="0.2">
      <c r="A190" s="76">
        <v>168</v>
      </c>
      <c r="B190" s="77" t="str">
        <f ca="1">VLOOKUP($A190,Scoring!$A$15:$R$266,2,FALSE)</f>
        <v/>
      </c>
      <c r="C190" s="77" t="str">
        <f ca="1">VLOOKUP($A190,Scoring!$A$15:$R$266,3,FALSE)</f>
        <v xml:space="preserve">
</v>
      </c>
      <c r="D190" s="78"/>
      <c r="E190" s="79" t="str">
        <f>VLOOKUP($A190,Scoring!$A$16:$R$266,Scoring!$D$267,FALSE)</f>
        <v/>
      </c>
      <c r="F190" s="78"/>
      <c r="G190" s="79" t="str">
        <f>VLOOKUP($A190,Scoring!$A$16:$R$266,Scoring!$P$267,FALSE)</f>
        <v/>
      </c>
      <c r="H190" s="78"/>
      <c r="I190" s="79" t="str">
        <f ca="1">VLOOKUP($A190,Scoring!$A$16:$R$266,Scoring!$R$267,FALSE)</f>
        <v/>
      </c>
      <c r="J190" s="87" t="str">
        <f t="shared" si="14"/>
        <v>-</v>
      </c>
      <c r="K190" s="9" t="str">
        <f t="shared" si="15"/>
        <v/>
      </c>
      <c r="L190" s="9" t="str">
        <f t="shared" si="16"/>
        <v/>
      </c>
      <c r="M190" s="81"/>
      <c r="N190" s="81"/>
      <c r="O190" s="83"/>
      <c r="P190" s="80" t="str">
        <f t="shared" si="17"/>
        <v>-</v>
      </c>
      <c r="Q190" s="9" t="str">
        <f t="shared" si="18"/>
        <v/>
      </c>
      <c r="R190" s="9" t="str">
        <f t="shared" si="19"/>
        <v/>
      </c>
      <c r="S190" s="81"/>
      <c r="T190" s="81"/>
      <c r="U190" s="83"/>
      <c r="W190" s="84"/>
      <c r="X190" s="85"/>
      <c r="Y190" s="85"/>
      <c r="Z190" s="85"/>
      <c r="AA190" s="85"/>
      <c r="AB190" s="85"/>
      <c r="AC190" s="85"/>
      <c r="AD190" s="85"/>
      <c r="AE190" s="85"/>
      <c r="AF190" s="85"/>
      <c r="AG190" s="85"/>
      <c r="AH190" s="85"/>
      <c r="AI190" s="86"/>
      <c r="AJ190" s="27"/>
      <c r="AK190" s="84"/>
      <c r="AL190" s="85"/>
      <c r="AM190" s="85"/>
      <c r="AN190" s="85"/>
      <c r="AO190" s="85"/>
      <c r="AP190" s="85"/>
      <c r="AQ190" s="85"/>
      <c r="AR190" s="85"/>
      <c r="AS190" s="85"/>
      <c r="AT190" s="85"/>
      <c r="AU190" s="85"/>
      <c r="AV190" s="85"/>
      <c r="AW190" s="86"/>
    </row>
    <row r="191" spans="1:49" ht="38.25" x14ac:dyDescent="0.2">
      <c r="A191" s="76">
        <v>169</v>
      </c>
      <c r="B191" s="77" t="str">
        <f ca="1">VLOOKUP($A191,Scoring!$A$15:$R$266,2,FALSE)</f>
        <v/>
      </c>
      <c r="C191" s="77" t="str">
        <f ca="1">VLOOKUP($A191,Scoring!$A$15:$R$266,3,FALSE)</f>
        <v xml:space="preserve">
</v>
      </c>
      <c r="D191" s="78"/>
      <c r="E191" s="79" t="str">
        <f>VLOOKUP($A191,Scoring!$A$16:$R$266,Scoring!$D$267,FALSE)</f>
        <v/>
      </c>
      <c r="F191" s="78"/>
      <c r="G191" s="79" t="str">
        <f>VLOOKUP($A191,Scoring!$A$16:$R$266,Scoring!$P$267,FALSE)</f>
        <v/>
      </c>
      <c r="H191" s="78"/>
      <c r="I191" s="79" t="str">
        <f ca="1">VLOOKUP($A191,Scoring!$A$16:$R$266,Scoring!$R$267,FALSE)</f>
        <v/>
      </c>
      <c r="J191" s="87" t="str">
        <f t="shared" si="14"/>
        <v>-</v>
      </c>
      <c r="K191" s="9" t="str">
        <f t="shared" si="15"/>
        <v/>
      </c>
      <c r="L191" s="9" t="str">
        <f t="shared" si="16"/>
        <v/>
      </c>
      <c r="M191" s="81"/>
      <c r="N191" s="81"/>
      <c r="O191" s="83"/>
      <c r="P191" s="80" t="str">
        <f t="shared" si="17"/>
        <v>-</v>
      </c>
      <c r="Q191" s="9" t="str">
        <f t="shared" si="18"/>
        <v/>
      </c>
      <c r="R191" s="9" t="str">
        <f t="shared" si="19"/>
        <v/>
      </c>
      <c r="S191" s="81"/>
      <c r="T191" s="81"/>
      <c r="U191" s="83"/>
      <c r="W191" s="84"/>
      <c r="X191" s="85"/>
      <c r="Y191" s="85"/>
      <c r="Z191" s="85"/>
      <c r="AA191" s="85"/>
      <c r="AB191" s="85"/>
      <c r="AC191" s="85"/>
      <c r="AD191" s="85"/>
      <c r="AE191" s="85"/>
      <c r="AF191" s="85"/>
      <c r="AG191" s="85"/>
      <c r="AH191" s="85"/>
      <c r="AI191" s="86"/>
      <c r="AJ191" s="27"/>
      <c r="AK191" s="84"/>
      <c r="AL191" s="85"/>
      <c r="AM191" s="85"/>
      <c r="AN191" s="85"/>
      <c r="AO191" s="85"/>
      <c r="AP191" s="85"/>
      <c r="AQ191" s="85"/>
      <c r="AR191" s="85"/>
      <c r="AS191" s="85"/>
      <c r="AT191" s="85"/>
      <c r="AU191" s="85"/>
      <c r="AV191" s="85"/>
      <c r="AW191" s="86"/>
    </row>
    <row r="192" spans="1:49" ht="38.25" x14ac:dyDescent="0.2">
      <c r="A192" s="76">
        <v>170</v>
      </c>
      <c r="B192" s="77" t="str">
        <f ca="1">VLOOKUP($A192,Scoring!$A$15:$R$266,2,FALSE)</f>
        <v/>
      </c>
      <c r="C192" s="77" t="str">
        <f ca="1">VLOOKUP($A192,Scoring!$A$15:$R$266,3,FALSE)</f>
        <v xml:space="preserve">
</v>
      </c>
      <c r="D192" s="78"/>
      <c r="E192" s="79" t="str">
        <f>VLOOKUP($A192,Scoring!$A$16:$R$266,Scoring!$D$267,FALSE)</f>
        <v/>
      </c>
      <c r="F192" s="78"/>
      <c r="G192" s="79" t="str">
        <f>VLOOKUP($A192,Scoring!$A$16:$R$266,Scoring!$P$267,FALSE)</f>
        <v/>
      </c>
      <c r="H192" s="78"/>
      <c r="I192" s="79" t="str">
        <f ca="1">VLOOKUP($A192,Scoring!$A$16:$R$266,Scoring!$R$267,FALSE)</f>
        <v/>
      </c>
      <c r="J192" s="87" t="str">
        <f t="shared" si="14"/>
        <v>-</v>
      </c>
      <c r="K192" s="9" t="str">
        <f t="shared" si="15"/>
        <v/>
      </c>
      <c r="L192" s="9" t="str">
        <f t="shared" si="16"/>
        <v/>
      </c>
      <c r="M192" s="81"/>
      <c r="N192" s="81"/>
      <c r="O192" s="83"/>
      <c r="P192" s="80" t="str">
        <f t="shared" si="17"/>
        <v>-</v>
      </c>
      <c r="Q192" s="9" t="str">
        <f t="shared" si="18"/>
        <v/>
      </c>
      <c r="R192" s="9" t="str">
        <f t="shared" si="19"/>
        <v/>
      </c>
      <c r="S192" s="81"/>
      <c r="T192" s="81"/>
      <c r="U192" s="83"/>
      <c r="W192" s="84"/>
      <c r="X192" s="85"/>
      <c r="Y192" s="85"/>
      <c r="Z192" s="85"/>
      <c r="AA192" s="85"/>
      <c r="AB192" s="85"/>
      <c r="AC192" s="85"/>
      <c r="AD192" s="85"/>
      <c r="AE192" s="85"/>
      <c r="AF192" s="85"/>
      <c r="AG192" s="85"/>
      <c r="AH192" s="85"/>
      <c r="AI192" s="86"/>
      <c r="AJ192" s="27"/>
      <c r="AK192" s="84"/>
      <c r="AL192" s="85"/>
      <c r="AM192" s="85"/>
      <c r="AN192" s="85"/>
      <c r="AO192" s="85"/>
      <c r="AP192" s="85"/>
      <c r="AQ192" s="85"/>
      <c r="AR192" s="85"/>
      <c r="AS192" s="85"/>
      <c r="AT192" s="85"/>
      <c r="AU192" s="85"/>
      <c r="AV192" s="85"/>
      <c r="AW192" s="86"/>
    </row>
    <row r="193" spans="1:49" ht="38.25" x14ac:dyDescent="0.2">
      <c r="A193" s="76">
        <v>171</v>
      </c>
      <c r="B193" s="77" t="str">
        <f ca="1">VLOOKUP($A193,Scoring!$A$15:$R$266,2,FALSE)</f>
        <v/>
      </c>
      <c r="C193" s="77" t="str">
        <f ca="1">VLOOKUP($A193,Scoring!$A$15:$R$266,3,FALSE)</f>
        <v xml:space="preserve">
</v>
      </c>
      <c r="D193" s="78"/>
      <c r="E193" s="79" t="str">
        <f>VLOOKUP($A193,Scoring!$A$16:$R$266,Scoring!$D$267,FALSE)</f>
        <v/>
      </c>
      <c r="F193" s="78"/>
      <c r="G193" s="79" t="str">
        <f>VLOOKUP($A193,Scoring!$A$16:$R$266,Scoring!$P$267,FALSE)</f>
        <v/>
      </c>
      <c r="H193" s="78"/>
      <c r="I193" s="79" t="str">
        <f ca="1">VLOOKUP($A193,Scoring!$A$16:$R$266,Scoring!$R$267,FALSE)</f>
        <v/>
      </c>
      <c r="J193" s="87" t="str">
        <f t="shared" si="14"/>
        <v>-</v>
      </c>
      <c r="K193" s="9" t="str">
        <f t="shared" si="15"/>
        <v/>
      </c>
      <c r="L193" s="9" t="str">
        <f t="shared" si="16"/>
        <v/>
      </c>
      <c r="M193" s="81"/>
      <c r="N193" s="81"/>
      <c r="O193" s="83"/>
      <c r="P193" s="80" t="str">
        <f t="shared" si="17"/>
        <v>-</v>
      </c>
      <c r="Q193" s="9" t="str">
        <f t="shared" si="18"/>
        <v/>
      </c>
      <c r="R193" s="9" t="str">
        <f t="shared" si="19"/>
        <v/>
      </c>
      <c r="S193" s="81"/>
      <c r="T193" s="81"/>
      <c r="U193" s="83"/>
      <c r="W193" s="84"/>
      <c r="X193" s="85"/>
      <c r="Y193" s="85"/>
      <c r="Z193" s="85"/>
      <c r="AA193" s="85"/>
      <c r="AB193" s="85"/>
      <c r="AC193" s="85"/>
      <c r="AD193" s="85"/>
      <c r="AE193" s="85"/>
      <c r="AF193" s="85"/>
      <c r="AG193" s="85"/>
      <c r="AH193" s="85"/>
      <c r="AI193" s="86"/>
      <c r="AJ193" s="27"/>
      <c r="AK193" s="84"/>
      <c r="AL193" s="85"/>
      <c r="AM193" s="85"/>
      <c r="AN193" s="85"/>
      <c r="AO193" s="85"/>
      <c r="AP193" s="85"/>
      <c r="AQ193" s="85"/>
      <c r="AR193" s="85"/>
      <c r="AS193" s="85"/>
      <c r="AT193" s="85"/>
      <c r="AU193" s="85"/>
      <c r="AV193" s="85"/>
      <c r="AW193" s="86"/>
    </row>
    <row r="194" spans="1:49" ht="38.25" x14ac:dyDescent="0.2">
      <c r="A194" s="76">
        <v>172</v>
      </c>
      <c r="B194" s="77" t="str">
        <f ca="1">VLOOKUP($A194,Scoring!$A$15:$R$266,2,FALSE)</f>
        <v/>
      </c>
      <c r="C194" s="77" t="str">
        <f ca="1">VLOOKUP($A194,Scoring!$A$15:$R$266,3,FALSE)</f>
        <v xml:space="preserve">
</v>
      </c>
      <c r="D194" s="78"/>
      <c r="E194" s="79" t="str">
        <f>VLOOKUP($A194,Scoring!$A$16:$R$266,Scoring!$D$267,FALSE)</f>
        <v/>
      </c>
      <c r="F194" s="78"/>
      <c r="G194" s="79" t="str">
        <f>VLOOKUP($A194,Scoring!$A$16:$R$266,Scoring!$P$267,FALSE)</f>
        <v/>
      </c>
      <c r="H194" s="78"/>
      <c r="I194" s="79" t="str">
        <f ca="1">VLOOKUP($A194,Scoring!$A$16:$R$266,Scoring!$R$267,FALSE)</f>
        <v/>
      </c>
      <c r="J194" s="87" t="str">
        <f t="shared" si="14"/>
        <v>-</v>
      </c>
      <c r="K194" s="9" t="str">
        <f t="shared" si="15"/>
        <v/>
      </c>
      <c r="L194" s="9" t="str">
        <f t="shared" si="16"/>
        <v/>
      </c>
      <c r="M194" s="81"/>
      <c r="N194" s="81"/>
      <c r="O194" s="83"/>
      <c r="P194" s="80" t="str">
        <f t="shared" si="17"/>
        <v>-</v>
      </c>
      <c r="Q194" s="9" t="str">
        <f t="shared" si="18"/>
        <v/>
      </c>
      <c r="R194" s="9" t="str">
        <f t="shared" si="19"/>
        <v/>
      </c>
      <c r="S194" s="81"/>
      <c r="T194" s="81"/>
      <c r="U194" s="83"/>
      <c r="W194" s="84"/>
      <c r="X194" s="85"/>
      <c r="Y194" s="85"/>
      <c r="Z194" s="85"/>
      <c r="AA194" s="85"/>
      <c r="AB194" s="85"/>
      <c r="AC194" s="85"/>
      <c r="AD194" s="85"/>
      <c r="AE194" s="85"/>
      <c r="AF194" s="85"/>
      <c r="AG194" s="85"/>
      <c r="AH194" s="85"/>
      <c r="AI194" s="86"/>
      <c r="AJ194" s="27"/>
      <c r="AK194" s="84"/>
      <c r="AL194" s="85"/>
      <c r="AM194" s="85"/>
      <c r="AN194" s="85"/>
      <c r="AO194" s="85"/>
      <c r="AP194" s="85"/>
      <c r="AQ194" s="85"/>
      <c r="AR194" s="85"/>
      <c r="AS194" s="85"/>
      <c r="AT194" s="85"/>
      <c r="AU194" s="85"/>
      <c r="AV194" s="85"/>
      <c r="AW194" s="86"/>
    </row>
    <row r="195" spans="1:49" ht="38.25" x14ac:dyDescent="0.2">
      <c r="A195" s="76">
        <v>173</v>
      </c>
      <c r="B195" s="77" t="str">
        <f ca="1">VLOOKUP($A195,Scoring!$A$15:$R$266,2,FALSE)</f>
        <v/>
      </c>
      <c r="C195" s="77" t="str">
        <f ca="1">VLOOKUP($A195,Scoring!$A$15:$R$266,3,FALSE)</f>
        <v xml:space="preserve">
</v>
      </c>
      <c r="D195" s="78"/>
      <c r="E195" s="79" t="str">
        <f>VLOOKUP($A195,Scoring!$A$16:$R$266,Scoring!$D$267,FALSE)</f>
        <v/>
      </c>
      <c r="F195" s="78"/>
      <c r="G195" s="79" t="str">
        <f>VLOOKUP($A195,Scoring!$A$16:$R$266,Scoring!$P$267,FALSE)</f>
        <v/>
      </c>
      <c r="H195" s="78"/>
      <c r="I195" s="79" t="str">
        <f ca="1">VLOOKUP($A195,Scoring!$A$16:$R$266,Scoring!$R$267,FALSE)</f>
        <v/>
      </c>
      <c r="J195" s="87" t="str">
        <f t="shared" si="14"/>
        <v>-</v>
      </c>
      <c r="K195" s="9" t="str">
        <f t="shared" si="15"/>
        <v/>
      </c>
      <c r="L195" s="9" t="str">
        <f t="shared" si="16"/>
        <v/>
      </c>
      <c r="M195" s="81"/>
      <c r="N195" s="81"/>
      <c r="O195" s="83"/>
      <c r="P195" s="80" t="str">
        <f t="shared" si="17"/>
        <v>-</v>
      </c>
      <c r="Q195" s="9" t="str">
        <f t="shared" si="18"/>
        <v/>
      </c>
      <c r="R195" s="9" t="str">
        <f t="shared" si="19"/>
        <v/>
      </c>
      <c r="S195" s="81"/>
      <c r="T195" s="81"/>
      <c r="U195" s="83"/>
      <c r="W195" s="84"/>
      <c r="X195" s="85"/>
      <c r="Y195" s="85"/>
      <c r="Z195" s="85"/>
      <c r="AA195" s="85"/>
      <c r="AB195" s="85"/>
      <c r="AC195" s="85"/>
      <c r="AD195" s="85"/>
      <c r="AE195" s="85"/>
      <c r="AF195" s="85"/>
      <c r="AG195" s="85"/>
      <c r="AH195" s="85"/>
      <c r="AI195" s="86"/>
      <c r="AJ195" s="27"/>
      <c r="AK195" s="84"/>
      <c r="AL195" s="85"/>
      <c r="AM195" s="85"/>
      <c r="AN195" s="85"/>
      <c r="AO195" s="85"/>
      <c r="AP195" s="85"/>
      <c r="AQ195" s="85"/>
      <c r="AR195" s="85"/>
      <c r="AS195" s="85"/>
      <c r="AT195" s="85"/>
      <c r="AU195" s="85"/>
      <c r="AV195" s="85"/>
      <c r="AW195" s="86"/>
    </row>
    <row r="196" spans="1:49" ht="38.25" x14ac:dyDescent="0.2">
      <c r="A196" s="76">
        <v>174</v>
      </c>
      <c r="B196" s="77" t="str">
        <f ca="1">VLOOKUP($A196,Scoring!$A$15:$R$266,2,FALSE)</f>
        <v/>
      </c>
      <c r="C196" s="77" t="str">
        <f ca="1">VLOOKUP($A196,Scoring!$A$15:$R$266,3,FALSE)</f>
        <v xml:space="preserve">
</v>
      </c>
      <c r="D196" s="78"/>
      <c r="E196" s="79" t="str">
        <f>VLOOKUP($A196,Scoring!$A$16:$R$266,Scoring!$D$267,FALSE)</f>
        <v/>
      </c>
      <c r="F196" s="78"/>
      <c r="G196" s="79" t="str">
        <f>VLOOKUP($A196,Scoring!$A$16:$R$266,Scoring!$P$267,FALSE)</f>
        <v/>
      </c>
      <c r="H196" s="78"/>
      <c r="I196" s="79" t="str">
        <f ca="1">VLOOKUP($A196,Scoring!$A$16:$R$266,Scoring!$R$267,FALSE)</f>
        <v/>
      </c>
      <c r="J196" s="87" t="str">
        <f t="shared" si="14"/>
        <v>-</v>
      </c>
      <c r="K196" s="9" t="str">
        <f t="shared" si="15"/>
        <v/>
      </c>
      <c r="L196" s="9" t="str">
        <f t="shared" si="16"/>
        <v/>
      </c>
      <c r="M196" s="81"/>
      <c r="N196" s="81"/>
      <c r="O196" s="83"/>
      <c r="P196" s="80" t="str">
        <f t="shared" si="17"/>
        <v>-</v>
      </c>
      <c r="Q196" s="9" t="str">
        <f t="shared" si="18"/>
        <v/>
      </c>
      <c r="R196" s="9" t="str">
        <f t="shared" si="19"/>
        <v/>
      </c>
      <c r="S196" s="81"/>
      <c r="T196" s="81"/>
      <c r="U196" s="83"/>
      <c r="W196" s="84"/>
      <c r="X196" s="85"/>
      <c r="Y196" s="85"/>
      <c r="Z196" s="85"/>
      <c r="AA196" s="85"/>
      <c r="AB196" s="85"/>
      <c r="AC196" s="85"/>
      <c r="AD196" s="85"/>
      <c r="AE196" s="85"/>
      <c r="AF196" s="85"/>
      <c r="AG196" s="85"/>
      <c r="AH196" s="85"/>
      <c r="AI196" s="86"/>
      <c r="AJ196" s="27"/>
      <c r="AK196" s="84"/>
      <c r="AL196" s="85"/>
      <c r="AM196" s="85"/>
      <c r="AN196" s="85"/>
      <c r="AO196" s="85"/>
      <c r="AP196" s="85"/>
      <c r="AQ196" s="85"/>
      <c r="AR196" s="85"/>
      <c r="AS196" s="85"/>
      <c r="AT196" s="85"/>
      <c r="AU196" s="85"/>
      <c r="AV196" s="85"/>
      <c r="AW196" s="86"/>
    </row>
    <row r="197" spans="1:49" ht="38.25" x14ac:dyDescent="0.2">
      <c r="A197" s="76">
        <v>175</v>
      </c>
      <c r="B197" s="77" t="str">
        <f ca="1">VLOOKUP($A197,Scoring!$A$15:$R$266,2,FALSE)</f>
        <v/>
      </c>
      <c r="C197" s="77" t="str">
        <f ca="1">VLOOKUP($A197,Scoring!$A$15:$R$266,3,FALSE)</f>
        <v xml:space="preserve">
</v>
      </c>
      <c r="D197" s="78"/>
      <c r="E197" s="79" t="str">
        <f>VLOOKUP($A197,Scoring!$A$16:$R$266,Scoring!$D$267,FALSE)</f>
        <v/>
      </c>
      <c r="F197" s="78"/>
      <c r="G197" s="79" t="str">
        <f>VLOOKUP($A197,Scoring!$A$16:$R$266,Scoring!$P$267,FALSE)</f>
        <v/>
      </c>
      <c r="H197" s="78"/>
      <c r="I197" s="79" t="str">
        <f ca="1">VLOOKUP($A197,Scoring!$A$16:$R$266,Scoring!$R$267,FALSE)</f>
        <v/>
      </c>
      <c r="J197" s="87" t="str">
        <f t="shared" si="14"/>
        <v>-</v>
      </c>
      <c r="K197" s="9" t="str">
        <f t="shared" si="15"/>
        <v/>
      </c>
      <c r="L197" s="9" t="str">
        <f t="shared" si="16"/>
        <v/>
      </c>
      <c r="M197" s="81"/>
      <c r="N197" s="81"/>
      <c r="O197" s="83"/>
      <c r="P197" s="80" t="str">
        <f t="shared" si="17"/>
        <v>-</v>
      </c>
      <c r="Q197" s="9" t="str">
        <f t="shared" si="18"/>
        <v/>
      </c>
      <c r="R197" s="9" t="str">
        <f t="shared" si="19"/>
        <v/>
      </c>
      <c r="S197" s="81"/>
      <c r="T197" s="81"/>
      <c r="U197" s="83"/>
      <c r="W197" s="84"/>
      <c r="X197" s="85"/>
      <c r="Y197" s="85"/>
      <c r="Z197" s="85"/>
      <c r="AA197" s="85"/>
      <c r="AB197" s="85"/>
      <c r="AC197" s="85"/>
      <c r="AD197" s="85"/>
      <c r="AE197" s="85"/>
      <c r="AF197" s="85"/>
      <c r="AG197" s="85"/>
      <c r="AH197" s="85"/>
      <c r="AI197" s="86"/>
      <c r="AJ197" s="27"/>
      <c r="AK197" s="84"/>
      <c r="AL197" s="85"/>
      <c r="AM197" s="85"/>
      <c r="AN197" s="85"/>
      <c r="AO197" s="85"/>
      <c r="AP197" s="85"/>
      <c r="AQ197" s="85"/>
      <c r="AR197" s="85"/>
      <c r="AS197" s="85"/>
      <c r="AT197" s="85"/>
      <c r="AU197" s="85"/>
      <c r="AV197" s="85"/>
      <c r="AW197" s="86"/>
    </row>
    <row r="198" spans="1:49" ht="38.25" x14ac:dyDescent="0.2">
      <c r="A198" s="76">
        <v>176</v>
      </c>
      <c r="B198" s="77" t="str">
        <f ca="1">VLOOKUP($A198,Scoring!$A$15:$R$266,2,FALSE)</f>
        <v/>
      </c>
      <c r="C198" s="77" t="str">
        <f ca="1">VLOOKUP($A198,Scoring!$A$15:$R$266,3,FALSE)</f>
        <v xml:space="preserve">
</v>
      </c>
      <c r="D198" s="78"/>
      <c r="E198" s="79" t="str">
        <f>VLOOKUP($A198,Scoring!$A$16:$R$266,Scoring!$D$267,FALSE)</f>
        <v/>
      </c>
      <c r="F198" s="78"/>
      <c r="G198" s="79" t="str">
        <f>VLOOKUP($A198,Scoring!$A$16:$R$266,Scoring!$P$267,FALSE)</f>
        <v/>
      </c>
      <c r="H198" s="78"/>
      <c r="I198" s="79" t="str">
        <f ca="1">VLOOKUP($A198,Scoring!$A$16:$R$266,Scoring!$R$267,FALSE)</f>
        <v/>
      </c>
      <c r="J198" s="87" t="str">
        <f t="shared" si="14"/>
        <v>-</v>
      </c>
      <c r="K198" s="9" t="str">
        <f t="shared" si="15"/>
        <v/>
      </c>
      <c r="L198" s="9" t="str">
        <f t="shared" si="16"/>
        <v/>
      </c>
      <c r="M198" s="81"/>
      <c r="N198" s="81"/>
      <c r="O198" s="83"/>
      <c r="P198" s="80" t="str">
        <f t="shared" si="17"/>
        <v>-</v>
      </c>
      <c r="Q198" s="9" t="str">
        <f t="shared" si="18"/>
        <v/>
      </c>
      <c r="R198" s="9" t="str">
        <f t="shared" si="19"/>
        <v/>
      </c>
      <c r="S198" s="81"/>
      <c r="T198" s="81"/>
      <c r="U198" s="83"/>
      <c r="W198" s="84"/>
      <c r="X198" s="85"/>
      <c r="Y198" s="85"/>
      <c r="Z198" s="85"/>
      <c r="AA198" s="85"/>
      <c r="AB198" s="85"/>
      <c r="AC198" s="85"/>
      <c r="AD198" s="85"/>
      <c r="AE198" s="85"/>
      <c r="AF198" s="85"/>
      <c r="AG198" s="85"/>
      <c r="AH198" s="85"/>
      <c r="AI198" s="86"/>
      <c r="AJ198" s="27"/>
      <c r="AK198" s="84"/>
      <c r="AL198" s="85"/>
      <c r="AM198" s="85"/>
      <c r="AN198" s="85"/>
      <c r="AO198" s="85"/>
      <c r="AP198" s="85"/>
      <c r="AQ198" s="85"/>
      <c r="AR198" s="85"/>
      <c r="AS198" s="85"/>
      <c r="AT198" s="85"/>
      <c r="AU198" s="85"/>
      <c r="AV198" s="85"/>
      <c r="AW198" s="86"/>
    </row>
    <row r="199" spans="1:49" ht="38.25" x14ac:dyDescent="0.2">
      <c r="A199" s="76">
        <v>177</v>
      </c>
      <c r="B199" s="77" t="str">
        <f ca="1">VLOOKUP($A199,Scoring!$A$15:$R$266,2,FALSE)</f>
        <v/>
      </c>
      <c r="C199" s="77" t="str">
        <f ca="1">VLOOKUP($A199,Scoring!$A$15:$R$266,3,FALSE)</f>
        <v xml:space="preserve">
</v>
      </c>
      <c r="D199" s="78"/>
      <c r="E199" s="79" t="str">
        <f>VLOOKUP($A199,Scoring!$A$16:$R$266,Scoring!$D$267,FALSE)</f>
        <v/>
      </c>
      <c r="F199" s="78"/>
      <c r="G199" s="79" t="str">
        <f>VLOOKUP($A199,Scoring!$A$16:$R$266,Scoring!$P$267,FALSE)</f>
        <v/>
      </c>
      <c r="H199" s="78"/>
      <c r="I199" s="79" t="str">
        <f ca="1">VLOOKUP($A199,Scoring!$A$16:$R$266,Scoring!$R$267,FALSE)</f>
        <v/>
      </c>
      <c r="J199" s="87" t="str">
        <f t="shared" si="14"/>
        <v>-</v>
      </c>
      <c r="K199" s="9" t="str">
        <f t="shared" si="15"/>
        <v/>
      </c>
      <c r="L199" s="9" t="str">
        <f t="shared" si="16"/>
        <v/>
      </c>
      <c r="M199" s="81"/>
      <c r="N199" s="81"/>
      <c r="O199" s="83"/>
      <c r="P199" s="80" t="str">
        <f t="shared" si="17"/>
        <v>-</v>
      </c>
      <c r="Q199" s="9" t="str">
        <f t="shared" si="18"/>
        <v/>
      </c>
      <c r="R199" s="9" t="str">
        <f t="shared" si="19"/>
        <v/>
      </c>
      <c r="S199" s="81"/>
      <c r="T199" s="81"/>
      <c r="U199" s="83"/>
      <c r="W199" s="84"/>
      <c r="X199" s="85"/>
      <c r="Y199" s="85"/>
      <c r="Z199" s="85"/>
      <c r="AA199" s="85"/>
      <c r="AB199" s="85"/>
      <c r="AC199" s="85"/>
      <c r="AD199" s="85"/>
      <c r="AE199" s="85"/>
      <c r="AF199" s="85"/>
      <c r="AG199" s="85"/>
      <c r="AH199" s="85"/>
      <c r="AI199" s="86"/>
      <c r="AJ199" s="27"/>
      <c r="AK199" s="84"/>
      <c r="AL199" s="85"/>
      <c r="AM199" s="85"/>
      <c r="AN199" s="85"/>
      <c r="AO199" s="85"/>
      <c r="AP199" s="85"/>
      <c r="AQ199" s="85"/>
      <c r="AR199" s="85"/>
      <c r="AS199" s="85"/>
      <c r="AT199" s="85"/>
      <c r="AU199" s="85"/>
      <c r="AV199" s="85"/>
      <c r="AW199" s="86"/>
    </row>
    <row r="200" spans="1:49" ht="38.25" x14ac:dyDescent="0.2">
      <c r="A200" s="76">
        <v>178</v>
      </c>
      <c r="B200" s="77" t="str">
        <f ca="1">VLOOKUP($A200,Scoring!$A$15:$R$266,2,FALSE)</f>
        <v/>
      </c>
      <c r="C200" s="77" t="str">
        <f ca="1">VLOOKUP($A200,Scoring!$A$15:$R$266,3,FALSE)</f>
        <v xml:space="preserve">
</v>
      </c>
      <c r="D200" s="78"/>
      <c r="E200" s="79" t="str">
        <f>VLOOKUP($A200,Scoring!$A$16:$R$266,Scoring!$D$267,FALSE)</f>
        <v/>
      </c>
      <c r="F200" s="78"/>
      <c r="G200" s="79" t="str">
        <f>VLOOKUP($A200,Scoring!$A$16:$R$266,Scoring!$P$267,FALSE)</f>
        <v/>
      </c>
      <c r="H200" s="78"/>
      <c r="I200" s="79" t="str">
        <f ca="1">VLOOKUP($A200,Scoring!$A$16:$R$266,Scoring!$R$267,FALSE)</f>
        <v/>
      </c>
      <c r="J200" s="87" t="str">
        <f t="shared" si="14"/>
        <v>-</v>
      </c>
      <c r="K200" s="9" t="str">
        <f t="shared" si="15"/>
        <v/>
      </c>
      <c r="L200" s="9" t="str">
        <f t="shared" si="16"/>
        <v/>
      </c>
      <c r="M200" s="81"/>
      <c r="N200" s="81"/>
      <c r="O200" s="83"/>
      <c r="P200" s="80" t="str">
        <f t="shared" si="17"/>
        <v>-</v>
      </c>
      <c r="Q200" s="9" t="str">
        <f t="shared" si="18"/>
        <v/>
      </c>
      <c r="R200" s="9" t="str">
        <f t="shared" si="19"/>
        <v/>
      </c>
      <c r="S200" s="81"/>
      <c r="T200" s="81"/>
      <c r="U200" s="83"/>
      <c r="W200" s="84"/>
      <c r="X200" s="85"/>
      <c r="Y200" s="85"/>
      <c r="Z200" s="85"/>
      <c r="AA200" s="85"/>
      <c r="AB200" s="85"/>
      <c r="AC200" s="85"/>
      <c r="AD200" s="85"/>
      <c r="AE200" s="85"/>
      <c r="AF200" s="85"/>
      <c r="AG200" s="85"/>
      <c r="AH200" s="85"/>
      <c r="AI200" s="86"/>
      <c r="AJ200" s="27"/>
      <c r="AK200" s="84"/>
      <c r="AL200" s="85"/>
      <c r="AM200" s="85"/>
      <c r="AN200" s="85"/>
      <c r="AO200" s="85"/>
      <c r="AP200" s="85"/>
      <c r="AQ200" s="85"/>
      <c r="AR200" s="85"/>
      <c r="AS200" s="85"/>
      <c r="AT200" s="85"/>
      <c r="AU200" s="85"/>
      <c r="AV200" s="85"/>
      <c r="AW200" s="86"/>
    </row>
    <row r="201" spans="1:49" ht="38.25" x14ac:dyDescent="0.2">
      <c r="A201" s="76">
        <v>179</v>
      </c>
      <c r="B201" s="77" t="str">
        <f ca="1">VLOOKUP($A201,Scoring!$A$15:$R$266,2,FALSE)</f>
        <v/>
      </c>
      <c r="C201" s="77" t="str">
        <f ca="1">VLOOKUP($A201,Scoring!$A$15:$R$266,3,FALSE)</f>
        <v xml:space="preserve">
</v>
      </c>
      <c r="D201" s="78"/>
      <c r="E201" s="79" t="str">
        <f>VLOOKUP($A201,Scoring!$A$16:$R$266,Scoring!$D$267,FALSE)</f>
        <v/>
      </c>
      <c r="F201" s="78"/>
      <c r="G201" s="79" t="str">
        <f>VLOOKUP($A201,Scoring!$A$16:$R$266,Scoring!$P$267,FALSE)</f>
        <v/>
      </c>
      <c r="H201" s="78"/>
      <c r="I201" s="79" t="str">
        <f ca="1">VLOOKUP($A201,Scoring!$A$16:$R$266,Scoring!$R$267,FALSE)</f>
        <v/>
      </c>
      <c r="J201" s="87" t="str">
        <f t="shared" si="14"/>
        <v>-</v>
      </c>
      <c r="K201" s="9" t="str">
        <f t="shared" si="15"/>
        <v/>
      </c>
      <c r="L201" s="9" t="str">
        <f t="shared" si="16"/>
        <v/>
      </c>
      <c r="M201" s="81"/>
      <c r="N201" s="81"/>
      <c r="O201" s="83"/>
      <c r="P201" s="80" t="str">
        <f t="shared" si="17"/>
        <v>-</v>
      </c>
      <c r="Q201" s="9" t="str">
        <f t="shared" si="18"/>
        <v/>
      </c>
      <c r="R201" s="9" t="str">
        <f t="shared" si="19"/>
        <v/>
      </c>
      <c r="S201" s="81"/>
      <c r="T201" s="81"/>
      <c r="U201" s="83"/>
      <c r="W201" s="84"/>
      <c r="X201" s="85"/>
      <c r="Y201" s="85"/>
      <c r="Z201" s="85"/>
      <c r="AA201" s="85"/>
      <c r="AB201" s="85"/>
      <c r="AC201" s="85"/>
      <c r="AD201" s="85"/>
      <c r="AE201" s="85"/>
      <c r="AF201" s="85"/>
      <c r="AG201" s="85"/>
      <c r="AH201" s="85"/>
      <c r="AI201" s="86"/>
      <c r="AJ201" s="27"/>
      <c r="AK201" s="84"/>
      <c r="AL201" s="85"/>
      <c r="AM201" s="85"/>
      <c r="AN201" s="85"/>
      <c r="AO201" s="85"/>
      <c r="AP201" s="85"/>
      <c r="AQ201" s="85"/>
      <c r="AR201" s="85"/>
      <c r="AS201" s="85"/>
      <c r="AT201" s="85"/>
      <c r="AU201" s="85"/>
      <c r="AV201" s="85"/>
      <c r="AW201" s="86"/>
    </row>
    <row r="202" spans="1:49" ht="38.25" x14ac:dyDescent="0.2">
      <c r="A202" s="76">
        <v>180</v>
      </c>
      <c r="B202" s="77" t="str">
        <f ca="1">VLOOKUP($A202,Scoring!$A$15:$R$266,2,FALSE)</f>
        <v/>
      </c>
      <c r="C202" s="77" t="str">
        <f ca="1">VLOOKUP($A202,Scoring!$A$15:$R$266,3,FALSE)</f>
        <v xml:space="preserve">
</v>
      </c>
      <c r="D202" s="78"/>
      <c r="E202" s="79" t="str">
        <f>VLOOKUP($A202,Scoring!$A$16:$R$266,Scoring!$D$267,FALSE)</f>
        <v/>
      </c>
      <c r="F202" s="78"/>
      <c r="G202" s="79" t="str">
        <f>VLOOKUP($A202,Scoring!$A$16:$R$266,Scoring!$P$267,FALSE)</f>
        <v/>
      </c>
      <c r="H202" s="78"/>
      <c r="I202" s="79" t="str">
        <f ca="1">VLOOKUP($A202,Scoring!$A$16:$R$266,Scoring!$R$267,FALSE)</f>
        <v/>
      </c>
      <c r="J202" s="87" t="str">
        <f t="shared" si="14"/>
        <v>-</v>
      </c>
      <c r="K202" s="9" t="str">
        <f t="shared" si="15"/>
        <v/>
      </c>
      <c r="L202" s="9" t="str">
        <f t="shared" si="16"/>
        <v/>
      </c>
      <c r="M202" s="81"/>
      <c r="N202" s="81"/>
      <c r="O202" s="83"/>
      <c r="P202" s="80" t="str">
        <f t="shared" si="17"/>
        <v>-</v>
      </c>
      <c r="Q202" s="9" t="str">
        <f t="shared" si="18"/>
        <v/>
      </c>
      <c r="R202" s="9" t="str">
        <f t="shared" si="19"/>
        <v/>
      </c>
      <c r="S202" s="81"/>
      <c r="T202" s="81"/>
      <c r="U202" s="83"/>
      <c r="W202" s="84"/>
      <c r="X202" s="85"/>
      <c r="Y202" s="85"/>
      <c r="Z202" s="85"/>
      <c r="AA202" s="85"/>
      <c r="AB202" s="85"/>
      <c r="AC202" s="85"/>
      <c r="AD202" s="85"/>
      <c r="AE202" s="85"/>
      <c r="AF202" s="85"/>
      <c r="AG202" s="85"/>
      <c r="AH202" s="85"/>
      <c r="AI202" s="86"/>
      <c r="AJ202" s="27"/>
      <c r="AK202" s="84"/>
      <c r="AL202" s="85"/>
      <c r="AM202" s="85"/>
      <c r="AN202" s="85"/>
      <c r="AO202" s="85"/>
      <c r="AP202" s="85"/>
      <c r="AQ202" s="85"/>
      <c r="AR202" s="85"/>
      <c r="AS202" s="85"/>
      <c r="AT202" s="85"/>
      <c r="AU202" s="85"/>
      <c r="AV202" s="85"/>
      <c r="AW202" s="86"/>
    </row>
    <row r="203" spans="1:49" ht="38.25" x14ac:dyDescent="0.2">
      <c r="A203" s="76">
        <v>181</v>
      </c>
      <c r="B203" s="77" t="str">
        <f ca="1">VLOOKUP($A203,Scoring!$A$15:$R$266,2,FALSE)</f>
        <v/>
      </c>
      <c r="C203" s="77" t="str">
        <f ca="1">VLOOKUP($A203,Scoring!$A$15:$R$266,3,FALSE)</f>
        <v xml:space="preserve">
</v>
      </c>
      <c r="D203" s="78"/>
      <c r="E203" s="79" t="str">
        <f>VLOOKUP($A203,Scoring!$A$16:$R$266,Scoring!$D$267,FALSE)</f>
        <v/>
      </c>
      <c r="F203" s="78"/>
      <c r="G203" s="79" t="str">
        <f>VLOOKUP($A203,Scoring!$A$16:$R$266,Scoring!$P$267,FALSE)</f>
        <v/>
      </c>
      <c r="H203" s="78"/>
      <c r="I203" s="79" t="str">
        <f ca="1">VLOOKUP($A203,Scoring!$A$16:$R$266,Scoring!$R$267,FALSE)</f>
        <v/>
      </c>
      <c r="J203" s="87" t="str">
        <f t="shared" si="14"/>
        <v>-</v>
      </c>
      <c r="K203" s="9" t="str">
        <f t="shared" si="15"/>
        <v/>
      </c>
      <c r="L203" s="9" t="str">
        <f t="shared" si="16"/>
        <v/>
      </c>
      <c r="M203" s="81"/>
      <c r="N203" s="81"/>
      <c r="O203" s="83"/>
      <c r="P203" s="80" t="str">
        <f t="shared" si="17"/>
        <v>-</v>
      </c>
      <c r="Q203" s="9" t="str">
        <f t="shared" si="18"/>
        <v/>
      </c>
      <c r="R203" s="9" t="str">
        <f t="shared" si="19"/>
        <v/>
      </c>
      <c r="S203" s="81"/>
      <c r="T203" s="81"/>
      <c r="U203" s="83"/>
      <c r="W203" s="84"/>
      <c r="X203" s="85"/>
      <c r="Y203" s="85"/>
      <c r="Z203" s="85"/>
      <c r="AA203" s="85"/>
      <c r="AB203" s="85"/>
      <c r="AC203" s="85"/>
      <c r="AD203" s="85"/>
      <c r="AE203" s="85"/>
      <c r="AF203" s="85"/>
      <c r="AG203" s="85"/>
      <c r="AH203" s="85"/>
      <c r="AI203" s="86"/>
      <c r="AJ203" s="27"/>
      <c r="AK203" s="84"/>
      <c r="AL203" s="85"/>
      <c r="AM203" s="85"/>
      <c r="AN203" s="85"/>
      <c r="AO203" s="85"/>
      <c r="AP203" s="85"/>
      <c r="AQ203" s="85"/>
      <c r="AR203" s="85"/>
      <c r="AS203" s="85"/>
      <c r="AT203" s="85"/>
      <c r="AU203" s="85"/>
      <c r="AV203" s="85"/>
      <c r="AW203" s="86"/>
    </row>
    <row r="204" spans="1:49" ht="38.25" x14ac:dyDescent="0.2">
      <c r="A204" s="76">
        <v>182</v>
      </c>
      <c r="B204" s="77" t="str">
        <f ca="1">VLOOKUP($A204,Scoring!$A$15:$R$266,2,FALSE)</f>
        <v/>
      </c>
      <c r="C204" s="77" t="str">
        <f ca="1">VLOOKUP($A204,Scoring!$A$15:$R$266,3,FALSE)</f>
        <v xml:space="preserve">
</v>
      </c>
      <c r="D204" s="78"/>
      <c r="E204" s="79" t="str">
        <f>VLOOKUP($A204,Scoring!$A$16:$R$266,Scoring!$D$267,FALSE)</f>
        <v/>
      </c>
      <c r="F204" s="78"/>
      <c r="G204" s="79" t="str">
        <f>VLOOKUP($A204,Scoring!$A$16:$R$266,Scoring!$P$267,FALSE)</f>
        <v/>
      </c>
      <c r="H204" s="78"/>
      <c r="I204" s="79" t="str">
        <f ca="1">VLOOKUP($A204,Scoring!$A$16:$R$266,Scoring!$R$267,FALSE)</f>
        <v/>
      </c>
      <c r="J204" s="87" t="str">
        <f t="shared" si="14"/>
        <v>-</v>
      </c>
      <c r="K204" s="9" t="str">
        <f t="shared" si="15"/>
        <v/>
      </c>
      <c r="L204" s="9" t="str">
        <f t="shared" si="16"/>
        <v/>
      </c>
      <c r="M204" s="81"/>
      <c r="N204" s="81"/>
      <c r="O204" s="83"/>
      <c r="P204" s="80" t="str">
        <f t="shared" si="17"/>
        <v>-</v>
      </c>
      <c r="Q204" s="9" t="str">
        <f t="shared" si="18"/>
        <v/>
      </c>
      <c r="R204" s="9" t="str">
        <f t="shared" si="19"/>
        <v/>
      </c>
      <c r="S204" s="81"/>
      <c r="T204" s="81"/>
      <c r="U204" s="83"/>
      <c r="W204" s="84"/>
      <c r="X204" s="85"/>
      <c r="Y204" s="85"/>
      <c r="Z204" s="85"/>
      <c r="AA204" s="85"/>
      <c r="AB204" s="85"/>
      <c r="AC204" s="85"/>
      <c r="AD204" s="85"/>
      <c r="AE204" s="85"/>
      <c r="AF204" s="85"/>
      <c r="AG204" s="85"/>
      <c r="AH204" s="85"/>
      <c r="AI204" s="86"/>
      <c r="AJ204" s="27"/>
      <c r="AK204" s="84"/>
      <c r="AL204" s="85"/>
      <c r="AM204" s="85"/>
      <c r="AN204" s="85"/>
      <c r="AO204" s="85"/>
      <c r="AP204" s="85"/>
      <c r="AQ204" s="85"/>
      <c r="AR204" s="85"/>
      <c r="AS204" s="85"/>
      <c r="AT204" s="85"/>
      <c r="AU204" s="85"/>
      <c r="AV204" s="85"/>
      <c r="AW204" s="86"/>
    </row>
    <row r="205" spans="1:49" ht="38.25" x14ac:dyDescent="0.2">
      <c r="A205" s="76">
        <v>183</v>
      </c>
      <c r="B205" s="77" t="str">
        <f ca="1">VLOOKUP($A205,Scoring!$A$15:$R$266,2,FALSE)</f>
        <v/>
      </c>
      <c r="C205" s="77" t="str">
        <f ca="1">VLOOKUP($A205,Scoring!$A$15:$R$266,3,FALSE)</f>
        <v xml:space="preserve">
</v>
      </c>
      <c r="D205" s="78"/>
      <c r="E205" s="79" t="str">
        <f>VLOOKUP($A205,Scoring!$A$16:$R$266,Scoring!$D$267,FALSE)</f>
        <v/>
      </c>
      <c r="F205" s="78"/>
      <c r="G205" s="79" t="str">
        <f>VLOOKUP($A205,Scoring!$A$16:$R$266,Scoring!$P$267,FALSE)</f>
        <v/>
      </c>
      <c r="H205" s="78"/>
      <c r="I205" s="79" t="str">
        <f ca="1">VLOOKUP($A205,Scoring!$A$16:$R$266,Scoring!$R$267,FALSE)</f>
        <v/>
      </c>
      <c r="J205" s="87" t="str">
        <f t="shared" si="14"/>
        <v>-</v>
      </c>
      <c r="K205" s="9" t="str">
        <f t="shared" si="15"/>
        <v/>
      </c>
      <c r="L205" s="9" t="str">
        <f t="shared" si="16"/>
        <v/>
      </c>
      <c r="M205" s="81"/>
      <c r="N205" s="81"/>
      <c r="O205" s="83"/>
      <c r="P205" s="80" t="str">
        <f t="shared" si="17"/>
        <v>-</v>
      </c>
      <c r="Q205" s="9" t="str">
        <f t="shared" si="18"/>
        <v/>
      </c>
      <c r="R205" s="9" t="str">
        <f t="shared" si="19"/>
        <v/>
      </c>
      <c r="S205" s="81"/>
      <c r="T205" s="81"/>
      <c r="U205" s="83"/>
      <c r="W205" s="84"/>
      <c r="X205" s="85"/>
      <c r="Y205" s="85"/>
      <c r="Z205" s="85"/>
      <c r="AA205" s="85"/>
      <c r="AB205" s="85"/>
      <c r="AC205" s="85"/>
      <c r="AD205" s="85"/>
      <c r="AE205" s="85"/>
      <c r="AF205" s="85"/>
      <c r="AG205" s="85"/>
      <c r="AH205" s="85"/>
      <c r="AI205" s="86"/>
      <c r="AJ205" s="27"/>
      <c r="AK205" s="84"/>
      <c r="AL205" s="85"/>
      <c r="AM205" s="85"/>
      <c r="AN205" s="85"/>
      <c r="AO205" s="85"/>
      <c r="AP205" s="85"/>
      <c r="AQ205" s="85"/>
      <c r="AR205" s="85"/>
      <c r="AS205" s="85"/>
      <c r="AT205" s="85"/>
      <c r="AU205" s="85"/>
      <c r="AV205" s="85"/>
      <c r="AW205" s="86"/>
    </row>
    <row r="206" spans="1:49" ht="38.25" x14ac:dyDescent="0.2">
      <c r="A206" s="76">
        <v>184</v>
      </c>
      <c r="B206" s="77" t="str">
        <f ca="1">VLOOKUP($A206,Scoring!$A$15:$R$266,2,FALSE)</f>
        <v/>
      </c>
      <c r="C206" s="77" t="str">
        <f ca="1">VLOOKUP($A206,Scoring!$A$15:$R$266,3,FALSE)</f>
        <v xml:space="preserve">
</v>
      </c>
      <c r="D206" s="78"/>
      <c r="E206" s="79" t="str">
        <f>VLOOKUP($A206,Scoring!$A$16:$R$266,Scoring!$D$267,FALSE)</f>
        <v/>
      </c>
      <c r="F206" s="78"/>
      <c r="G206" s="79" t="str">
        <f>VLOOKUP($A206,Scoring!$A$16:$R$266,Scoring!$P$267,FALSE)</f>
        <v/>
      </c>
      <c r="H206" s="78"/>
      <c r="I206" s="79" t="str">
        <f ca="1">VLOOKUP($A206,Scoring!$A$16:$R$266,Scoring!$R$267,FALSE)</f>
        <v/>
      </c>
      <c r="J206" s="87" t="str">
        <f t="shared" si="14"/>
        <v>-</v>
      </c>
      <c r="K206" s="9" t="str">
        <f t="shared" si="15"/>
        <v/>
      </c>
      <c r="L206" s="9" t="str">
        <f t="shared" si="16"/>
        <v/>
      </c>
      <c r="M206" s="81"/>
      <c r="N206" s="81"/>
      <c r="O206" s="83"/>
      <c r="P206" s="80" t="str">
        <f t="shared" si="17"/>
        <v>-</v>
      </c>
      <c r="Q206" s="9" t="str">
        <f t="shared" si="18"/>
        <v/>
      </c>
      <c r="R206" s="9" t="str">
        <f t="shared" si="19"/>
        <v/>
      </c>
      <c r="S206" s="81"/>
      <c r="T206" s="81"/>
      <c r="U206" s="83"/>
      <c r="W206" s="84"/>
      <c r="X206" s="85"/>
      <c r="Y206" s="85"/>
      <c r="Z206" s="85"/>
      <c r="AA206" s="85"/>
      <c r="AB206" s="85"/>
      <c r="AC206" s="85"/>
      <c r="AD206" s="85"/>
      <c r="AE206" s="85"/>
      <c r="AF206" s="85"/>
      <c r="AG206" s="85"/>
      <c r="AH206" s="85"/>
      <c r="AI206" s="86"/>
      <c r="AJ206" s="27"/>
      <c r="AK206" s="84"/>
      <c r="AL206" s="85"/>
      <c r="AM206" s="85"/>
      <c r="AN206" s="85"/>
      <c r="AO206" s="85"/>
      <c r="AP206" s="85"/>
      <c r="AQ206" s="85"/>
      <c r="AR206" s="85"/>
      <c r="AS206" s="85"/>
      <c r="AT206" s="85"/>
      <c r="AU206" s="85"/>
      <c r="AV206" s="85"/>
      <c r="AW206" s="86"/>
    </row>
    <row r="207" spans="1:49" ht="38.25" x14ac:dyDescent="0.2">
      <c r="A207" s="76">
        <v>185</v>
      </c>
      <c r="B207" s="77" t="str">
        <f ca="1">VLOOKUP($A207,Scoring!$A$15:$R$266,2,FALSE)</f>
        <v/>
      </c>
      <c r="C207" s="77" t="str">
        <f ca="1">VLOOKUP($A207,Scoring!$A$15:$R$266,3,FALSE)</f>
        <v xml:space="preserve">
</v>
      </c>
      <c r="D207" s="78"/>
      <c r="E207" s="79" t="str">
        <f>VLOOKUP($A207,Scoring!$A$16:$R$266,Scoring!$D$267,FALSE)</f>
        <v/>
      </c>
      <c r="F207" s="78"/>
      <c r="G207" s="79" t="str">
        <f>VLOOKUP($A207,Scoring!$A$16:$R$266,Scoring!$P$267,FALSE)</f>
        <v/>
      </c>
      <c r="H207" s="78"/>
      <c r="I207" s="79" t="str">
        <f ca="1">VLOOKUP($A207,Scoring!$A$16:$R$266,Scoring!$R$267,FALSE)</f>
        <v/>
      </c>
      <c r="J207" s="87" t="str">
        <f t="shared" si="14"/>
        <v>-</v>
      </c>
      <c r="K207" s="9" t="str">
        <f t="shared" si="15"/>
        <v/>
      </c>
      <c r="L207" s="9" t="str">
        <f t="shared" si="16"/>
        <v/>
      </c>
      <c r="M207" s="81"/>
      <c r="N207" s="81"/>
      <c r="O207" s="83"/>
      <c r="P207" s="80" t="str">
        <f t="shared" si="17"/>
        <v>-</v>
      </c>
      <c r="Q207" s="9" t="str">
        <f t="shared" si="18"/>
        <v/>
      </c>
      <c r="R207" s="9" t="str">
        <f t="shared" si="19"/>
        <v/>
      </c>
      <c r="S207" s="81"/>
      <c r="T207" s="81"/>
      <c r="U207" s="83"/>
      <c r="W207" s="84"/>
      <c r="X207" s="85"/>
      <c r="Y207" s="85"/>
      <c r="Z207" s="85"/>
      <c r="AA207" s="85"/>
      <c r="AB207" s="85"/>
      <c r="AC207" s="85"/>
      <c r="AD207" s="85"/>
      <c r="AE207" s="85"/>
      <c r="AF207" s="85"/>
      <c r="AG207" s="85"/>
      <c r="AH207" s="85"/>
      <c r="AI207" s="86"/>
      <c r="AJ207" s="27"/>
      <c r="AK207" s="84"/>
      <c r="AL207" s="85"/>
      <c r="AM207" s="85"/>
      <c r="AN207" s="85"/>
      <c r="AO207" s="85"/>
      <c r="AP207" s="85"/>
      <c r="AQ207" s="85"/>
      <c r="AR207" s="85"/>
      <c r="AS207" s="85"/>
      <c r="AT207" s="85"/>
      <c r="AU207" s="85"/>
      <c r="AV207" s="85"/>
      <c r="AW207" s="86"/>
    </row>
    <row r="208" spans="1:49" ht="38.25" x14ac:dyDescent="0.2">
      <c r="A208" s="76">
        <v>186</v>
      </c>
      <c r="B208" s="77" t="str">
        <f ca="1">VLOOKUP($A208,Scoring!$A$15:$R$266,2,FALSE)</f>
        <v/>
      </c>
      <c r="C208" s="77" t="str">
        <f ca="1">VLOOKUP($A208,Scoring!$A$15:$R$266,3,FALSE)</f>
        <v xml:space="preserve">
</v>
      </c>
      <c r="D208" s="78"/>
      <c r="E208" s="79" t="str">
        <f>VLOOKUP($A208,Scoring!$A$16:$R$266,Scoring!$D$267,FALSE)</f>
        <v/>
      </c>
      <c r="F208" s="78"/>
      <c r="G208" s="79" t="str">
        <f>VLOOKUP($A208,Scoring!$A$16:$R$266,Scoring!$P$267,FALSE)</f>
        <v/>
      </c>
      <c r="H208" s="78"/>
      <c r="I208" s="79" t="str">
        <f ca="1">VLOOKUP($A208,Scoring!$A$16:$R$266,Scoring!$R$267,FALSE)</f>
        <v/>
      </c>
      <c r="J208" s="87" t="str">
        <f t="shared" si="14"/>
        <v>-</v>
      </c>
      <c r="K208" s="9" t="str">
        <f t="shared" si="15"/>
        <v/>
      </c>
      <c r="L208" s="9" t="str">
        <f t="shared" si="16"/>
        <v/>
      </c>
      <c r="M208" s="81"/>
      <c r="N208" s="81"/>
      <c r="O208" s="83"/>
      <c r="P208" s="80" t="str">
        <f t="shared" si="17"/>
        <v>-</v>
      </c>
      <c r="Q208" s="9" t="str">
        <f t="shared" si="18"/>
        <v/>
      </c>
      <c r="R208" s="9" t="str">
        <f t="shared" si="19"/>
        <v/>
      </c>
      <c r="S208" s="81"/>
      <c r="T208" s="81"/>
      <c r="U208" s="83"/>
      <c r="W208" s="84"/>
      <c r="X208" s="85"/>
      <c r="Y208" s="85"/>
      <c r="Z208" s="85"/>
      <c r="AA208" s="85"/>
      <c r="AB208" s="85"/>
      <c r="AC208" s="85"/>
      <c r="AD208" s="85"/>
      <c r="AE208" s="85"/>
      <c r="AF208" s="85"/>
      <c r="AG208" s="85"/>
      <c r="AH208" s="85"/>
      <c r="AI208" s="86"/>
      <c r="AJ208" s="27"/>
      <c r="AK208" s="84"/>
      <c r="AL208" s="85"/>
      <c r="AM208" s="85"/>
      <c r="AN208" s="85"/>
      <c r="AO208" s="85"/>
      <c r="AP208" s="85"/>
      <c r="AQ208" s="85"/>
      <c r="AR208" s="85"/>
      <c r="AS208" s="85"/>
      <c r="AT208" s="85"/>
      <c r="AU208" s="85"/>
      <c r="AV208" s="85"/>
      <c r="AW208" s="86"/>
    </row>
    <row r="209" spans="1:49" ht="38.25" x14ac:dyDescent="0.2">
      <c r="A209" s="76">
        <v>187</v>
      </c>
      <c r="B209" s="77" t="str">
        <f ca="1">VLOOKUP($A209,Scoring!$A$15:$R$266,2,FALSE)</f>
        <v/>
      </c>
      <c r="C209" s="77" t="str">
        <f ca="1">VLOOKUP($A209,Scoring!$A$15:$R$266,3,FALSE)</f>
        <v xml:space="preserve">
</v>
      </c>
      <c r="D209" s="78"/>
      <c r="E209" s="79" t="str">
        <f>VLOOKUP($A209,Scoring!$A$16:$R$266,Scoring!$D$267,FALSE)</f>
        <v/>
      </c>
      <c r="F209" s="78"/>
      <c r="G209" s="79" t="str">
        <f>VLOOKUP($A209,Scoring!$A$16:$R$266,Scoring!$P$267,FALSE)</f>
        <v/>
      </c>
      <c r="H209" s="78"/>
      <c r="I209" s="79" t="str">
        <f ca="1">VLOOKUP($A209,Scoring!$A$16:$R$266,Scoring!$R$267,FALSE)</f>
        <v/>
      </c>
      <c r="J209" s="87" t="str">
        <f t="shared" si="14"/>
        <v>-</v>
      </c>
      <c r="K209" s="9" t="str">
        <f t="shared" si="15"/>
        <v/>
      </c>
      <c r="L209" s="9" t="str">
        <f t="shared" si="16"/>
        <v/>
      </c>
      <c r="M209" s="81"/>
      <c r="N209" s="81"/>
      <c r="O209" s="83"/>
      <c r="P209" s="80" t="str">
        <f t="shared" si="17"/>
        <v>-</v>
      </c>
      <c r="Q209" s="9" t="str">
        <f t="shared" si="18"/>
        <v/>
      </c>
      <c r="R209" s="9" t="str">
        <f t="shared" si="19"/>
        <v/>
      </c>
      <c r="S209" s="81"/>
      <c r="T209" s="81"/>
      <c r="U209" s="83"/>
      <c r="W209" s="84"/>
      <c r="X209" s="85"/>
      <c r="Y209" s="85"/>
      <c r="Z209" s="85"/>
      <c r="AA209" s="85"/>
      <c r="AB209" s="85"/>
      <c r="AC209" s="85"/>
      <c r="AD209" s="85"/>
      <c r="AE209" s="85"/>
      <c r="AF209" s="85"/>
      <c r="AG209" s="85"/>
      <c r="AH209" s="85"/>
      <c r="AI209" s="86"/>
      <c r="AJ209" s="27"/>
      <c r="AK209" s="84"/>
      <c r="AL209" s="85"/>
      <c r="AM209" s="85"/>
      <c r="AN209" s="85"/>
      <c r="AO209" s="85"/>
      <c r="AP209" s="85"/>
      <c r="AQ209" s="85"/>
      <c r="AR209" s="85"/>
      <c r="AS209" s="85"/>
      <c r="AT209" s="85"/>
      <c r="AU209" s="85"/>
      <c r="AV209" s="85"/>
      <c r="AW209" s="86"/>
    </row>
    <row r="210" spans="1:49" ht="38.25" x14ac:dyDescent="0.2">
      <c r="A210" s="76">
        <v>188</v>
      </c>
      <c r="B210" s="77" t="str">
        <f ca="1">VLOOKUP($A210,Scoring!$A$15:$R$266,2,FALSE)</f>
        <v/>
      </c>
      <c r="C210" s="77" t="str">
        <f ca="1">VLOOKUP($A210,Scoring!$A$15:$R$266,3,FALSE)</f>
        <v xml:space="preserve">
</v>
      </c>
      <c r="D210" s="78"/>
      <c r="E210" s="79" t="str">
        <f>VLOOKUP($A210,Scoring!$A$16:$R$266,Scoring!$D$267,FALSE)</f>
        <v/>
      </c>
      <c r="F210" s="78"/>
      <c r="G210" s="79" t="str">
        <f>VLOOKUP($A210,Scoring!$A$16:$R$266,Scoring!$P$267,FALSE)</f>
        <v/>
      </c>
      <c r="H210" s="78"/>
      <c r="I210" s="79" t="str">
        <f ca="1">VLOOKUP($A210,Scoring!$A$16:$R$266,Scoring!$R$267,FALSE)</f>
        <v/>
      </c>
      <c r="J210" s="87" t="str">
        <f t="shared" si="14"/>
        <v>-</v>
      </c>
      <c r="K210" s="9" t="str">
        <f t="shared" si="15"/>
        <v/>
      </c>
      <c r="L210" s="9" t="str">
        <f t="shared" si="16"/>
        <v/>
      </c>
      <c r="M210" s="81"/>
      <c r="N210" s="81"/>
      <c r="O210" s="83"/>
      <c r="P210" s="80" t="str">
        <f t="shared" si="17"/>
        <v>-</v>
      </c>
      <c r="Q210" s="9" t="str">
        <f t="shared" si="18"/>
        <v/>
      </c>
      <c r="R210" s="9" t="str">
        <f t="shared" si="19"/>
        <v/>
      </c>
      <c r="S210" s="81"/>
      <c r="T210" s="81"/>
      <c r="U210" s="83"/>
      <c r="W210" s="84"/>
      <c r="X210" s="85"/>
      <c r="Y210" s="85"/>
      <c r="Z210" s="85"/>
      <c r="AA210" s="85"/>
      <c r="AB210" s="85"/>
      <c r="AC210" s="85"/>
      <c r="AD210" s="85"/>
      <c r="AE210" s="85"/>
      <c r="AF210" s="85"/>
      <c r="AG210" s="85"/>
      <c r="AH210" s="85"/>
      <c r="AI210" s="86"/>
      <c r="AJ210" s="27"/>
      <c r="AK210" s="84"/>
      <c r="AL210" s="85"/>
      <c r="AM210" s="85"/>
      <c r="AN210" s="85"/>
      <c r="AO210" s="85"/>
      <c r="AP210" s="85"/>
      <c r="AQ210" s="85"/>
      <c r="AR210" s="85"/>
      <c r="AS210" s="85"/>
      <c r="AT210" s="85"/>
      <c r="AU210" s="85"/>
      <c r="AV210" s="85"/>
      <c r="AW210" s="86"/>
    </row>
    <row r="211" spans="1:49" ht="38.25" x14ac:dyDescent="0.2">
      <c r="A211" s="76">
        <v>189</v>
      </c>
      <c r="B211" s="77" t="str">
        <f ca="1">VLOOKUP($A211,Scoring!$A$15:$R$266,2,FALSE)</f>
        <v/>
      </c>
      <c r="C211" s="77" t="str">
        <f ca="1">VLOOKUP($A211,Scoring!$A$15:$R$266,3,FALSE)</f>
        <v xml:space="preserve">
</v>
      </c>
      <c r="D211" s="78"/>
      <c r="E211" s="79" t="str">
        <f>VLOOKUP($A211,Scoring!$A$16:$R$266,Scoring!$D$267,FALSE)</f>
        <v/>
      </c>
      <c r="F211" s="78"/>
      <c r="G211" s="79" t="str">
        <f>VLOOKUP($A211,Scoring!$A$16:$R$266,Scoring!$P$267,FALSE)</f>
        <v/>
      </c>
      <c r="H211" s="78"/>
      <c r="I211" s="79" t="str">
        <f ca="1">VLOOKUP($A211,Scoring!$A$16:$R$266,Scoring!$R$267,FALSE)</f>
        <v/>
      </c>
      <c r="J211" s="87" t="str">
        <f t="shared" si="14"/>
        <v>-</v>
      </c>
      <c r="K211" s="9" t="str">
        <f t="shared" si="15"/>
        <v/>
      </c>
      <c r="L211" s="9" t="str">
        <f t="shared" si="16"/>
        <v/>
      </c>
      <c r="M211" s="81"/>
      <c r="N211" s="81"/>
      <c r="O211" s="83"/>
      <c r="P211" s="80" t="str">
        <f t="shared" si="17"/>
        <v>-</v>
      </c>
      <c r="Q211" s="9" t="str">
        <f t="shared" si="18"/>
        <v/>
      </c>
      <c r="R211" s="9" t="str">
        <f t="shared" si="19"/>
        <v/>
      </c>
      <c r="S211" s="81"/>
      <c r="T211" s="81"/>
      <c r="U211" s="83"/>
      <c r="W211" s="84"/>
      <c r="X211" s="85"/>
      <c r="Y211" s="85"/>
      <c r="Z211" s="85"/>
      <c r="AA211" s="85"/>
      <c r="AB211" s="85"/>
      <c r="AC211" s="85"/>
      <c r="AD211" s="85"/>
      <c r="AE211" s="85"/>
      <c r="AF211" s="85"/>
      <c r="AG211" s="85"/>
      <c r="AH211" s="85"/>
      <c r="AI211" s="86"/>
      <c r="AJ211" s="27"/>
      <c r="AK211" s="84"/>
      <c r="AL211" s="85"/>
      <c r="AM211" s="85"/>
      <c r="AN211" s="85"/>
      <c r="AO211" s="85"/>
      <c r="AP211" s="85"/>
      <c r="AQ211" s="85"/>
      <c r="AR211" s="85"/>
      <c r="AS211" s="85"/>
      <c r="AT211" s="85"/>
      <c r="AU211" s="85"/>
      <c r="AV211" s="85"/>
      <c r="AW211" s="86"/>
    </row>
    <row r="212" spans="1:49" ht="38.25" x14ac:dyDescent="0.2">
      <c r="A212" s="76">
        <v>190</v>
      </c>
      <c r="B212" s="77" t="str">
        <f ca="1">VLOOKUP($A212,Scoring!$A$15:$R$266,2,FALSE)</f>
        <v/>
      </c>
      <c r="C212" s="77" t="str">
        <f ca="1">VLOOKUP($A212,Scoring!$A$15:$R$266,3,FALSE)</f>
        <v xml:space="preserve">
</v>
      </c>
      <c r="D212" s="78"/>
      <c r="E212" s="79" t="str">
        <f>VLOOKUP($A212,Scoring!$A$16:$R$266,Scoring!$D$267,FALSE)</f>
        <v/>
      </c>
      <c r="F212" s="78"/>
      <c r="G212" s="79" t="str">
        <f>VLOOKUP($A212,Scoring!$A$16:$R$266,Scoring!$P$267,FALSE)</f>
        <v/>
      </c>
      <c r="H212" s="78"/>
      <c r="I212" s="79" t="str">
        <f ca="1">VLOOKUP($A212,Scoring!$A$16:$R$266,Scoring!$R$267,FALSE)</f>
        <v/>
      </c>
      <c r="J212" s="87" t="str">
        <f t="shared" si="14"/>
        <v>-</v>
      </c>
      <c r="K212" s="9" t="str">
        <f t="shared" si="15"/>
        <v/>
      </c>
      <c r="L212" s="9" t="str">
        <f t="shared" si="16"/>
        <v/>
      </c>
      <c r="M212" s="81"/>
      <c r="N212" s="81"/>
      <c r="O212" s="83"/>
      <c r="P212" s="80" t="str">
        <f t="shared" si="17"/>
        <v>-</v>
      </c>
      <c r="Q212" s="9" t="str">
        <f t="shared" si="18"/>
        <v/>
      </c>
      <c r="R212" s="9" t="str">
        <f t="shared" si="19"/>
        <v/>
      </c>
      <c r="S212" s="81"/>
      <c r="T212" s="81"/>
      <c r="U212" s="83"/>
      <c r="W212" s="84"/>
      <c r="X212" s="85"/>
      <c r="Y212" s="85"/>
      <c r="Z212" s="85"/>
      <c r="AA212" s="85"/>
      <c r="AB212" s="85"/>
      <c r="AC212" s="85"/>
      <c r="AD212" s="85"/>
      <c r="AE212" s="85"/>
      <c r="AF212" s="85"/>
      <c r="AG212" s="85"/>
      <c r="AH212" s="85"/>
      <c r="AI212" s="86"/>
      <c r="AJ212" s="27"/>
      <c r="AK212" s="84"/>
      <c r="AL212" s="85"/>
      <c r="AM212" s="85"/>
      <c r="AN212" s="85"/>
      <c r="AO212" s="85"/>
      <c r="AP212" s="85"/>
      <c r="AQ212" s="85"/>
      <c r="AR212" s="85"/>
      <c r="AS212" s="85"/>
      <c r="AT212" s="85"/>
      <c r="AU212" s="85"/>
      <c r="AV212" s="85"/>
      <c r="AW212" s="86"/>
    </row>
    <row r="213" spans="1:49" ht="38.25" x14ac:dyDescent="0.2">
      <c r="A213" s="76">
        <v>191</v>
      </c>
      <c r="B213" s="77" t="str">
        <f ca="1">VLOOKUP($A213,Scoring!$A$15:$R$266,2,FALSE)</f>
        <v/>
      </c>
      <c r="C213" s="77" t="str">
        <f ca="1">VLOOKUP($A213,Scoring!$A$15:$R$266,3,FALSE)</f>
        <v xml:space="preserve">
</v>
      </c>
      <c r="D213" s="78"/>
      <c r="E213" s="79" t="str">
        <f>VLOOKUP($A213,Scoring!$A$16:$R$266,Scoring!$D$267,FALSE)</f>
        <v/>
      </c>
      <c r="F213" s="78"/>
      <c r="G213" s="79" t="str">
        <f>VLOOKUP($A213,Scoring!$A$16:$R$266,Scoring!$P$267,FALSE)</f>
        <v/>
      </c>
      <c r="H213" s="78"/>
      <c r="I213" s="79" t="str">
        <f ca="1">VLOOKUP($A213,Scoring!$A$16:$R$266,Scoring!$R$267,FALSE)</f>
        <v/>
      </c>
      <c r="J213" s="87" t="str">
        <f t="shared" si="14"/>
        <v>-</v>
      </c>
      <c r="K213" s="9" t="str">
        <f t="shared" si="15"/>
        <v/>
      </c>
      <c r="L213" s="9" t="str">
        <f t="shared" si="16"/>
        <v/>
      </c>
      <c r="M213" s="81"/>
      <c r="N213" s="81"/>
      <c r="O213" s="83"/>
      <c r="P213" s="80" t="str">
        <f t="shared" si="17"/>
        <v>-</v>
      </c>
      <c r="Q213" s="9" t="str">
        <f t="shared" si="18"/>
        <v/>
      </c>
      <c r="R213" s="9" t="str">
        <f t="shared" si="19"/>
        <v/>
      </c>
      <c r="S213" s="81"/>
      <c r="T213" s="81"/>
      <c r="U213" s="83"/>
      <c r="W213" s="84"/>
      <c r="X213" s="85"/>
      <c r="Y213" s="85"/>
      <c r="Z213" s="85"/>
      <c r="AA213" s="85"/>
      <c r="AB213" s="85"/>
      <c r="AC213" s="85"/>
      <c r="AD213" s="85"/>
      <c r="AE213" s="85"/>
      <c r="AF213" s="85"/>
      <c r="AG213" s="85"/>
      <c r="AH213" s="85"/>
      <c r="AI213" s="86"/>
      <c r="AJ213" s="27"/>
      <c r="AK213" s="84"/>
      <c r="AL213" s="85"/>
      <c r="AM213" s="85"/>
      <c r="AN213" s="85"/>
      <c r="AO213" s="85"/>
      <c r="AP213" s="85"/>
      <c r="AQ213" s="85"/>
      <c r="AR213" s="85"/>
      <c r="AS213" s="85"/>
      <c r="AT213" s="85"/>
      <c r="AU213" s="85"/>
      <c r="AV213" s="85"/>
      <c r="AW213" s="86"/>
    </row>
    <row r="214" spans="1:49" ht="38.25" x14ac:dyDescent="0.2">
      <c r="A214" s="76">
        <v>192</v>
      </c>
      <c r="B214" s="77" t="str">
        <f ca="1">VLOOKUP($A214,Scoring!$A$15:$R$266,2,FALSE)</f>
        <v/>
      </c>
      <c r="C214" s="77" t="str">
        <f ca="1">VLOOKUP($A214,Scoring!$A$15:$R$266,3,FALSE)</f>
        <v xml:space="preserve">
</v>
      </c>
      <c r="D214" s="78"/>
      <c r="E214" s="79" t="str">
        <f>VLOOKUP($A214,Scoring!$A$16:$R$266,Scoring!$D$267,FALSE)</f>
        <v/>
      </c>
      <c r="F214" s="78"/>
      <c r="G214" s="79" t="str">
        <f>VLOOKUP($A214,Scoring!$A$16:$R$266,Scoring!$P$267,FALSE)</f>
        <v/>
      </c>
      <c r="H214" s="78"/>
      <c r="I214" s="79" t="str">
        <f ca="1">VLOOKUP($A214,Scoring!$A$16:$R$266,Scoring!$R$267,FALSE)</f>
        <v/>
      </c>
      <c r="J214" s="87" t="str">
        <f t="shared" si="14"/>
        <v>-</v>
      </c>
      <c r="K214" s="9" t="str">
        <f t="shared" si="15"/>
        <v/>
      </c>
      <c r="L214" s="9" t="str">
        <f t="shared" si="16"/>
        <v/>
      </c>
      <c r="M214" s="81"/>
      <c r="N214" s="81"/>
      <c r="O214" s="83"/>
      <c r="P214" s="80" t="str">
        <f t="shared" si="17"/>
        <v>-</v>
      </c>
      <c r="Q214" s="9" t="str">
        <f t="shared" si="18"/>
        <v/>
      </c>
      <c r="R214" s="9" t="str">
        <f t="shared" si="19"/>
        <v/>
      </c>
      <c r="S214" s="81"/>
      <c r="T214" s="81"/>
      <c r="U214" s="83"/>
      <c r="W214" s="84"/>
      <c r="X214" s="85"/>
      <c r="Y214" s="85"/>
      <c r="Z214" s="85"/>
      <c r="AA214" s="85"/>
      <c r="AB214" s="85"/>
      <c r="AC214" s="85"/>
      <c r="AD214" s="85"/>
      <c r="AE214" s="85"/>
      <c r="AF214" s="85"/>
      <c r="AG214" s="85"/>
      <c r="AH214" s="85"/>
      <c r="AI214" s="86"/>
      <c r="AJ214" s="27"/>
      <c r="AK214" s="84"/>
      <c r="AL214" s="85"/>
      <c r="AM214" s="85"/>
      <c r="AN214" s="85"/>
      <c r="AO214" s="85"/>
      <c r="AP214" s="85"/>
      <c r="AQ214" s="85"/>
      <c r="AR214" s="85"/>
      <c r="AS214" s="85"/>
      <c r="AT214" s="85"/>
      <c r="AU214" s="85"/>
      <c r="AV214" s="85"/>
      <c r="AW214" s="86"/>
    </row>
    <row r="215" spans="1:49" ht="38.25" x14ac:dyDescent="0.2">
      <c r="A215" s="76">
        <v>193</v>
      </c>
      <c r="B215" s="77" t="str">
        <f ca="1">VLOOKUP($A215,Scoring!$A$15:$R$266,2,FALSE)</f>
        <v/>
      </c>
      <c r="C215" s="77" t="str">
        <f ca="1">VLOOKUP($A215,Scoring!$A$15:$R$266,3,FALSE)</f>
        <v xml:space="preserve">
</v>
      </c>
      <c r="D215" s="78"/>
      <c r="E215" s="79" t="str">
        <f>VLOOKUP($A215,Scoring!$A$16:$R$266,Scoring!$D$267,FALSE)</f>
        <v/>
      </c>
      <c r="F215" s="78"/>
      <c r="G215" s="79" t="str">
        <f>VLOOKUP($A215,Scoring!$A$16:$R$266,Scoring!$P$267,FALSE)</f>
        <v/>
      </c>
      <c r="H215" s="78"/>
      <c r="I215" s="79" t="str">
        <f ca="1">VLOOKUP($A215,Scoring!$A$16:$R$266,Scoring!$R$267,FALSE)</f>
        <v/>
      </c>
      <c r="J215" s="87" t="str">
        <f t="shared" si="14"/>
        <v>-</v>
      </c>
      <c r="K215" s="9" t="str">
        <f t="shared" si="15"/>
        <v/>
      </c>
      <c r="L215" s="9" t="str">
        <f t="shared" si="16"/>
        <v/>
      </c>
      <c r="M215" s="81"/>
      <c r="N215" s="81"/>
      <c r="O215" s="83"/>
      <c r="P215" s="80" t="str">
        <f t="shared" si="17"/>
        <v>-</v>
      </c>
      <c r="Q215" s="9" t="str">
        <f t="shared" si="18"/>
        <v/>
      </c>
      <c r="R215" s="9" t="str">
        <f t="shared" si="19"/>
        <v/>
      </c>
      <c r="S215" s="81"/>
      <c r="T215" s="81"/>
      <c r="U215" s="83"/>
      <c r="W215" s="84"/>
      <c r="X215" s="85"/>
      <c r="Y215" s="85"/>
      <c r="Z215" s="85"/>
      <c r="AA215" s="85"/>
      <c r="AB215" s="85"/>
      <c r="AC215" s="85"/>
      <c r="AD215" s="85"/>
      <c r="AE215" s="85"/>
      <c r="AF215" s="85"/>
      <c r="AG215" s="85"/>
      <c r="AH215" s="85"/>
      <c r="AI215" s="86"/>
      <c r="AJ215" s="27"/>
      <c r="AK215" s="84"/>
      <c r="AL215" s="85"/>
      <c r="AM215" s="85"/>
      <c r="AN215" s="85"/>
      <c r="AO215" s="85"/>
      <c r="AP215" s="85"/>
      <c r="AQ215" s="85"/>
      <c r="AR215" s="85"/>
      <c r="AS215" s="85"/>
      <c r="AT215" s="85"/>
      <c r="AU215" s="85"/>
      <c r="AV215" s="85"/>
      <c r="AW215" s="86"/>
    </row>
    <row r="216" spans="1:49" ht="38.25" x14ac:dyDescent="0.2">
      <c r="A216" s="76">
        <v>194</v>
      </c>
      <c r="B216" s="77" t="str">
        <f ca="1">VLOOKUP($A216,Scoring!$A$15:$R$266,2,FALSE)</f>
        <v/>
      </c>
      <c r="C216" s="77" t="str">
        <f ca="1">VLOOKUP($A216,Scoring!$A$15:$R$266,3,FALSE)</f>
        <v xml:space="preserve">
</v>
      </c>
      <c r="D216" s="78"/>
      <c r="E216" s="79" t="str">
        <f>VLOOKUP($A216,Scoring!$A$16:$R$266,Scoring!$D$267,FALSE)</f>
        <v/>
      </c>
      <c r="F216" s="78"/>
      <c r="G216" s="79" t="str">
        <f>VLOOKUP($A216,Scoring!$A$16:$R$266,Scoring!$P$267,FALSE)</f>
        <v/>
      </c>
      <c r="H216" s="78"/>
      <c r="I216" s="79" t="str">
        <f ca="1">VLOOKUP($A216,Scoring!$A$16:$R$266,Scoring!$R$267,FALSE)</f>
        <v/>
      </c>
      <c r="J216" s="87" t="str">
        <f t="shared" ref="J216:J272" si="20">IF(W217="","-",W217)</f>
        <v>-</v>
      </c>
      <c r="K216" s="9" t="str">
        <f t="shared" ref="K216:K272" si="21">IF($X217="Y",$X$274&amp;CHAR(10),"")
&amp;IF($Y217="Y",$Y$274&amp;CHAR(10),"")
&amp;IF($Z217="Y",$Z$274&amp;CHAR(10),"")
&amp;IF($AA217="Y",$AA$274&amp;CHAR(10),"")
&amp;IF($AB217="Y",$AB$274&amp;CHAR(10),"")
&amp;IF($AC217="Y",$AC$274&amp;CHAR(10),"")
&amp;IF($AD217="Y","Add.: "&amp;$AD$274&amp;CHAR(10),"")
&amp;IF($AE217="Y","Add.: "&amp;$AE$274,"")</f>
        <v/>
      </c>
      <c r="L216" s="9" t="str">
        <f t="shared" ref="L216:L272" si="22">IF($AF217="Y",$AF$274&amp;CHAR(10),"")
&amp;IF($AG217="Y",$AG$274&amp;CHAR(10),"")
&amp;IF($AH217="Y",$AH$274&amp;CHAR(10),"")
&amp;IF($AI217="Y",$AI$274&amp;CHAR(10),"")</f>
        <v/>
      </c>
      <c r="M216" s="81"/>
      <c r="N216" s="81"/>
      <c r="O216" s="83"/>
      <c r="P216" s="80" t="str">
        <f t="shared" ref="P216:P272" si="23">IF(AK217="","-",AK217)</f>
        <v>-</v>
      </c>
      <c r="Q216" s="9" t="str">
        <f t="shared" ref="Q216:Q272" si="24">IF($AL217="Y",$AL$274&amp;CHAR(10),"")
&amp;IF($AM217="Y",$AM$274&amp;CHAR(10),"")
&amp;IF($AN217="Y",$AN$274&amp;CHAR(10),"")
&amp;IF($AO217="Y",$AO$274&amp;CHAR(10),"")
&amp;IF($AP217="Y",$AP$274&amp;CHAR(10),"")
&amp;IF($AQ217="Y",$AQ$274&amp;CHAR(10),"")
&amp;IF($AR217="Y","Add.: "&amp;$AR$274&amp;CHAR(10),"")
&amp;IF($AS217="Y","Add.: "&amp;$AS$274,"")</f>
        <v/>
      </c>
      <c r="R216" s="9" t="str">
        <f t="shared" ref="R216:R272" si="25">IF($AT217="Y",$AT$274&amp;CHAR(10),"")
&amp;IF($AU217="Y",$AU$274&amp;CHAR(10),"")
&amp;IF($AV217="Y",$AV$274&amp;CHAR(10),"")
&amp;IF($AW217="Y",$AW$274&amp;CHAR(10),"")</f>
        <v/>
      </c>
      <c r="S216" s="81"/>
      <c r="T216" s="81"/>
      <c r="U216" s="83"/>
      <c r="W216" s="84"/>
      <c r="X216" s="85"/>
      <c r="Y216" s="85"/>
      <c r="Z216" s="85"/>
      <c r="AA216" s="85"/>
      <c r="AB216" s="85"/>
      <c r="AC216" s="85"/>
      <c r="AD216" s="85"/>
      <c r="AE216" s="85"/>
      <c r="AF216" s="85"/>
      <c r="AG216" s="85"/>
      <c r="AH216" s="85"/>
      <c r="AI216" s="86"/>
      <c r="AJ216" s="27"/>
      <c r="AK216" s="84"/>
      <c r="AL216" s="85"/>
      <c r="AM216" s="85"/>
      <c r="AN216" s="85"/>
      <c r="AO216" s="85"/>
      <c r="AP216" s="85"/>
      <c r="AQ216" s="85"/>
      <c r="AR216" s="85"/>
      <c r="AS216" s="85"/>
      <c r="AT216" s="85"/>
      <c r="AU216" s="85"/>
      <c r="AV216" s="85"/>
      <c r="AW216" s="86"/>
    </row>
    <row r="217" spans="1:49" ht="38.25" x14ac:dyDescent="0.2">
      <c r="A217" s="76">
        <v>195</v>
      </c>
      <c r="B217" s="77" t="str">
        <f ca="1">VLOOKUP($A217,Scoring!$A$15:$R$266,2,FALSE)</f>
        <v/>
      </c>
      <c r="C217" s="77" t="str">
        <f ca="1">VLOOKUP($A217,Scoring!$A$15:$R$266,3,FALSE)</f>
        <v xml:space="preserve">
</v>
      </c>
      <c r="D217" s="78"/>
      <c r="E217" s="79" t="str">
        <f>VLOOKUP($A217,Scoring!$A$16:$R$266,Scoring!$D$267,FALSE)</f>
        <v/>
      </c>
      <c r="F217" s="78"/>
      <c r="G217" s="79" t="str">
        <f>VLOOKUP($A217,Scoring!$A$16:$R$266,Scoring!$P$267,FALSE)</f>
        <v/>
      </c>
      <c r="H217" s="78"/>
      <c r="I217" s="79" t="str">
        <f ca="1">VLOOKUP($A217,Scoring!$A$16:$R$266,Scoring!$R$267,FALSE)</f>
        <v/>
      </c>
      <c r="J217" s="87" t="str">
        <f t="shared" si="20"/>
        <v>-</v>
      </c>
      <c r="K217" s="9" t="str">
        <f t="shared" si="21"/>
        <v/>
      </c>
      <c r="L217" s="9" t="str">
        <f t="shared" si="22"/>
        <v/>
      </c>
      <c r="M217" s="81"/>
      <c r="N217" s="81"/>
      <c r="O217" s="83"/>
      <c r="P217" s="80" t="str">
        <f t="shared" si="23"/>
        <v>-</v>
      </c>
      <c r="Q217" s="9" t="str">
        <f t="shared" si="24"/>
        <v/>
      </c>
      <c r="R217" s="9" t="str">
        <f t="shared" si="25"/>
        <v/>
      </c>
      <c r="S217" s="81"/>
      <c r="T217" s="81"/>
      <c r="U217" s="83"/>
      <c r="W217" s="84"/>
      <c r="X217" s="85"/>
      <c r="Y217" s="85"/>
      <c r="Z217" s="85"/>
      <c r="AA217" s="85"/>
      <c r="AB217" s="85"/>
      <c r="AC217" s="85"/>
      <c r="AD217" s="85"/>
      <c r="AE217" s="85"/>
      <c r="AF217" s="85"/>
      <c r="AG217" s="85"/>
      <c r="AH217" s="85"/>
      <c r="AI217" s="86"/>
      <c r="AJ217" s="27"/>
      <c r="AK217" s="84"/>
      <c r="AL217" s="85"/>
      <c r="AM217" s="85"/>
      <c r="AN217" s="85"/>
      <c r="AO217" s="85"/>
      <c r="AP217" s="85"/>
      <c r="AQ217" s="85"/>
      <c r="AR217" s="85"/>
      <c r="AS217" s="85"/>
      <c r="AT217" s="85"/>
      <c r="AU217" s="85"/>
      <c r="AV217" s="85"/>
      <c r="AW217" s="86"/>
    </row>
    <row r="218" spans="1:49" ht="38.25" x14ac:dyDescent="0.2">
      <c r="A218" s="76">
        <v>196</v>
      </c>
      <c r="B218" s="77" t="str">
        <f ca="1">VLOOKUP($A218,Scoring!$A$15:$R$266,2,FALSE)</f>
        <v/>
      </c>
      <c r="C218" s="77" t="str">
        <f ca="1">VLOOKUP($A218,Scoring!$A$15:$R$266,3,FALSE)</f>
        <v xml:space="preserve">
</v>
      </c>
      <c r="D218" s="78"/>
      <c r="E218" s="79" t="str">
        <f>VLOOKUP($A218,Scoring!$A$16:$R$266,Scoring!$D$267,FALSE)</f>
        <v/>
      </c>
      <c r="F218" s="78"/>
      <c r="G218" s="79" t="str">
        <f>VLOOKUP($A218,Scoring!$A$16:$R$266,Scoring!$P$267,FALSE)</f>
        <v/>
      </c>
      <c r="H218" s="78"/>
      <c r="I218" s="79" t="str">
        <f ca="1">VLOOKUP($A218,Scoring!$A$16:$R$266,Scoring!$R$267,FALSE)</f>
        <v/>
      </c>
      <c r="J218" s="87" t="str">
        <f t="shared" si="20"/>
        <v>-</v>
      </c>
      <c r="K218" s="9" t="str">
        <f t="shared" si="21"/>
        <v/>
      </c>
      <c r="L218" s="9" t="str">
        <f t="shared" si="22"/>
        <v/>
      </c>
      <c r="M218" s="81"/>
      <c r="N218" s="81"/>
      <c r="O218" s="83"/>
      <c r="P218" s="80" t="str">
        <f t="shared" si="23"/>
        <v>-</v>
      </c>
      <c r="Q218" s="9" t="str">
        <f t="shared" si="24"/>
        <v/>
      </c>
      <c r="R218" s="9" t="str">
        <f t="shared" si="25"/>
        <v/>
      </c>
      <c r="S218" s="81"/>
      <c r="T218" s="81"/>
      <c r="U218" s="83"/>
      <c r="W218" s="84"/>
      <c r="X218" s="85"/>
      <c r="Y218" s="85"/>
      <c r="Z218" s="85"/>
      <c r="AA218" s="85"/>
      <c r="AB218" s="85"/>
      <c r="AC218" s="85"/>
      <c r="AD218" s="85"/>
      <c r="AE218" s="85"/>
      <c r="AF218" s="85"/>
      <c r="AG218" s="85"/>
      <c r="AH218" s="85"/>
      <c r="AI218" s="86"/>
      <c r="AJ218" s="27"/>
      <c r="AK218" s="84"/>
      <c r="AL218" s="85"/>
      <c r="AM218" s="85"/>
      <c r="AN218" s="85"/>
      <c r="AO218" s="85"/>
      <c r="AP218" s="85"/>
      <c r="AQ218" s="85"/>
      <c r="AR218" s="85"/>
      <c r="AS218" s="85"/>
      <c r="AT218" s="85"/>
      <c r="AU218" s="85"/>
      <c r="AV218" s="85"/>
      <c r="AW218" s="86"/>
    </row>
    <row r="219" spans="1:49" ht="38.25" x14ac:dyDescent="0.2">
      <c r="A219" s="76">
        <v>197</v>
      </c>
      <c r="B219" s="77" t="str">
        <f ca="1">VLOOKUP($A219,Scoring!$A$15:$R$266,2,FALSE)</f>
        <v/>
      </c>
      <c r="C219" s="77" t="str">
        <f ca="1">VLOOKUP($A219,Scoring!$A$15:$R$266,3,FALSE)</f>
        <v xml:space="preserve">
</v>
      </c>
      <c r="D219" s="78"/>
      <c r="E219" s="79" t="str">
        <f>VLOOKUP($A219,Scoring!$A$16:$R$266,Scoring!$D$267,FALSE)</f>
        <v/>
      </c>
      <c r="F219" s="78"/>
      <c r="G219" s="79" t="str">
        <f>VLOOKUP($A219,Scoring!$A$16:$R$266,Scoring!$P$267,FALSE)</f>
        <v/>
      </c>
      <c r="H219" s="78"/>
      <c r="I219" s="79" t="str">
        <f ca="1">VLOOKUP($A219,Scoring!$A$16:$R$266,Scoring!$R$267,FALSE)</f>
        <v/>
      </c>
      <c r="J219" s="87" t="str">
        <f t="shared" si="20"/>
        <v>-</v>
      </c>
      <c r="K219" s="9" t="str">
        <f t="shared" si="21"/>
        <v/>
      </c>
      <c r="L219" s="9" t="str">
        <f t="shared" si="22"/>
        <v/>
      </c>
      <c r="M219" s="81"/>
      <c r="N219" s="81"/>
      <c r="O219" s="83"/>
      <c r="P219" s="80" t="str">
        <f t="shared" si="23"/>
        <v>-</v>
      </c>
      <c r="Q219" s="9" t="str">
        <f t="shared" si="24"/>
        <v/>
      </c>
      <c r="R219" s="9" t="str">
        <f t="shared" si="25"/>
        <v/>
      </c>
      <c r="S219" s="81"/>
      <c r="T219" s="81"/>
      <c r="U219" s="83"/>
      <c r="W219" s="84"/>
      <c r="X219" s="85"/>
      <c r="Y219" s="85"/>
      <c r="Z219" s="85"/>
      <c r="AA219" s="85"/>
      <c r="AB219" s="85"/>
      <c r="AC219" s="85"/>
      <c r="AD219" s="85"/>
      <c r="AE219" s="85"/>
      <c r="AF219" s="85"/>
      <c r="AG219" s="85"/>
      <c r="AH219" s="85"/>
      <c r="AI219" s="86"/>
      <c r="AJ219" s="27"/>
      <c r="AK219" s="84"/>
      <c r="AL219" s="85"/>
      <c r="AM219" s="85"/>
      <c r="AN219" s="85"/>
      <c r="AO219" s="85"/>
      <c r="AP219" s="85"/>
      <c r="AQ219" s="85"/>
      <c r="AR219" s="85"/>
      <c r="AS219" s="85"/>
      <c r="AT219" s="85"/>
      <c r="AU219" s="85"/>
      <c r="AV219" s="85"/>
      <c r="AW219" s="86"/>
    </row>
    <row r="220" spans="1:49" ht="38.25" x14ac:dyDescent="0.2">
      <c r="A220" s="76">
        <v>198</v>
      </c>
      <c r="B220" s="77" t="str">
        <f ca="1">VLOOKUP($A220,Scoring!$A$15:$R$266,2,FALSE)</f>
        <v/>
      </c>
      <c r="C220" s="77" t="str">
        <f ca="1">VLOOKUP($A220,Scoring!$A$15:$R$266,3,FALSE)</f>
        <v xml:space="preserve">
</v>
      </c>
      <c r="D220" s="78"/>
      <c r="E220" s="79" t="str">
        <f>VLOOKUP($A220,Scoring!$A$16:$R$266,Scoring!$D$267,FALSE)</f>
        <v/>
      </c>
      <c r="F220" s="78"/>
      <c r="G220" s="79" t="str">
        <f>VLOOKUP($A220,Scoring!$A$16:$R$266,Scoring!$P$267,FALSE)</f>
        <v/>
      </c>
      <c r="H220" s="78"/>
      <c r="I220" s="79" t="str">
        <f ca="1">VLOOKUP($A220,Scoring!$A$16:$R$266,Scoring!$R$267,FALSE)</f>
        <v/>
      </c>
      <c r="J220" s="87" t="str">
        <f t="shared" si="20"/>
        <v>-</v>
      </c>
      <c r="K220" s="9" t="str">
        <f t="shared" si="21"/>
        <v/>
      </c>
      <c r="L220" s="9" t="str">
        <f t="shared" si="22"/>
        <v/>
      </c>
      <c r="M220" s="81"/>
      <c r="N220" s="81"/>
      <c r="O220" s="83"/>
      <c r="P220" s="80" t="str">
        <f t="shared" si="23"/>
        <v>-</v>
      </c>
      <c r="Q220" s="9" t="str">
        <f t="shared" si="24"/>
        <v/>
      </c>
      <c r="R220" s="9" t="str">
        <f t="shared" si="25"/>
        <v/>
      </c>
      <c r="S220" s="81"/>
      <c r="T220" s="81"/>
      <c r="U220" s="83"/>
      <c r="W220" s="84"/>
      <c r="X220" s="85"/>
      <c r="Y220" s="85"/>
      <c r="Z220" s="85"/>
      <c r="AA220" s="85"/>
      <c r="AB220" s="85"/>
      <c r="AC220" s="85"/>
      <c r="AD220" s="85"/>
      <c r="AE220" s="85"/>
      <c r="AF220" s="85"/>
      <c r="AG220" s="85"/>
      <c r="AH220" s="85"/>
      <c r="AI220" s="86"/>
      <c r="AJ220" s="27"/>
      <c r="AK220" s="84"/>
      <c r="AL220" s="85"/>
      <c r="AM220" s="85"/>
      <c r="AN220" s="85"/>
      <c r="AO220" s="85"/>
      <c r="AP220" s="85"/>
      <c r="AQ220" s="85"/>
      <c r="AR220" s="85"/>
      <c r="AS220" s="85"/>
      <c r="AT220" s="85"/>
      <c r="AU220" s="85"/>
      <c r="AV220" s="85"/>
      <c r="AW220" s="86"/>
    </row>
    <row r="221" spans="1:49" ht="38.25" x14ac:dyDescent="0.2">
      <c r="A221" s="76">
        <v>199</v>
      </c>
      <c r="B221" s="77" t="str">
        <f ca="1">VLOOKUP($A221,Scoring!$A$15:$R$266,2,FALSE)</f>
        <v/>
      </c>
      <c r="C221" s="77" t="str">
        <f ca="1">VLOOKUP($A221,Scoring!$A$15:$R$266,3,FALSE)</f>
        <v xml:space="preserve">
</v>
      </c>
      <c r="D221" s="78"/>
      <c r="E221" s="79" t="str">
        <f>VLOOKUP($A221,Scoring!$A$16:$R$266,Scoring!$D$267,FALSE)</f>
        <v/>
      </c>
      <c r="F221" s="78"/>
      <c r="G221" s="79" t="str">
        <f>VLOOKUP($A221,Scoring!$A$16:$R$266,Scoring!$P$267,FALSE)</f>
        <v/>
      </c>
      <c r="H221" s="78"/>
      <c r="I221" s="79" t="str">
        <f ca="1">VLOOKUP($A221,Scoring!$A$16:$R$266,Scoring!$R$267,FALSE)</f>
        <v/>
      </c>
      <c r="J221" s="87" t="str">
        <f t="shared" si="20"/>
        <v>-</v>
      </c>
      <c r="K221" s="9" t="str">
        <f t="shared" si="21"/>
        <v/>
      </c>
      <c r="L221" s="9" t="str">
        <f t="shared" si="22"/>
        <v/>
      </c>
      <c r="M221" s="81"/>
      <c r="N221" s="81"/>
      <c r="O221" s="83"/>
      <c r="P221" s="80" t="str">
        <f t="shared" si="23"/>
        <v>-</v>
      </c>
      <c r="Q221" s="9" t="str">
        <f t="shared" si="24"/>
        <v/>
      </c>
      <c r="R221" s="9" t="str">
        <f t="shared" si="25"/>
        <v/>
      </c>
      <c r="S221" s="81"/>
      <c r="T221" s="81"/>
      <c r="U221" s="83"/>
      <c r="W221" s="84"/>
      <c r="X221" s="85"/>
      <c r="Y221" s="85"/>
      <c r="Z221" s="85"/>
      <c r="AA221" s="85"/>
      <c r="AB221" s="85"/>
      <c r="AC221" s="85"/>
      <c r="AD221" s="85"/>
      <c r="AE221" s="85"/>
      <c r="AF221" s="85"/>
      <c r="AG221" s="85"/>
      <c r="AH221" s="85"/>
      <c r="AI221" s="86"/>
      <c r="AJ221" s="27"/>
      <c r="AK221" s="84"/>
      <c r="AL221" s="85"/>
      <c r="AM221" s="85"/>
      <c r="AN221" s="85"/>
      <c r="AO221" s="85"/>
      <c r="AP221" s="85"/>
      <c r="AQ221" s="85"/>
      <c r="AR221" s="85"/>
      <c r="AS221" s="85"/>
      <c r="AT221" s="85"/>
      <c r="AU221" s="85"/>
      <c r="AV221" s="85"/>
      <c r="AW221" s="86"/>
    </row>
    <row r="222" spans="1:49" ht="38.25" x14ac:dyDescent="0.2">
      <c r="A222" s="76">
        <v>200</v>
      </c>
      <c r="B222" s="77" t="str">
        <f ca="1">VLOOKUP($A222,Scoring!$A$15:$R$266,2,FALSE)</f>
        <v/>
      </c>
      <c r="C222" s="77" t="str">
        <f ca="1">VLOOKUP($A222,Scoring!$A$15:$R$266,3,FALSE)</f>
        <v xml:space="preserve">
</v>
      </c>
      <c r="D222" s="78"/>
      <c r="E222" s="79" t="str">
        <f>VLOOKUP($A222,Scoring!$A$16:$R$266,Scoring!$D$267,FALSE)</f>
        <v/>
      </c>
      <c r="F222" s="78"/>
      <c r="G222" s="79" t="str">
        <f>VLOOKUP($A222,Scoring!$A$16:$R$266,Scoring!$P$267,FALSE)</f>
        <v/>
      </c>
      <c r="H222" s="78"/>
      <c r="I222" s="79" t="str">
        <f ca="1">VLOOKUP($A222,Scoring!$A$16:$R$266,Scoring!$R$267,FALSE)</f>
        <v/>
      </c>
      <c r="J222" s="87" t="str">
        <f t="shared" si="20"/>
        <v>-</v>
      </c>
      <c r="K222" s="9" t="str">
        <f t="shared" si="21"/>
        <v/>
      </c>
      <c r="L222" s="9" t="str">
        <f t="shared" si="22"/>
        <v/>
      </c>
      <c r="M222" s="81"/>
      <c r="N222" s="81"/>
      <c r="O222" s="83"/>
      <c r="P222" s="80" t="str">
        <f t="shared" si="23"/>
        <v>-</v>
      </c>
      <c r="Q222" s="9" t="str">
        <f t="shared" si="24"/>
        <v/>
      </c>
      <c r="R222" s="9" t="str">
        <f t="shared" si="25"/>
        <v/>
      </c>
      <c r="S222" s="81"/>
      <c r="T222" s="81"/>
      <c r="U222" s="83"/>
      <c r="W222" s="84"/>
      <c r="X222" s="85"/>
      <c r="Y222" s="85"/>
      <c r="Z222" s="85"/>
      <c r="AA222" s="85"/>
      <c r="AB222" s="85"/>
      <c r="AC222" s="85"/>
      <c r="AD222" s="85"/>
      <c r="AE222" s="85"/>
      <c r="AF222" s="85"/>
      <c r="AG222" s="85"/>
      <c r="AH222" s="85"/>
      <c r="AI222" s="86"/>
      <c r="AJ222" s="27"/>
      <c r="AK222" s="84"/>
      <c r="AL222" s="85"/>
      <c r="AM222" s="85"/>
      <c r="AN222" s="85"/>
      <c r="AO222" s="85"/>
      <c r="AP222" s="85"/>
      <c r="AQ222" s="85"/>
      <c r="AR222" s="85"/>
      <c r="AS222" s="85"/>
      <c r="AT222" s="85"/>
      <c r="AU222" s="85"/>
      <c r="AV222" s="85"/>
      <c r="AW222" s="86"/>
    </row>
    <row r="223" spans="1:49" ht="38.25" x14ac:dyDescent="0.2">
      <c r="A223" s="76">
        <v>201</v>
      </c>
      <c r="B223" s="77" t="str">
        <f ca="1">VLOOKUP($A223,Scoring!$A$15:$R$266,2,FALSE)</f>
        <v/>
      </c>
      <c r="C223" s="77" t="str">
        <f ca="1">VLOOKUP($A223,Scoring!$A$15:$R$266,3,FALSE)</f>
        <v xml:space="preserve">
</v>
      </c>
      <c r="D223" s="78"/>
      <c r="E223" s="79" t="str">
        <f>VLOOKUP($A223,Scoring!$A$16:$R$266,Scoring!$D$267,FALSE)</f>
        <v/>
      </c>
      <c r="F223" s="78"/>
      <c r="G223" s="79" t="str">
        <f>VLOOKUP($A223,Scoring!$A$16:$R$266,Scoring!$P$267,FALSE)</f>
        <v/>
      </c>
      <c r="H223" s="78"/>
      <c r="I223" s="79" t="str">
        <f ca="1">VLOOKUP($A223,Scoring!$A$16:$R$266,Scoring!$R$267,FALSE)</f>
        <v/>
      </c>
      <c r="J223" s="87" t="str">
        <f t="shared" si="20"/>
        <v>-</v>
      </c>
      <c r="K223" s="9" t="str">
        <f t="shared" si="21"/>
        <v/>
      </c>
      <c r="L223" s="9" t="str">
        <f t="shared" si="22"/>
        <v/>
      </c>
      <c r="M223" s="81"/>
      <c r="N223" s="81"/>
      <c r="O223" s="83"/>
      <c r="P223" s="80" t="str">
        <f t="shared" si="23"/>
        <v>-</v>
      </c>
      <c r="Q223" s="9" t="str">
        <f t="shared" si="24"/>
        <v/>
      </c>
      <c r="R223" s="9" t="str">
        <f t="shared" si="25"/>
        <v/>
      </c>
      <c r="S223" s="81"/>
      <c r="T223" s="81"/>
      <c r="U223" s="83"/>
      <c r="W223" s="84"/>
      <c r="X223" s="85"/>
      <c r="Y223" s="85"/>
      <c r="Z223" s="85"/>
      <c r="AA223" s="85"/>
      <c r="AB223" s="85"/>
      <c r="AC223" s="85"/>
      <c r="AD223" s="85"/>
      <c r="AE223" s="85"/>
      <c r="AF223" s="85"/>
      <c r="AG223" s="85"/>
      <c r="AH223" s="85"/>
      <c r="AI223" s="86"/>
      <c r="AJ223" s="27"/>
      <c r="AK223" s="84"/>
      <c r="AL223" s="85"/>
      <c r="AM223" s="85"/>
      <c r="AN223" s="85"/>
      <c r="AO223" s="85"/>
      <c r="AP223" s="85"/>
      <c r="AQ223" s="85"/>
      <c r="AR223" s="85"/>
      <c r="AS223" s="85"/>
      <c r="AT223" s="85"/>
      <c r="AU223" s="85"/>
      <c r="AV223" s="85"/>
      <c r="AW223" s="86"/>
    </row>
    <row r="224" spans="1:49" ht="38.25" x14ac:dyDescent="0.2">
      <c r="A224" s="76">
        <v>202</v>
      </c>
      <c r="B224" s="77" t="str">
        <f ca="1">VLOOKUP($A224,Scoring!$A$15:$R$266,2,FALSE)</f>
        <v/>
      </c>
      <c r="C224" s="77" t="str">
        <f ca="1">VLOOKUP($A224,Scoring!$A$15:$R$266,3,FALSE)</f>
        <v xml:space="preserve">
</v>
      </c>
      <c r="D224" s="78"/>
      <c r="E224" s="79" t="str">
        <f>VLOOKUP($A224,Scoring!$A$16:$R$266,Scoring!$D$267,FALSE)</f>
        <v/>
      </c>
      <c r="F224" s="78"/>
      <c r="G224" s="79" t="str">
        <f>VLOOKUP($A224,Scoring!$A$16:$R$266,Scoring!$P$267,FALSE)</f>
        <v/>
      </c>
      <c r="H224" s="78"/>
      <c r="I224" s="79" t="str">
        <f ca="1">VLOOKUP($A224,Scoring!$A$16:$R$266,Scoring!$R$267,FALSE)</f>
        <v/>
      </c>
      <c r="J224" s="87" t="str">
        <f t="shared" si="20"/>
        <v>-</v>
      </c>
      <c r="K224" s="9" t="str">
        <f t="shared" si="21"/>
        <v/>
      </c>
      <c r="L224" s="9" t="str">
        <f t="shared" si="22"/>
        <v/>
      </c>
      <c r="M224" s="81"/>
      <c r="N224" s="81"/>
      <c r="O224" s="83"/>
      <c r="P224" s="80" t="str">
        <f t="shared" si="23"/>
        <v>-</v>
      </c>
      <c r="Q224" s="9" t="str">
        <f t="shared" si="24"/>
        <v/>
      </c>
      <c r="R224" s="9" t="str">
        <f t="shared" si="25"/>
        <v/>
      </c>
      <c r="S224" s="81"/>
      <c r="T224" s="81"/>
      <c r="U224" s="83"/>
      <c r="W224" s="84"/>
      <c r="X224" s="85"/>
      <c r="Y224" s="85"/>
      <c r="Z224" s="85"/>
      <c r="AA224" s="85"/>
      <c r="AB224" s="85"/>
      <c r="AC224" s="85"/>
      <c r="AD224" s="85"/>
      <c r="AE224" s="85"/>
      <c r="AF224" s="85"/>
      <c r="AG224" s="85"/>
      <c r="AH224" s="85"/>
      <c r="AI224" s="86"/>
      <c r="AJ224" s="27"/>
      <c r="AK224" s="84"/>
      <c r="AL224" s="85"/>
      <c r="AM224" s="85"/>
      <c r="AN224" s="85"/>
      <c r="AO224" s="85"/>
      <c r="AP224" s="85"/>
      <c r="AQ224" s="85"/>
      <c r="AR224" s="85"/>
      <c r="AS224" s="85"/>
      <c r="AT224" s="85"/>
      <c r="AU224" s="85"/>
      <c r="AV224" s="85"/>
      <c r="AW224" s="86"/>
    </row>
    <row r="225" spans="1:49" ht="38.25" x14ac:dyDescent="0.2">
      <c r="A225" s="76">
        <v>203</v>
      </c>
      <c r="B225" s="77" t="str">
        <f ca="1">VLOOKUP($A225,Scoring!$A$15:$R$266,2,FALSE)</f>
        <v/>
      </c>
      <c r="C225" s="77" t="str">
        <f ca="1">VLOOKUP($A225,Scoring!$A$15:$R$266,3,FALSE)</f>
        <v xml:space="preserve">
</v>
      </c>
      <c r="D225" s="78"/>
      <c r="E225" s="79" t="str">
        <f>VLOOKUP($A225,Scoring!$A$16:$R$266,Scoring!$D$267,FALSE)</f>
        <v/>
      </c>
      <c r="F225" s="78"/>
      <c r="G225" s="79" t="str">
        <f>VLOOKUP($A225,Scoring!$A$16:$R$266,Scoring!$P$267,FALSE)</f>
        <v/>
      </c>
      <c r="H225" s="78"/>
      <c r="I225" s="79" t="str">
        <f ca="1">VLOOKUP($A225,Scoring!$A$16:$R$266,Scoring!$R$267,FALSE)</f>
        <v/>
      </c>
      <c r="J225" s="87" t="str">
        <f t="shared" si="20"/>
        <v>-</v>
      </c>
      <c r="K225" s="9" t="str">
        <f t="shared" si="21"/>
        <v/>
      </c>
      <c r="L225" s="9" t="str">
        <f t="shared" si="22"/>
        <v/>
      </c>
      <c r="M225" s="81"/>
      <c r="N225" s="81"/>
      <c r="O225" s="83"/>
      <c r="P225" s="80" t="str">
        <f t="shared" si="23"/>
        <v>-</v>
      </c>
      <c r="Q225" s="9" t="str">
        <f t="shared" si="24"/>
        <v/>
      </c>
      <c r="R225" s="9" t="str">
        <f t="shared" si="25"/>
        <v/>
      </c>
      <c r="S225" s="81"/>
      <c r="T225" s="81"/>
      <c r="U225" s="83"/>
      <c r="W225" s="84"/>
      <c r="X225" s="85"/>
      <c r="Y225" s="85"/>
      <c r="Z225" s="85"/>
      <c r="AA225" s="85"/>
      <c r="AB225" s="85"/>
      <c r="AC225" s="85"/>
      <c r="AD225" s="85"/>
      <c r="AE225" s="85"/>
      <c r="AF225" s="85"/>
      <c r="AG225" s="85"/>
      <c r="AH225" s="85"/>
      <c r="AI225" s="86"/>
      <c r="AJ225" s="27"/>
      <c r="AK225" s="84"/>
      <c r="AL225" s="85"/>
      <c r="AM225" s="85"/>
      <c r="AN225" s="85"/>
      <c r="AO225" s="85"/>
      <c r="AP225" s="85"/>
      <c r="AQ225" s="85"/>
      <c r="AR225" s="85"/>
      <c r="AS225" s="85"/>
      <c r="AT225" s="85"/>
      <c r="AU225" s="85"/>
      <c r="AV225" s="85"/>
      <c r="AW225" s="86"/>
    </row>
    <row r="226" spans="1:49" ht="38.25" x14ac:dyDescent="0.2">
      <c r="A226" s="76">
        <v>204</v>
      </c>
      <c r="B226" s="77" t="str">
        <f ca="1">VLOOKUP($A226,Scoring!$A$15:$R$266,2,FALSE)</f>
        <v/>
      </c>
      <c r="C226" s="77" t="str">
        <f ca="1">VLOOKUP($A226,Scoring!$A$15:$R$266,3,FALSE)</f>
        <v xml:space="preserve">
</v>
      </c>
      <c r="D226" s="78"/>
      <c r="E226" s="79" t="str">
        <f>VLOOKUP($A226,Scoring!$A$16:$R$266,Scoring!$D$267,FALSE)</f>
        <v/>
      </c>
      <c r="F226" s="78"/>
      <c r="G226" s="79" t="str">
        <f>VLOOKUP($A226,Scoring!$A$16:$R$266,Scoring!$P$267,FALSE)</f>
        <v/>
      </c>
      <c r="H226" s="78"/>
      <c r="I226" s="79" t="str">
        <f ca="1">VLOOKUP($A226,Scoring!$A$16:$R$266,Scoring!$R$267,FALSE)</f>
        <v/>
      </c>
      <c r="J226" s="87" t="str">
        <f t="shared" si="20"/>
        <v>-</v>
      </c>
      <c r="K226" s="9" t="str">
        <f t="shared" si="21"/>
        <v/>
      </c>
      <c r="L226" s="9" t="str">
        <f t="shared" si="22"/>
        <v/>
      </c>
      <c r="M226" s="81"/>
      <c r="N226" s="81"/>
      <c r="O226" s="83"/>
      <c r="P226" s="80" t="str">
        <f t="shared" si="23"/>
        <v>-</v>
      </c>
      <c r="Q226" s="9" t="str">
        <f t="shared" si="24"/>
        <v/>
      </c>
      <c r="R226" s="9" t="str">
        <f t="shared" si="25"/>
        <v/>
      </c>
      <c r="S226" s="81"/>
      <c r="T226" s="81"/>
      <c r="U226" s="83"/>
      <c r="W226" s="84"/>
      <c r="X226" s="85"/>
      <c r="Y226" s="85"/>
      <c r="Z226" s="85"/>
      <c r="AA226" s="85"/>
      <c r="AB226" s="85"/>
      <c r="AC226" s="85"/>
      <c r="AD226" s="85"/>
      <c r="AE226" s="85"/>
      <c r="AF226" s="85"/>
      <c r="AG226" s="85"/>
      <c r="AH226" s="85"/>
      <c r="AI226" s="86"/>
      <c r="AJ226" s="27"/>
      <c r="AK226" s="84"/>
      <c r="AL226" s="85"/>
      <c r="AM226" s="85"/>
      <c r="AN226" s="85"/>
      <c r="AO226" s="85"/>
      <c r="AP226" s="85"/>
      <c r="AQ226" s="85"/>
      <c r="AR226" s="85"/>
      <c r="AS226" s="85"/>
      <c r="AT226" s="85"/>
      <c r="AU226" s="85"/>
      <c r="AV226" s="85"/>
      <c r="AW226" s="86"/>
    </row>
    <row r="227" spans="1:49" ht="38.25" x14ac:dyDescent="0.2">
      <c r="A227" s="76">
        <v>205</v>
      </c>
      <c r="B227" s="77" t="str">
        <f ca="1">VLOOKUP($A227,Scoring!$A$15:$R$266,2,FALSE)</f>
        <v/>
      </c>
      <c r="C227" s="77" t="str">
        <f ca="1">VLOOKUP($A227,Scoring!$A$15:$R$266,3,FALSE)</f>
        <v xml:space="preserve">
</v>
      </c>
      <c r="D227" s="78"/>
      <c r="E227" s="79" t="str">
        <f>VLOOKUP($A227,Scoring!$A$16:$R$266,Scoring!$D$267,FALSE)</f>
        <v/>
      </c>
      <c r="F227" s="78"/>
      <c r="G227" s="79" t="str">
        <f>VLOOKUP($A227,Scoring!$A$16:$R$266,Scoring!$P$267,FALSE)</f>
        <v/>
      </c>
      <c r="H227" s="78"/>
      <c r="I227" s="79" t="str">
        <f ca="1">VLOOKUP($A227,Scoring!$A$16:$R$266,Scoring!$R$267,FALSE)</f>
        <v/>
      </c>
      <c r="J227" s="87" t="str">
        <f t="shared" si="20"/>
        <v>-</v>
      </c>
      <c r="K227" s="9" t="str">
        <f t="shared" si="21"/>
        <v/>
      </c>
      <c r="L227" s="9" t="str">
        <f t="shared" si="22"/>
        <v/>
      </c>
      <c r="M227" s="81"/>
      <c r="N227" s="81"/>
      <c r="O227" s="83"/>
      <c r="P227" s="80" t="str">
        <f t="shared" si="23"/>
        <v>-</v>
      </c>
      <c r="Q227" s="9" t="str">
        <f t="shared" si="24"/>
        <v/>
      </c>
      <c r="R227" s="9" t="str">
        <f t="shared" si="25"/>
        <v/>
      </c>
      <c r="S227" s="81"/>
      <c r="T227" s="81"/>
      <c r="U227" s="83"/>
      <c r="W227" s="84"/>
      <c r="X227" s="85"/>
      <c r="Y227" s="85"/>
      <c r="Z227" s="85"/>
      <c r="AA227" s="85"/>
      <c r="AB227" s="85"/>
      <c r="AC227" s="85"/>
      <c r="AD227" s="85"/>
      <c r="AE227" s="85"/>
      <c r="AF227" s="85"/>
      <c r="AG227" s="85"/>
      <c r="AH227" s="85"/>
      <c r="AI227" s="86"/>
      <c r="AJ227" s="27"/>
      <c r="AK227" s="84"/>
      <c r="AL227" s="85"/>
      <c r="AM227" s="85"/>
      <c r="AN227" s="85"/>
      <c r="AO227" s="85"/>
      <c r="AP227" s="85"/>
      <c r="AQ227" s="85"/>
      <c r="AR227" s="85"/>
      <c r="AS227" s="85"/>
      <c r="AT227" s="85"/>
      <c r="AU227" s="85"/>
      <c r="AV227" s="85"/>
      <c r="AW227" s="86"/>
    </row>
    <row r="228" spans="1:49" ht="38.25" x14ac:dyDescent="0.2">
      <c r="A228" s="76">
        <v>206</v>
      </c>
      <c r="B228" s="77" t="str">
        <f ca="1">VLOOKUP($A228,Scoring!$A$15:$R$266,2,FALSE)</f>
        <v/>
      </c>
      <c r="C228" s="77" t="str">
        <f ca="1">VLOOKUP($A228,Scoring!$A$15:$R$266,3,FALSE)</f>
        <v xml:space="preserve">
</v>
      </c>
      <c r="D228" s="78"/>
      <c r="E228" s="79" t="str">
        <f>VLOOKUP($A228,Scoring!$A$16:$R$266,Scoring!$D$267,FALSE)</f>
        <v/>
      </c>
      <c r="F228" s="78"/>
      <c r="G228" s="79" t="str">
        <f>VLOOKUP($A228,Scoring!$A$16:$R$266,Scoring!$P$267,FALSE)</f>
        <v/>
      </c>
      <c r="H228" s="78"/>
      <c r="I228" s="79" t="str">
        <f ca="1">VLOOKUP($A228,Scoring!$A$16:$R$266,Scoring!$R$267,FALSE)</f>
        <v/>
      </c>
      <c r="J228" s="87" t="str">
        <f t="shared" si="20"/>
        <v>-</v>
      </c>
      <c r="K228" s="9" t="str">
        <f t="shared" si="21"/>
        <v/>
      </c>
      <c r="L228" s="9" t="str">
        <f t="shared" si="22"/>
        <v/>
      </c>
      <c r="M228" s="81"/>
      <c r="N228" s="81"/>
      <c r="O228" s="83"/>
      <c r="P228" s="80" t="str">
        <f t="shared" si="23"/>
        <v>-</v>
      </c>
      <c r="Q228" s="9" t="str">
        <f t="shared" si="24"/>
        <v/>
      </c>
      <c r="R228" s="9" t="str">
        <f t="shared" si="25"/>
        <v/>
      </c>
      <c r="S228" s="81"/>
      <c r="T228" s="81"/>
      <c r="U228" s="83"/>
      <c r="W228" s="84"/>
      <c r="X228" s="85"/>
      <c r="Y228" s="85"/>
      <c r="Z228" s="85"/>
      <c r="AA228" s="85"/>
      <c r="AB228" s="85"/>
      <c r="AC228" s="85"/>
      <c r="AD228" s="85"/>
      <c r="AE228" s="85"/>
      <c r="AF228" s="85"/>
      <c r="AG228" s="85"/>
      <c r="AH228" s="85"/>
      <c r="AI228" s="86"/>
      <c r="AJ228" s="27"/>
      <c r="AK228" s="84"/>
      <c r="AL228" s="85"/>
      <c r="AM228" s="85"/>
      <c r="AN228" s="85"/>
      <c r="AO228" s="85"/>
      <c r="AP228" s="85"/>
      <c r="AQ228" s="85"/>
      <c r="AR228" s="85"/>
      <c r="AS228" s="85"/>
      <c r="AT228" s="85"/>
      <c r="AU228" s="85"/>
      <c r="AV228" s="85"/>
      <c r="AW228" s="86"/>
    </row>
    <row r="229" spans="1:49" ht="38.25" x14ac:dyDescent="0.2">
      <c r="A229" s="76">
        <v>207</v>
      </c>
      <c r="B229" s="77" t="str">
        <f ca="1">VLOOKUP($A229,Scoring!$A$15:$R$266,2,FALSE)</f>
        <v/>
      </c>
      <c r="C229" s="77" t="str">
        <f ca="1">VLOOKUP($A229,Scoring!$A$15:$R$266,3,FALSE)</f>
        <v xml:space="preserve">
</v>
      </c>
      <c r="D229" s="78"/>
      <c r="E229" s="79" t="str">
        <f>VLOOKUP($A229,Scoring!$A$16:$R$266,Scoring!$D$267,FALSE)</f>
        <v/>
      </c>
      <c r="F229" s="78"/>
      <c r="G229" s="79" t="str">
        <f>VLOOKUP($A229,Scoring!$A$16:$R$266,Scoring!$P$267,FALSE)</f>
        <v/>
      </c>
      <c r="H229" s="78"/>
      <c r="I229" s="79" t="str">
        <f ca="1">VLOOKUP($A229,Scoring!$A$16:$R$266,Scoring!$R$267,FALSE)</f>
        <v/>
      </c>
      <c r="J229" s="87" t="str">
        <f t="shared" si="20"/>
        <v>-</v>
      </c>
      <c r="K229" s="9" t="str">
        <f t="shared" si="21"/>
        <v/>
      </c>
      <c r="L229" s="9" t="str">
        <f t="shared" si="22"/>
        <v/>
      </c>
      <c r="M229" s="81"/>
      <c r="N229" s="81"/>
      <c r="O229" s="83"/>
      <c r="P229" s="80" t="str">
        <f t="shared" si="23"/>
        <v>-</v>
      </c>
      <c r="Q229" s="9" t="str">
        <f t="shared" si="24"/>
        <v/>
      </c>
      <c r="R229" s="9" t="str">
        <f t="shared" si="25"/>
        <v/>
      </c>
      <c r="S229" s="81"/>
      <c r="T229" s="81"/>
      <c r="U229" s="83"/>
      <c r="W229" s="84"/>
      <c r="X229" s="85"/>
      <c r="Y229" s="85"/>
      <c r="Z229" s="85"/>
      <c r="AA229" s="85"/>
      <c r="AB229" s="85"/>
      <c r="AC229" s="85"/>
      <c r="AD229" s="85"/>
      <c r="AE229" s="85"/>
      <c r="AF229" s="85"/>
      <c r="AG229" s="85"/>
      <c r="AH229" s="85"/>
      <c r="AI229" s="86"/>
      <c r="AJ229" s="27"/>
      <c r="AK229" s="84"/>
      <c r="AL229" s="85"/>
      <c r="AM229" s="85"/>
      <c r="AN229" s="85"/>
      <c r="AO229" s="85"/>
      <c r="AP229" s="85"/>
      <c r="AQ229" s="85"/>
      <c r="AR229" s="85"/>
      <c r="AS229" s="85"/>
      <c r="AT229" s="85"/>
      <c r="AU229" s="85"/>
      <c r="AV229" s="85"/>
      <c r="AW229" s="86"/>
    </row>
    <row r="230" spans="1:49" ht="38.25" x14ac:dyDescent="0.2">
      <c r="A230" s="76">
        <v>208</v>
      </c>
      <c r="B230" s="77" t="str">
        <f ca="1">VLOOKUP($A230,Scoring!$A$15:$R$266,2,FALSE)</f>
        <v/>
      </c>
      <c r="C230" s="77" t="str">
        <f ca="1">VLOOKUP($A230,Scoring!$A$15:$R$266,3,FALSE)</f>
        <v xml:space="preserve">
</v>
      </c>
      <c r="D230" s="78"/>
      <c r="E230" s="79" t="str">
        <f>VLOOKUP($A230,Scoring!$A$16:$R$266,Scoring!$D$267,FALSE)</f>
        <v/>
      </c>
      <c r="F230" s="78"/>
      <c r="G230" s="79" t="str">
        <f>VLOOKUP($A230,Scoring!$A$16:$R$266,Scoring!$P$267,FALSE)</f>
        <v/>
      </c>
      <c r="H230" s="78"/>
      <c r="I230" s="79" t="str">
        <f ca="1">VLOOKUP($A230,Scoring!$A$16:$R$266,Scoring!$R$267,FALSE)</f>
        <v/>
      </c>
      <c r="J230" s="87" t="str">
        <f t="shared" si="20"/>
        <v>-</v>
      </c>
      <c r="K230" s="9" t="str">
        <f t="shared" si="21"/>
        <v/>
      </c>
      <c r="L230" s="9" t="str">
        <f t="shared" si="22"/>
        <v/>
      </c>
      <c r="M230" s="81"/>
      <c r="N230" s="81"/>
      <c r="O230" s="83"/>
      <c r="P230" s="80" t="str">
        <f t="shared" si="23"/>
        <v>-</v>
      </c>
      <c r="Q230" s="9" t="str">
        <f t="shared" si="24"/>
        <v/>
      </c>
      <c r="R230" s="9" t="str">
        <f t="shared" si="25"/>
        <v/>
      </c>
      <c r="S230" s="81"/>
      <c r="T230" s="81"/>
      <c r="U230" s="83"/>
      <c r="W230" s="84"/>
      <c r="X230" s="85"/>
      <c r="Y230" s="85"/>
      <c r="Z230" s="85"/>
      <c r="AA230" s="85"/>
      <c r="AB230" s="85"/>
      <c r="AC230" s="85"/>
      <c r="AD230" s="85"/>
      <c r="AE230" s="85"/>
      <c r="AF230" s="85"/>
      <c r="AG230" s="85"/>
      <c r="AH230" s="85"/>
      <c r="AI230" s="86"/>
      <c r="AJ230" s="27"/>
      <c r="AK230" s="84"/>
      <c r="AL230" s="85"/>
      <c r="AM230" s="85"/>
      <c r="AN230" s="85"/>
      <c r="AO230" s="85"/>
      <c r="AP230" s="85"/>
      <c r="AQ230" s="85"/>
      <c r="AR230" s="85"/>
      <c r="AS230" s="85"/>
      <c r="AT230" s="85"/>
      <c r="AU230" s="85"/>
      <c r="AV230" s="85"/>
      <c r="AW230" s="86"/>
    </row>
    <row r="231" spans="1:49" ht="38.25" x14ac:dyDescent="0.2">
      <c r="A231" s="76">
        <v>209</v>
      </c>
      <c r="B231" s="77" t="str">
        <f ca="1">VLOOKUP($A231,Scoring!$A$15:$R$266,2,FALSE)</f>
        <v/>
      </c>
      <c r="C231" s="77" t="str">
        <f ca="1">VLOOKUP($A231,Scoring!$A$15:$R$266,3,FALSE)</f>
        <v xml:space="preserve">
</v>
      </c>
      <c r="D231" s="78"/>
      <c r="E231" s="79" t="str">
        <f>VLOOKUP($A231,Scoring!$A$16:$R$266,Scoring!$D$267,FALSE)</f>
        <v/>
      </c>
      <c r="F231" s="78"/>
      <c r="G231" s="79" t="str">
        <f>VLOOKUP($A231,Scoring!$A$16:$R$266,Scoring!$P$267,FALSE)</f>
        <v/>
      </c>
      <c r="H231" s="78"/>
      <c r="I231" s="79" t="str">
        <f ca="1">VLOOKUP($A231,Scoring!$A$16:$R$266,Scoring!$R$267,FALSE)</f>
        <v/>
      </c>
      <c r="J231" s="87" t="str">
        <f t="shared" si="20"/>
        <v>-</v>
      </c>
      <c r="K231" s="9" t="str">
        <f t="shared" si="21"/>
        <v/>
      </c>
      <c r="L231" s="9" t="str">
        <f t="shared" si="22"/>
        <v/>
      </c>
      <c r="M231" s="81"/>
      <c r="N231" s="81"/>
      <c r="O231" s="83"/>
      <c r="P231" s="80" t="str">
        <f t="shared" si="23"/>
        <v>-</v>
      </c>
      <c r="Q231" s="9" t="str">
        <f t="shared" si="24"/>
        <v/>
      </c>
      <c r="R231" s="9" t="str">
        <f t="shared" si="25"/>
        <v/>
      </c>
      <c r="S231" s="81"/>
      <c r="T231" s="81"/>
      <c r="U231" s="83"/>
      <c r="W231" s="84"/>
      <c r="X231" s="85"/>
      <c r="Y231" s="85"/>
      <c r="Z231" s="85"/>
      <c r="AA231" s="85"/>
      <c r="AB231" s="85"/>
      <c r="AC231" s="85"/>
      <c r="AD231" s="85"/>
      <c r="AE231" s="85"/>
      <c r="AF231" s="85"/>
      <c r="AG231" s="85"/>
      <c r="AH231" s="85"/>
      <c r="AI231" s="86"/>
      <c r="AJ231" s="27"/>
      <c r="AK231" s="84"/>
      <c r="AL231" s="85"/>
      <c r="AM231" s="85"/>
      <c r="AN231" s="85"/>
      <c r="AO231" s="85"/>
      <c r="AP231" s="85"/>
      <c r="AQ231" s="85"/>
      <c r="AR231" s="85"/>
      <c r="AS231" s="85"/>
      <c r="AT231" s="85"/>
      <c r="AU231" s="85"/>
      <c r="AV231" s="85"/>
      <c r="AW231" s="86"/>
    </row>
    <row r="232" spans="1:49" ht="38.25" x14ac:dyDescent="0.2">
      <c r="A232" s="76">
        <v>210</v>
      </c>
      <c r="B232" s="77" t="str">
        <f ca="1">VLOOKUP($A232,Scoring!$A$15:$R$266,2,FALSE)</f>
        <v/>
      </c>
      <c r="C232" s="77" t="str">
        <f ca="1">VLOOKUP($A232,Scoring!$A$15:$R$266,3,FALSE)</f>
        <v xml:space="preserve">
</v>
      </c>
      <c r="D232" s="78"/>
      <c r="E232" s="79" t="str">
        <f>VLOOKUP($A232,Scoring!$A$16:$R$266,Scoring!$D$267,FALSE)</f>
        <v/>
      </c>
      <c r="F232" s="78"/>
      <c r="G232" s="79" t="str">
        <f>VLOOKUP($A232,Scoring!$A$16:$R$266,Scoring!$P$267,FALSE)</f>
        <v/>
      </c>
      <c r="H232" s="78"/>
      <c r="I232" s="79" t="str">
        <f ca="1">VLOOKUP($A232,Scoring!$A$16:$R$266,Scoring!$R$267,FALSE)</f>
        <v/>
      </c>
      <c r="J232" s="87" t="str">
        <f t="shared" si="20"/>
        <v>-</v>
      </c>
      <c r="K232" s="9" t="str">
        <f t="shared" si="21"/>
        <v/>
      </c>
      <c r="L232" s="9" t="str">
        <f t="shared" si="22"/>
        <v/>
      </c>
      <c r="M232" s="81"/>
      <c r="N232" s="81"/>
      <c r="O232" s="83"/>
      <c r="P232" s="80" t="str">
        <f t="shared" si="23"/>
        <v>-</v>
      </c>
      <c r="Q232" s="9" t="str">
        <f t="shared" si="24"/>
        <v/>
      </c>
      <c r="R232" s="9" t="str">
        <f t="shared" si="25"/>
        <v/>
      </c>
      <c r="S232" s="81"/>
      <c r="T232" s="81"/>
      <c r="U232" s="83"/>
      <c r="W232" s="84"/>
      <c r="X232" s="85"/>
      <c r="Y232" s="85"/>
      <c r="Z232" s="85"/>
      <c r="AA232" s="85"/>
      <c r="AB232" s="85"/>
      <c r="AC232" s="85"/>
      <c r="AD232" s="85"/>
      <c r="AE232" s="85"/>
      <c r="AF232" s="85"/>
      <c r="AG232" s="85"/>
      <c r="AH232" s="85"/>
      <c r="AI232" s="86"/>
      <c r="AJ232" s="27"/>
      <c r="AK232" s="84"/>
      <c r="AL232" s="85"/>
      <c r="AM232" s="85"/>
      <c r="AN232" s="85"/>
      <c r="AO232" s="85"/>
      <c r="AP232" s="85"/>
      <c r="AQ232" s="85"/>
      <c r="AR232" s="85"/>
      <c r="AS232" s="85"/>
      <c r="AT232" s="85"/>
      <c r="AU232" s="85"/>
      <c r="AV232" s="85"/>
      <c r="AW232" s="86"/>
    </row>
    <row r="233" spans="1:49" ht="38.25" x14ac:dyDescent="0.2">
      <c r="A233" s="76">
        <v>211</v>
      </c>
      <c r="B233" s="77" t="str">
        <f ca="1">VLOOKUP($A233,Scoring!$A$15:$R$266,2,FALSE)</f>
        <v/>
      </c>
      <c r="C233" s="77" t="str">
        <f ca="1">VLOOKUP($A233,Scoring!$A$15:$R$266,3,FALSE)</f>
        <v xml:space="preserve">
</v>
      </c>
      <c r="D233" s="78"/>
      <c r="E233" s="79" t="str">
        <f>VLOOKUP($A233,Scoring!$A$16:$R$266,Scoring!$D$267,FALSE)</f>
        <v/>
      </c>
      <c r="F233" s="78"/>
      <c r="G233" s="79" t="str">
        <f>VLOOKUP($A233,Scoring!$A$16:$R$266,Scoring!$P$267,FALSE)</f>
        <v/>
      </c>
      <c r="H233" s="78"/>
      <c r="I233" s="79" t="str">
        <f ca="1">VLOOKUP($A233,Scoring!$A$16:$R$266,Scoring!$R$267,FALSE)</f>
        <v/>
      </c>
      <c r="J233" s="87" t="str">
        <f t="shared" si="20"/>
        <v>-</v>
      </c>
      <c r="K233" s="9" t="str">
        <f t="shared" si="21"/>
        <v/>
      </c>
      <c r="L233" s="9" t="str">
        <f t="shared" si="22"/>
        <v/>
      </c>
      <c r="M233" s="81"/>
      <c r="N233" s="81"/>
      <c r="O233" s="83"/>
      <c r="P233" s="80" t="str">
        <f t="shared" si="23"/>
        <v>-</v>
      </c>
      <c r="Q233" s="9" t="str">
        <f t="shared" si="24"/>
        <v/>
      </c>
      <c r="R233" s="9" t="str">
        <f t="shared" si="25"/>
        <v/>
      </c>
      <c r="S233" s="81"/>
      <c r="T233" s="81"/>
      <c r="U233" s="83"/>
      <c r="W233" s="84"/>
      <c r="X233" s="85"/>
      <c r="Y233" s="85"/>
      <c r="Z233" s="85"/>
      <c r="AA233" s="85"/>
      <c r="AB233" s="85"/>
      <c r="AC233" s="85"/>
      <c r="AD233" s="85"/>
      <c r="AE233" s="85"/>
      <c r="AF233" s="85"/>
      <c r="AG233" s="85"/>
      <c r="AH233" s="85"/>
      <c r="AI233" s="86"/>
      <c r="AJ233" s="27"/>
      <c r="AK233" s="84"/>
      <c r="AL233" s="85"/>
      <c r="AM233" s="85"/>
      <c r="AN233" s="85"/>
      <c r="AO233" s="85"/>
      <c r="AP233" s="85"/>
      <c r="AQ233" s="85"/>
      <c r="AR233" s="85"/>
      <c r="AS233" s="85"/>
      <c r="AT233" s="85"/>
      <c r="AU233" s="85"/>
      <c r="AV233" s="85"/>
      <c r="AW233" s="86"/>
    </row>
    <row r="234" spans="1:49" ht="38.25" x14ac:dyDescent="0.2">
      <c r="A234" s="76">
        <v>212</v>
      </c>
      <c r="B234" s="77" t="str">
        <f ca="1">VLOOKUP($A234,Scoring!$A$15:$R$266,2,FALSE)</f>
        <v/>
      </c>
      <c r="C234" s="77" t="str">
        <f ca="1">VLOOKUP($A234,Scoring!$A$15:$R$266,3,FALSE)</f>
        <v xml:space="preserve">
</v>
      </c>
      <c r="D234" s="78"/>
      <c r="E234" s="79" t="str">
        <f>VLOOKUP($A234,Scoring!$A$16:$R$266,Scoring!$D$267,FALSE)</f>
        <v/>
      </c>
      <c r="F234" s="78"/>
      <c r="G234" s="79" t="str">
        <f>VLOOKUP($A234,Scoring!$A$16:$R$266,Scoring!$P$267,FALSE)</f>
        <v/>
      </c>
      <c r="H234" s="78"/>
      <c r="I234" s="79" t="str">
        <f ca="1">VLOOKUP($A234,Scoring!$A$16:$R$266,Scoring!$R$267,FALSE)</f>
        <v/>
      </c>
      <c r="J234" s="87" t="str">
        <f t="shared" si="20"/>
        <v>-</v>
      </c>
      <c r="K234" s="9" t="str">
        <f t="shared" si="21"/>
        <v/>
      </c>
      <c r="L234" s="9" t="str">
        <f t="shared" si="22"/>
        <v/>
      </c>
      <c r="M234" s="81"/>
      <c r="N234" s="81"/>
      <c r="O234" s="83"/>
      <c r="P234" s="80" t="str">
        <f t="shared" si="23"/>
        <v>-</v>
      </c>
      <c r="Q234" s="9" t="str">
        <f t="shared" si="24"/>
        <v/>
      </c>
      <c r="R234" s="9" t="str">
        <f t="shared" si="25"/>
        <v/>
      </c>
      <c r="S234" s="81"/>
      <c r="T234" s="81"/>
      <c r="U234" s="83"/>
      <c r="W234" s="84"/>
      <c r="X234" s="85"/>
      <c r="Y234" s="85"/>
      <c r="Z234" s="85"/>
      <c r="AA234" s="85"/>
      <c r="AB234" s="85"/>
      <c r="AC234" s="85"/>
      <c r="AD234" s="85"/>
      <c r="AE234" s="85"/>
      <c r="AF234" s="85"/>
      <c r="AG234" s="85"/>
      <c r="AH234" s="85"/>
      <c r="AI234" s="86"/>
      <c r="AJ234" s="27"/>
      <c r="AK234" s="84"/>
      <c r="AL234" s="85"/>
      <c r="AM234" s="85"/>
      <c r="AN234" s="85"/>
      <c r="AO234" s="85"/>
      <c r="AP234" s="85"/>
      <c r="AQ234" s="85"/>
      <c r="AR234" s="85"/>
      <c r="AS234" s="85"/>
      <c r="AT234" s="85"/>
      <c r="AU234" s="85"/>
      <c r="AV234" s="85"/>
      <c r="AW234" s="86"/>
    </row>
    <row r="235" spans="1:49" ht="38.25" x14ac:dyDescent="0.2">
      <c r="A235" s="76">
        <v>213</v>
      </c>
      <c r="B235" s="77" t="str">
        <f ca="1">VLOOKUP($A235,Scoring!$A$15:$R$266,2,FALSE)</f>
        <v/>
      </c>
      <c r="C235" s="77" t="str">
        <f ca="1">VLOOKUP($A235,Scoring!$A$15:$R$266,3,FALSE)</f>
        <v xml:space="preserve">
</v>
      </c>
      <c r="D235" s="78"/>
      <c r="E235" s="79" t="str">
        <f>VLOOKUP($A235,Scoring!$A$16:$R$266,Scoring!$D$267,FALSE)</f>
        <v/>
      </c>
      <c r="F235" s="78"/>
      <c r="G235" s="79" t="str">
        <f>VLOOKUP($A235,Scoring!$A$16:$R$266,Scoring!$P$267,FALSE)</f>
        <v/>
      </c>
      <c r="H235" s="78"/>
      <c r="I235" s="79" t="str">
        <f ca="1">VLOOKUP($A235,Scoring!$A$16:$R$266,Scoring!$R$267,FALSE)</f>
        <v/>
      </c>
      <c r="J235" s="87" t="str">
        <f t="shared" si="20"/>
        <v>-</v>
      </c>
      <c r="K235" s="9" t="str">
        <f t="shared" si="21"/>
        <v/>
      </c>
      <c r="L235" s="9" t="str">
        <f t="shared" si="22"/>
        <v/>
      </c>
      <c r="M235" s="81"/>
      <c r="N235" s="81"/>
      <c r="O235" s="83"/>
      <c r="P235" s="80" t="str">
        <f t="shared" si="23"/>
        <v>-</v>
      </c>
      <c r="Q235" s="9" t="str">
        <f t="shared" si="24"/>
        <v/>
      </c>
      <c r="R235" s="9" t="str">
        <f t="shared" si="25"/>
        <v/>
      </c>
      <c r="S235" s="81"/>
      <c r="T235" s="81"/>
      <c r="U235" s="83"/>
      <c r="W235" s="84"/>
      <c r="X235" s="85"/>
      <c r="Y235" s="85"/>
      <c r="Z235" s="85"/>
      <c r="AA235" s="85"/>
      <c r="AB235" s="85"/>
      <c r="AC235" s="85"/>
      <c r="AD235" s="85"/>
      <c r="AE235" s="85"/>
      <c r="AF235" s="85"/>
      <c r="AG235" s="85"/>
      <c r="AH235" s="85"/>
      <c r="AI235" s="86"/>
      <c r="AJ235" s="27"/>
      <c r="AK235" s="84"/>
      <c r="AL235" s="85"/>
      <c r="AM235" s="85"/>
      <c r="AN235" s="85"/>
      <c r="AO235" s="85"/>
      <c r="AP235" s="85"/>
      <c r="AQ235" s="85"/>
      <c r="AR235" s="85"/>
      <c r="AS235" s="85"/>
      <c r="AT235" s="85"/>
      <c r="AU235" s="85"/>
      <c r="AV235" s="85"/>
      <c r="AW235" s="86"/>
    </row>
    <row r="236" spans="1:49" ht="38.25" x14ac:dyDescent="0.2">
      <c r="A236" s="76">
        <v>214</v>
      </c>
      <c r="B236" s="77" t="str">
        <f ca="1">VLOOKUP($A236,Scoring!$A$15:$R$266,2,FALSE)</f>
        <v/>
      </c>
      <c r="C236" s="77" t="str">
        <f ca="1">VLOOKUP($A236,Scoring!$A$15:$R$266,3,FALSE)</f>
        <v xml:space="preserve">
</v>
      </c>
      <c r="D236" s="78"/>
      <c r="E236" s="79" t="str">
        <f>VLOOKUP($A236,Scoring!$A$16:$R$266,Scoring!$D$267,FALSE)</f>
        <v/>
      </c>
      <c r="F236" s="78"/>
      <c r="G236" s="79" t="str">
        <f>VLOOKUP($A236,Scoring!$A$16:$R$266,Scoring!$P$267,FALSE)</f>
        <v/>
      </c>
      <c r="H236" s="78"/>
      <c r="I236" s="79" t="str">
        <f ca="1">VLOOKUP($A236,Scoring!$A$16:$R$266,Scoring!$R$267,FALSE)</f>
        <v/>
      </c>
      <c r="J236" s="87" t="str">
        <f t="shared" si="20"/>
        <v>-</v>
      </c>
      <c r="K236" s="9" t="str">
        <f t="shared" si="21"/>
        <v/>
      </c>
      <c r="L236" s="9" t="str">
        <f t="shared" si="22"/>
        <v/>
      </c>
      <c r="M236" s="81"/>
      <c r="N236" s="81"/>
      <c r="O236" s="83"/>
      <c r="P236" s="80" t="str">
        <f t="shared" si="23"/>
        <v>-</v>
      </c>
      <c r="Q236" s="9" t="str">
        <f t="shared" si="24"/>
        <v/>
      </c>
      <c r="R236" s="9" t="str">
        <f t="shared" si="25"/>
        <v/>
      </c>
      <c r="S236" s="81"/>
      <c r="T236" s="81"/>
      <c r="U236" s="83"/>
      <c r="W236" s="84"/>
      <c r="X236" s="85"/>
      <c r="Y236" s="85"/>
      <c r="Z236" s="85"/>
      <c r="AA236" s="85"/>
      <c r="AB236" s="85"/>
      <c r="AC236" s="85"/>
      <c r="AD236" s="85"/>
      <c r="AE236" s="85"/>
      <c r="AF236" s="85"/>
      <c r="AG236" s="85"/>
      <c r="AH236" s="85"/>
      <c r="AI236" s="86"/>
      <c r="AJ236" s="27"/>
      <c r="AK236" s="84"/>
      <c r="AL236" s="85"/>
      <c r="AM236" s="85"/>
      <c r="AN236" s="85"/>
      <c r="AO236" s="85"/>
      <c r="AP236" s="85"/>
      <c r="AQ236" s="85"/>
      <c r="AR236" s="85"/>
      <c r="AS236" s="85"/>
      <c r="AT236" s="85"/>
      <c r="AU236" s="85"/>
      <c r="AV236" s="85"/>
      <c r="AW236" s="86"/>
    </row>
    <row r="237" spans="1:49" ht="38.25" x14ac:dyDescent="0.2">
      <c r="A237" s="76">
        <v>215</v>
      </c>
      <c r="B237" s="77" t="str">
        <f ca="1">VLOOKUP($A237,Scoring!$A$15:$R$266,2,FALSE)</f>
        <v/>
      </c>
      <c r="C237" s="77" t="str">
        <f ca="1">VLOOKUP($A237,Scoring!$A$15:$R$266,3,FALSE)</f>
        <v xml:space="preserve">
</v>
      </c>
      <c r="D237" s="78"/>
      <c r="E237" s="79" t="str">
        <f>VLOOKUP($A237,Scoring!$A$16:$R$266,Scoring!$D$267,FALSE)</f>
        <v/>
      </c>
      <c r="F237" s="78"/>
      <c r="G237" s="79" t="str">
        <f>VLOOKUP($A237,Scoring!$A$16:$R$266,Scoring!$P$267,FALSE)</f>
        <v/>
      </c>
      <c r="H237" s="78"/>
      <c r="I237" s="79" t="str">
        <f ca="1">VLOOKUP($A237,Scoring!$A$16:$R$266,Scoring!$R$267,FALSE)</f>
        <v/>
      </c>
      <c r="J237" s="87" t="str">
        <f t="shared" si="20"/>
        <v>-</v>
      </c>
      <c r="K237" s="9" t="str">
        <f t="shared" si="21"/>
        <v/>
      </c>
      <c r="L237" s="9" t="str">
        <f t="shared" si="22"/>
        <v/>
      </c>
      <c r="M237" s="81"/>
      <c r="N237" s="81"/>
      <c r="O237" s="83"/>
      <c r="P237" s="80" t="str">
        <f t="shared" si="23"/>
        <v>-</v>
      </c>
      <c r="Q237" s="9" t="str">
        <f t="shared" si="24"/>
        <v/>
      </c>
      <c r="R237" s="9" t="str">
        <f t="shared" si="25"/>
        <v/>
      </c>
      <c r="S237" s="81"/>
      <c r="T237" s="81"/>
      <c r="U237" s="83"/>
      <c r="W237" s="84"/>
      <c r="X237" s="85"/>
      <c r="Y237" s="85"/>
      <c r="Z237" s="85"/>
      <c r="AA237" s="85"/>
      <c r="AB237" s="85"/>
      <c r="AC237" s="85"/>
      <c r="AD237" s="85"/>
      <c r="AE237" s="85"/>
      <c r="AF237" s="85"/>
      <c r="AG237" s="85"/>
      <c r="AH237" s="85"/>
      <c r="AI237" s="86"/>
      <c r="AJ237" s="27"/>
      <c r="AK237" s="84"/>
      <c r="AL237" s="85"/>
      <c r="AM237" s="85"/>
      <c r="AN237" s="85"/>
      <c r="AO237" s="85"/>
      <c r="AP237" s="85"/>
      <c r="AQ237" s="85"/>
      <c r="AR237" s="85"/>
      <c r="AS237" s="85"/>
      <c r="AT237" s="85"/>
      <c r="AU237" s="85"/>
      <c r="AV237" s="85"/>
      <c r="AW237" s="86"/>
    </row>
    <row r="238" spans="1:49" ht="38.25" x14ac:dyDescent="0.2">
      <c r="A238" s="76">
        <v>216</v>
      </c>
      <c r="B238" s="77" t="str">
        <f ca="1">VLOOKUP($A238,Scoring!$A$15:$R$266,2,FALSE)</f>
        <v/>
      </c>
      <c r="C238" s="77" t="str">
        <f ca="1">VLOOKUP($A238,Scoring!$A$15:$R$266,3,FALSE)</f>
        <v xml:space="preserve">
</v>
      </c>
      <c r="D238" s="78"/>
      <c r="E238" s="79" t="str">
        <f>VLOOKUP($A238,Scoring!$A$16:$R$266,Scoring!$D$267,FALSE)</f>
        <v/>
      </c>
      <c r="F238" s="78"/>
      <c r="G238" s="79" t="str">
        <f>VLOOKUP($A238,Scoring!$A$16:$R$266,Scoring!$P$267,FALSE)</f>
        <v/>
      </c>
      <c r="H238" s="78"/>
      <c r="I238" s="79" t="str">
        <f ca="1">VLOOKUP($A238,Scoring!$A$16:$R$266,Scoring!$R$267,FALSE)</f>
        <v/>
      </c>
      <c r="J238" s="87" t="str">
        <f t="shared" si="20"/>
        <v>-</v>
      </c>
      <c r="K238" s="9" t="str">
        <f t="shared" si="21"/>
        <v/>
      </c>
      <c r="L238" s="9" t="str">
        <f t="shared" si="22"/>
        <v/>
      </c>
      <c r="M238" s="81"/>
      <c r="N238" s="81"/>
      <c r="O238" s="83"/>
      <c r="P238" s="80" t="str">
        <f t="shared" si="23"/>
        <v>-</v>
      </c>
      <c r="Q238" s="9" t="str">
        <f t="shared" si="24"/>
        <v/>
      </c>
      <c r="R238" s="9" t="str">
        <f t="shared" si="25"/>
        <v/>
      </c>
      <c r="S238" s="81"/>
      <c r="T238" s="81"/>
      <c r="U238" s="83"/>
      <c r="W238" s="84"/>
      <c r="X238" s="85"/>
      <c r="Y238" s="85"/>
      <c r="Z238" s="85"/>
      <c r="AA238" s="85"/>
      <c r="AB238" s="85"/>
      <c r="AC238" s="85"/>
      <c r="AD238" s="85"/>
      <c r="AE238" s="85"/>
      <c r="AF238" s="85"/>
      <c r="AG238" s="85"/>
      <c r="AH238" s="85"/>
      <c r="AI238" s="86"/>
      <c r="AJ238" s="27"/>
      <c r="AK238" s="84"/>
      <c r="AL238" s="85"/>
      <c r="AM238" s="85"/>
      <c r="AN238" s="85"/>
      <c r="AO238" s="85"/>
      <c r="AP238" s="85"/>
      <c r="AQ238" s="85"/>
      <c r="AR238" s="85"/>
      <c r="AS238" s="85"/>
      <c r="AT238" s="85"/>
      <c r="AU238" s="85"/>
      <c r="AV238" s="85"/>
      <c r="AW238" s="86"/>
    </row>
    <row r="239" spans="1:49" ht="38.25" x14ac:dyDescent="0.2">
      <c r="A239" s="76">
        <v>217</v>
      </c>
      <c r="B239" s="77" t="str">
        <f ca="1">VLOOKUP($A239,Scoring!$A$15:$R$266,2,FALSE)</f>
        <v/>
      </c>
      <c r="C239" s="77" t="str">
        <f ca="1">VLOOKUP($A239,Scoring!$A$15:$R$266,3,FALSE)</f>
        <v xml:space="preserve">
</v>
      </c>
      <c r="D239" s="78"/>
      <c r="E239" s="79" t="str">
        <f>VLOOKUP($A239,Scoring!$A$16:$R$266,Scoring!$D$267,FALSE)</f>
        <v/>
      </c>
      <c r="F239" s="78"/>
      <c r="G239" s="79" t="str">
        <f>VLOOKUP($A239,Scoring!$A$16:$R$266,Scoring!$P$267,FALSE)</f>
        <v/>
      </c>
      <c r="H239" s="78"/>
      <c r="I239" s="79" t="str">
        <f ca="1">VLOOKUP($A239,Scoring!$A$16:$R$266,Scoring!$R$267,FALSE)</f>
        <v/>
      </c>
      <c r="J239" s="87" t="str">
        <f t="shared" si="20"/>
        <v>-</v>
      </c>
      <c r="K239" s="9" t="str">
        <f t="shared" si="21"/>
        <v/>
      </c>
      <c r="L239" s="9" t="str">
        <f t="shared" si="22"/>
        <v/>
      </c>
      <c r="M239" s="81"/>
      <c r="N239" s="81"/>
      <c r="O239" s="83"/>
      <c r="P239" s="80" t="str">
        <f t="shared" si="23"/>
        <v>-</v>
      </c>
      <c r="Q239" s="9" t="str">
        <f t="shared" si="24"/>
        <v/>
      </c>
      <c r="R239" s="9" t="str">
        <f t="shared" si="25"/>
        <v/>
      </c>
      <c r="S239" s="81"/>
      <c r="T239" s="81"/>
      <c r="U239" s="83"/>
      <c r="W239" s="84"/>
      <c r="X239" s="85"/>
      <c r="Y239" s="85"/>
      <c r="Z239" s="85"/>
      <c r="AA239" s="85"/>
      <c r="AB239" s="85"/>
      <c r="AC239" s="85"/>
      <c r="AD239" s="85"/>
      <c r="AE239" s="85"/>
      <c r="AF239" s="85"/>
      <c r="AG239" s="85"/>
      <c r="AH239" s="85"/>
      <c r="AI239" s="86"/>
      <c r="AJ239" s="27"/>
      <c r="AK239" s="84"/>
      <c r="AL239" s="85"/>
      <c r="AM239" s="85"/>
      <c r="AN239" s="85"/>
      <c r="AO239" s="85"/>
      <c r="AP239" s="85"/>
      <c r="AQ239" s="85"/>
      <c r="AR239" s="85"/>
      <c r="AS239" s="85"/>
      <c r="AT239" s="85"/>
      <c r="AU239" s="85"/>
      <c r="AV239" s="85"/>
      <c r="AW239" s="86"/>
    </row>
    <row r="240" spans="1:49" ht="38.25" x14ac:dyDescent="0.2">
      <c r="A240" s="76">
        <v>218</v>
      </c>
      <c r="B240" s="77" t="str">
        <f ca="1">VLOOKUP($A240,Scoring!$A$15:$R$266,2,FALSE)</f>
        <v/>
      </c>
      <c r="C240" s="77" t="str">
        <f ca="1">VLOOKUP($A240,Scoring!$A$15:$R$266,3,FALSE)</f>
        <v xml:space="preserve">
</v>
      </c>
      <c r="D240" s="78"/>
      <c r="E240" s="79" t="str">
        <f>VLOOKUP($A240,Scoring!$A$16:$R$266,Scoring!$D$267,FALSE)</f>
        <v/>
      </c>
      <c r="F240" s="78"/>
      <c r="G240" s="79" t="str">
        <f>VLOOKUP($A240,Scoring!$A$16:$R$266,Scoring!$P$267,FALSE)</f>
        <v/>
      </c>
      <c r="H240" s="78"/>
      <c r="I240" s="79" t="str">
        <f ca="1">VLOOKUP($A240,Scoring!$A$16:$R$266,Scoring!$R$267,FALSE)</f>
        <v/>
      </c>
      <c r="J240" s="87" t="str">
        <f t="shared" si="20"/>
        <v>-</v>
      </c>
      <c r="K240" s="9" t="str">
        <f t="shared" si="21"/>
        <v/>
      </c>
      <c r="L240" s="9" t="str">
        <f t="shared" si="22"/>
        <v/>
      </c>
      <c r="M240" s="81"/>
      <c r="N240" s="81"/>
      <c r="O240" s="83"/>
      <c r="P240" s="80" t="str">
        <f t="shared" si="23"/>
        <v>-</v>
      </c>
      <c r="Q240" s="9" t="str">
        <f t="shared" si="24"/>
        <v/>
      </c>
      <c r="R240" s="9" t="str">
        <f t="shared" si="25"/>
        <v/>
      </c>
      <c r="S240" s="81"/>
      <c r="T240" s="81"/>
      <c r="U240" s="83"/>
      <c r="W240" s="84"/>
      <c r="X240" s="85"/>
      <c r="Y240" s="85"/>
      <c r="Z240" s="85"/>
      <c r="AA240" s="85"/>
      <c r="AB240" s="85"/>
      <c r="AC240" s="85"/>
      <c r="AD240" s="85"/>
      <c r="AE240" s="85"/>
      <c r="AF240" s="85"/>
      <c r="AG240" s="85"/>
      <c r="AH240" s="85"/>
      <c r="AI240" s="86"/>
      <c r="AJ240" s="27"/>
      <c r="AK240" s="84"/>
      <c r="AL240" s="85"/>
      <c r="AM240" s="85"/>
      <c r="AN240" s="85"/>
      <c r="AO240" s="85"/>
      <c r="AP240" s="85"/>
      <c r="AQ240" s="85"/>
      <c r="AR240" s="85"/>
      <c r="AS240" s="85"/>
      <c r="AT240" s="85"/>
      <c r="AU240" s="85"/>
      <c r="AV240" s="85"/>
      <c r="AW240" s="86"/>
    </row>
    <row r="241" spans="1:49" ht="38.25" x14ac:dyDescent="0.2">
      <c r="A241" s="76">
        <v>219</v>
      </c>
      <c r="B241" s="77" t="str">
        <f ca="1">VLOOKUP($A241,Scoring!$A$15:$R$266,2,FALSE)</f>
        <v/>
      </c>
      <c r="C241" s="77" t="str">
        <f ca="1">VLOOKUP($A241,Scoring!$A$15:$R$266,3,FALSE)</f>
        <v xml:space="preserve">
</v>
      </c>
      <c r="D241" s="78"/>
      <c r="E241" s="79" t="str">
        <f>VLOOKUP($A241,Scoring!$A$16:$R$266,Scoring!$D$267,FALSE)</f>
        <v/>
      </c>
      <c r="F241" s="78"/>
      <c r="G241" s="79" t="str">
        <f>VLOOKUP($A241,Scoring!$A$16:$R$266,Scoring!$P$267,FALSE)</f>
        <v/>
      </c>
      <c r="H241" s="78"/>
      <c r="I241" s="79" t="str">
        <f ca="1">VLOOKUP($A241,Scoring!$A$16:$R$266,Scoring!$R$267,FALSE)</f>
        <v/>
      </c>
      <c r="J241" s="87" t="str">
        <f t="shared" si="20"/>
        <v>-</v>
      </c>
      <c r="K241" s="9" t="str">
        <f t="shared" si="21"/>
        <v/>
      </c>
      <c r="L241" s="9" t="str">
        <f t="shared" si="22"/>
        <v/>
      </c>
      <c r="M241" s="81"/>
      <c r="N241" s="81"/>
      <c r="O241" s="83"/>
      <c r="P241" s="80" t="str">
        <f t="shared" si="23"/>
        <v>-</v>
      </c>
      <c r="Q241" s="9" t="str">
        <f t="shared" si="24"/>
        <v/>
      </c>
      <c r="R241" s="9" t="str">
        <f t="shared" si="25"/>
        <v/>
      </c>
      <c r="S241" s="81"/>
      <c r="T241" s="81"/>
      <c r="U241" s="83"/>
      <c r="W241" s="84"/>
      <c r="X241" s="85"/>
      <c r="Y241" s="85"/>
      <c r="Z241" s="85"/>
      <c r="AA241" s="85"/>
      <c r="AB241" s="85"/>
      <c r="AC241" s="85"/>
      <c r="AD241" s="85"/>
      <c r="AE241" s="85"/>
      <c r="AF241" s="85"/>
      <c r="AG241" s="85"/>
      <c r="AH241" s="85"/>
      <c r="AI241" s="86"/>
      <c r="AJ241" s="27"/>
      <c r="AK241" s="84"/>
      <c r="AL241" s="85"/>
      <c r="AM241" s="85"/>
      <c r="AN241" s="85"/>
      <c r="AO241" s="85"/>
      <c r="AP241" s="85"/>
      <c r="AQ241" s="85"/>
      <c r="AR241" s="85"/>
      <c r="AS241" s="85"/>
      <c r="AT241" s="85"/>
      <c r="AU241" s="85"/>
      <c r="AV241" s="85"/>
      <c r="AW241" s="86"/>
    </row>
    <row r="242" spans="1:49" ht="38.25" x14ac:dyDescent="0.2">
      <c r="A242" s="76">
        <v>220</v>
      </c>
      <c r="B242" s="77" t="str">
        <f ca="1">VLOOKUP($A242,Scoring!$A$15:$R$266,2,FALSE)</f>
        <v/>
      </c>
      <c r="C242" s="77" t="str">
        <f ca="1">VLOOKUP($A242,Scoring!$A$15:$R$266,3,FALSE)</f>
        <v xml:space="preserve">
</v>
      </c>
      <c r="D242" s="78"/>
      <c r="E242" s="79" t="str">
        <f>VLOOKUP($A242,Scoring!$A$16:$R$266,Scoring!$D$267,FALSE)</f>
        <v/>
      </c>
      <c r="F242" s="78"/>
      <c r="G242" s="79" t="str">
        <f>VLOOKUP($A242,Scoring!$A$16:$R$266,Scoring!$P$267,FALSE)</f>
        <v/>
      </c>
      <c r="H242" s="78"/>
      <c r="I242" s="79" t="str">
        <f ca="1">VLOOKUP($A242,Scoring!$A$16:$R$266,Scoring!$R$267,FALSE)</f>
        <v/>
      </c>
      <c r="J242" s="87" t="str">
        <f t="shared" si="20"/>
        <v>-</v>
      </c>
      <c r="K242" s="9" t="str">
        <f t="shared" si="21"/>
        <v/>
      </c>
      <c r="L242" s="9" t="str">
        <f t="shared" si="22"/>
        <v/>
      </c>
      <c r="M242" s="81"/>
      <c r="N242" s="81"/>
      <c r="O242" s="83"/>
      <c r="P242" s="80" t="str">
        <f t="shared" si="23"/>
        <v>-</v>
      </c>
      <c r="Q242" s="9" t="str">
        <f t="shared" si="24"/>
        <v/>
      </c>
      <c r="R242" s="9" t="str">
        <f t="shared" si="25"/>
        <v/>
      </c>
      <c r="S242" s="81"/>
      <c r="T242" s="81"/>
      <c r="U242" s="83"/>
      <c r="W242" s="84"/>
      <c r="X242" s="85"/>
      <c r="Y242" s="85"/>
      <c r="Z242" s="85"/>
      <c r="AA242" s="85"/>
      <c r="AB242" s="85"/>
      <c r="AC242" s="85"/>
      <c r="AD242" s="85"/>
      <c r="AE242" s="85"/>
      <c r="AF242" s="85"/>
      <c r="AG242" s="85"/>
      <c r="AH242" s="85"/>
      <c r="AI242" s="86"/>
      <c r="AJ242" s="27"/>
      <c r="AK242" s="84"/>
      <c r="AL242" s="85"/>
      <c r="AM242" s="85"/>
      <c r="AN242" s="85"/>
      <c r="AO242" s="85"/>
      <c r="AP242" s="85"/>
      <c r="AQ242" s="85"/>
      <c r="AR242" s="85"/>
      <c r="AS242" s="85"/>
      <c r="AT242" s="85"/>
      <c r="AU242" s="85"/>
      <c r="AV242" s="85"/>
      <c r="AW242" s="86"/>
    </row>
    <row r="243" spans="1:49" ht="38.25" x14ac:dyDescent="0.2">
      <c r="A243" s="76">
        <v>221</v>
      </c>
      <c r="B243" s="77" t="str">
        <f ca="1">VLOOKUP($A243,Scoring!$A$15:$R$266,2,FALSE)</f>
        <v/>
      </c>
      <c r="C243" s="77" t="str">
        <f ca="1">VLOOKUP($A243,Scoring!$A$15:$R$266,3,FALSE)</f>
        <v xml:space="preserve">
</v>
      </c>
      <c r="D243" s="78"/>
      <c r="E243" s="79" t="str">
        <f>VLOOKUP($A243,Scoring!$A$16:$R$266,Scoring!$D$267,FALSE)</f>
        <v/>
      </c>
      <c r="F243" s="78"/>
      <c r="G243" s="79" t="str">
        <f>VLOOKUP($A243,Scoring!$A$16:$R$266,Scoring!$P$267,FALSE)</f>
        <v/>
      </c>
      <c r="H243" s="78"/>
      <c r="I243" s="79" t="str">
        <f ca="1">VLOOKUP($A243,Scoring!$A$16:$R$266,Scoring!$R$267,FALSE)</f>
        <v/>
      </c>
      <c r="J243" s="87" t="str">
        <f t="shared" si="20"/>
        <v>-</v>
      </c>
      <c r="K243" s="9" t="str">
        <f t="shared" si="21"/>
        <v/>
      </c>
      <c r="L243" s="9" t="str">
        <f t="shared" si="22"/>
        <v/>
      </c>
      <c r="M243" s="81"/>
      <c r="N243" s="81"/>
      <c r="O243" s="83"/>
      <c r="P243" s="80" t="str">
        <f t="shared" si="23"/>
        <v>-</v>
      </c>
      <c r="Q243" s="9" t="str">
        <f t="shared" si="24"/>
        <v/>
      </c>
      <c r="R243" s="9" t="str">
        <f t="shared" si="25"/>
        <v/>
      </c>
      <c r="S243" s="81"/>
      <c r="T243" s="81"/>
      <c r="U243" s="83"/>
      <c r="W243" s="84"/>
      <c r="X243" s="85"/>
      <c r="Y243" s="85"/>
      <c r="Z243" s="85"/>
      <c r="AA243" s="85"/>
      <c r="AB243" s="85"/>
      <c r="AC243" s="85"/>
      <c r="AD243" s="85"/>
      <c r="AE243" s="85"/>
      <c r="AF243" s="85"/>
      <c r="AG243" s="85"/>
      <c r="AH243" s="85"/>
      <c r="AI243" s="86"/>
      <c r="AJ243" s="27"/>
      <c r="AK243" s="84"/>
      <c r="AL243" s="85"/>
      <c r="AM243" s="85"/>
      <c r="AN243" s="85"/>
      <c r="AO243" s="85"/>
      <c r="AP243" s="85"/>
      <c r="AQ243" s="85"/>
      <c r="AR243" s="85"/>
      <c r="AS243" s="85"/>
      <c r="AT243" s="85"/>
      <c r="AU243" s="85"/>
      <c r="AV243" s="85"/>
      <c r="AW243" s="86"/>
    </row>
    <row r="244" spans="1:49" ht="38.25" x14ac:dyDescent="0.2">
      <c r="A244" s="76">
        <v>222</v>
      </c>
      <c r="B244" s="77" t="str">
        <f ca="1">VLOOKUP($A244,Scoring!$A$15:$R$266,2,FALSE)</f>
        <v/>
      </c>
      <c r="C244" s="77" t="str">
        <f ca="1">VLOOKUP($A244,Scoring!$A$15:$R$266,3,FALSE)</f>
        <v xml:space="preserve">
</v>
      </c>
      <c r="D244" s="78"/>
      <c r="E244" s="79" t="str">
        <f>VLOOKUP($A244,Scoring!$A$16:$R$266,Scoring!$D$267,FALSE)</f>
        <v/>
      </c>
      <c r="F244" s="78"/>
      <c r="G244" s="79" t="str">
        <f>VLOOKUP($A244,Scoring!$A$16:$R$266,Scoring!$P$267,FALSE)</f>
        <v/>
      </c>
      <c r="H244" s="78"/>
      <c r="I244" s="79" t="str">
        <f ca="1">VLOOKUP($A244,Scoring!$A$16:$R$266,Scoring!$R$267,FALSE)</f>
        <v/>
      </c>
      <c r="J244" s="87" t="str">
        <f t="shared" si="20"/>
        <v>-</v>
      </c>
      <c r="K244" s="9" t="str">
        <f t="shared" si="21"/>
        <v/>
      </c>
      <c r="L244" s="9" t="str">
        <f t="shared" si="22"/>
        <v/>
      </c>
      <c r="M244" s="81"/>
      <c r="N244" s="81"/>
      <c r="O244" s="83"/>
      <c r="P244" s="80" t="str">
        <f t="shared" si="23"/>
        <v>-</v>
      </c>
      <c r="Q244" s="9" t="str">
        <f t="shared" si="24"/>
        <v/>
      </c>
      <c r="R244" s="9" t="str">
        <f t="shared" si="25"/>
        <v/>
      </c>
      <c r="S244" s="81"/>
      <c r="T244" s="81"/>
      <c r="U244" s="83"/>
      <c r="W244" s="84"/>
      <c r="X244" s="85"/>
      <c r="Y244" s="85"/>
      <c r="Z244" s="85"/>
      <c r="AA244" s="85"/>
      <c r="AB244" s="85"/>
      <c r="AC244" s="85"/>
      <c r="AD244" s="85"/>
      <c r="AE244" s="85"/>
      <c r="AF244" s="85"/>
      <c r="AG244" s="85"/>
      <c r="AH244" s="85"/>
      <c r="AI244" s="86"/>
      <c r="AJ244" s="27"/>
      <c r="AK244" s="84"/>
      <c r="AL244" s="85"/>
      <c r="AM244" s="85"/>
      <c r="AN244" s="85"/>
      <c r="AO244" s="85"/>
      <c r="AP244" s="85"/>
      <c r="AQ244" s="85"/>
      <c r="AR244" s="85"/>
      <c r="AS244" s="85"/>
      <c r="AT244" s="85"/>
      <c r="AU244" s="85"/>
      <c r="AV244" s="85"/>
      <c r="AW244" s="86"/>
    </row>
    <row r="245" spans="1:49" ht="38.25" x14ac:dyDescent="0.2">
      <c r="A245" s="76">
        <v>223</v>
      </c>
      <c r="B245" s="77" t="str">
        <f ca="1">VLOOKUP($A245,Scoring!$A$15:$R$266,2,FALSE)</f>
        <v/>
      </c>
      <c r="C245" s="77" t="str">
        <f ca="1">VLOOKUP($A245,Scoring!$A$15:$R$266,3,FALSE)</f>
        <v xml:space="preserve">
</v>
      </c>
      <c r="D245" s="78"/>
      <c r="E245" s="79" t="str">
        <f>VLOOKUP($A245,Scoring!$A$16:$R$266,Scoring!$D$267,FALSE)</f>
        <v/>
      </c>
      <c r="F245" s="78"/>
      <c r="G245" s="79" t="str">
        <f>VLOOKUP($A245,Scoring!$A$16:$R$266,Scoring!$P$267,FALSE)</f>
        <v/>
      </c>
      <c r="H245" s="78"/>
      <c r="I245" s="79" t="str">
        <f ca="1">VLOOKUP($A245,Scoring!$A$16:$R$266,Scoring!$R$267,FALSE)</f>
        <v/>
      </c>
      <c r="J245" s="87" t="str">
        <f t="shared" si="20"/>
        <v>-</v>
      </c>
      <c r="K245" s="9" t="str">
        <f t="shared" si="21"/>
        <v/>
      </c>
      <c r="L245" s="9" t="str">
        <f t="shared" si="22"/>
        <v/>
      </c>
      <c r="M245" s="81"/>
      <c r="N245" s="81"/>
      <c r="O245" s="83"/>
      <c r="P245" s="80" t="str">
        <f t="shared" si="23"/>
        <v>-</v>
      </c>
      <c r="Q245" s="9" t="str">
        <f t="shared" si="24"/>
        <v/>
      </c>
      <c r="R245" s="9" t="str">
        <f t="shared" si="25"/>
        <v/>
      </c>
      <c r="S245" s="81"/>
      <c r="T245" s="81"/>
      <c r="U245" s="83"/>
      <c r="W245" s="84"/>
      <c r="X245" s="85"/>
      <c r="Y245" s="85"/>
      <c r="Z245" s="85"/>
      <c r="AA245" s="85"/>
      <c r="AB245" s="85"/>
      <c r="AC245" s="85"/>
      <c r="AD245" s="85"/>
      <c r="AE245" s="85"/>
      <c r="AF245" s="85"/>
      <c r="AG245" s="85"/>
      <c r="AH245" s="85"/>
      <c r="AI245" s="86"/>
      <c r="AJ245" s="27"/>
      <c r="AK245" s="84"/>
      <c r="AL245" s="85"/>
      <c r="AM245" s="85"/>
      <c r="AN245" s="85"/>
      <c r="AO245" s="85"/>
      <c r="AP245" s="85"/>
      <c r="AQ245" s="85"/>
      <c r="AR245" s="85"/>
      <c r="AS245" s="85"/>
      <c r="AT245" s="85"/>
      <c r="AU245" s="85"/>
      <c r="AV245" s="85"/>
      <c r="AW245" s="86"/>
    </row>
    <row r="246" spans="1:49" ht="38.25" x14ac:dyDescent="0.2">
      <c r="A246" s="76">
        <v>224</v>
      </c>
      <c r="B246" s="77" t="str">
        <f ca="1">VLOOKUP($A246,Scoring!$A$15:$R$266,2,FALSE)</f>
        <v/>
      </c>
      <c r="C246" s="77" t="str">
        <f ca="1">VLOOKUP($A246,Scoring!$A$15:$R$266,3,FALSE)</f>
        <v xml:space="preserve">
</v>
      </c>
      <c r="D246" s="78"/>
      <c r="E246" s="79" t="str">
        <f>VLOOKUP($A246,Scoring!$A$16:$R$266,Scoring!$D$267,FALSE)</f>
        <v/>
      </c>
      <c r="F246" s="78"/>
      <c r="G246" s="79" t="str">
        <f>VLOOKUP($A246,Scoring!$A$16:$R$266,Scoring!$P$267,FALSE)</f>
        <v/>
      </c>
      <c r="H246" s="78"/>
      <c r="I246" s="79" t="str">
        <f ca="1">VLOOKUP($A246,Scoring!$A$16:$R$266,Scoring!$R$267,FALSE)</f>
        <v/>
      </c>
      <c r="J246" s="87" t="str">
        <f t="shared" si="20"/>
        <v>-</v>
      </c>
      <c r="K246" s="9" t="str">
        <f t="shared" si="21"/>
        <v/>
      </c>
      <c r="L246" s="9" t="str">
        <f t="shared" si="22"/>
        <v/>
      </c>
      <c r="M246" s="81"/>
      <c r="N246" s="81"/>
      <c r="O246" s="83"/>
      <c r="P246" s="80" t="str">
        <f t="shared" si="23"/>
        <v>-</v>
      </c>
      <c r="Q246" s="9" t="str">
        <f t="shared" si="24"/>
        <v/>
      </c>
      <c r="R246" s="9" t="str">
        <f t="shared" si="25"/>
        <v/>
      </c>
      <c r="S246" s="81"/>
      <c r="T246" s="81"/>
      <c r="U246" s="83"/>
      <c r="W246" s="84"/>
      <c r="X246" s="85"/>
      <c r="Y246" s="85"/>
      <c r="Z246" s="85"/>
      <c r="AA246" s="85"/>
      <c r="AB246" s="85"/>
      <c r="AC246" s="85"/>
      <c r="AD246" s="85"/>
      <c r="AE246" s="85"/>
      <c r="AF246" s="85"/>
      <c r="AG246" s="85"/>
      <c r="AH246" s="85"/>
      <c r="AI246" s="86"/>
      <c r="AJ246" s="27"/>
      <c r="AK246" s="84"/>
      <c r="AL246" s="85"/>
      <c r="AM246" s="85"/>
      <c r="AN246" s="85"/>
      <c r="AO246" s="85"/>
      <c r="AP246" s="85"/>
      <c r="AQ246" s="85"/>
      <c r="AR246" s="85"/>
      <c r="AS246" s="85"/>
      <c r="AT246" s="85"/>
      <c r="AU246" s="85"/>
      <c r="AV246" s="85"/>
      <c r="AW246" s="86"/>
    </row>
    <row r="247" spans="1:49" ht="38.25" x14ac:dyDescent="0.2">
      <c r="A247" s="76">
        <v>225</v>
      </c>
      <c r="B247" s="77" t="str">
        <f ca="1">VLOOKUP($A247,Scoring!$A$15:$R$266,2,FALSE)</f>
        <v/>
      </c>
      <c r="C247" s="77" t="str">
        <f ca="1">VLOOKUP($A247,Scoring!$A$15:$R$266,3,FALSE)</f>
        <v xml:space="preserve">
</v>
      </c>
      <c r="D247" s="78"/>
      <c r="E247" s="79" t="str">
        <f>VLOOKUP($A247,Scoring!$A$16:$R$266,Scoring!$D$267,FALSE)</f>
        <v/>
      </c>
      <c r="F247" s="78"/>
      <c r="G247" s="79" t="str">
        <f>VLOOKUP($A247,Scoring!$A$16:$R$266,Scoring!$P$267,FALSE)</f>
        <v/>
      </c>
      <c r="H247" s="78"/>
      <c r="I247" s="79" t="str">
        <f ca="1">VLOOKUP($A247,Scoring!$A$16:$R$266,Scoring!$R$267,FALSE)</f>
        <v/>
      </c>
      <c r="J247" s="87" t="str">
        <f t="shared" si="20"/>
        <v>-</v>
      </c>
      <c r="K247" s="9" t="str">
        <f t="shared" si="21"/>
        <v/>
      </c>
      <c r="L247" s="9" t="str">
        <f t="shared" si="22"/>
        <v/>
      </c>
      <c r="M247" s="81"/>
      <c r="N247" s="81"/>
      <c r="O247" s="83"/>
      <c r="P247" s="80" t="str">
        <f t="shared" si="23"/>
        <v>-</v>
      </c>
      <c r="Q247" s="9" t="str">
        <f t="shared" si="24"/>
        <v/>
      </c>
      <c r="R247" s="9" t="str">
        <f t="shared" si="25"/>
        <v/>
      </c>
      <c r="S247" s="81"/>
      <c r="T247" s="81"/>
      <c r="U247" s="83"/>
      <c r="W247" s="84"/>
      <c r="X247" s="85"/>
      <c r="Y247" s="85"/>
      <c r="Z247" s="85"/>
      <c r="AA247" s="85"/>
      <c r="AB247" s="85"/>
      <c r="AC247" s="85"/>
      <c r="AD247" s="85"/>
      <c r="AE247" s="85"/>
      <c r="AF247" s="85"/>
      <c r="AG247" s="85"/>
      <c r="AH247" s="85"/>
      <c r="AI247" s="86"/>
      <c r="AJ247" s="27"/>
      <c r="AK247" s="84"/>
      <c r="AL247" s="85"/>
      <c r="AM247" s="85"/>
      <c r="AN247" s="85"/>
      <c r="AO247" s="85"/>
      <c r="AP247" s="85"/>
      <c r="AQ247" s="85"/>
      <c r="AR247" s="85"/>
      <c r="AS247" s="85"/>
      <c r="AT247" s="85"/>
      <c r="AU247" s="85"/>
      <c r="AV247" s="85"/>
      <c r="AW247" s="86"/>
    </row>
    <row r="248" spans="1:49" ht="38.25" x14ac:dyDescent="0.2">
      <c r="A248" s="76">
        <v>226</v>
      </c>
      <c r="B248" s="77" t="str">
        <f ca="1">VLOOKUP($A248,Scoring!$A$15:$R$266,2,FALSE)</f>
        <v/>
      </c>
      <c r="C248" s="77" t="str">
        <f ca="1">VLOOKUP($A248,Scoring!$A$15:$R$266,3,FALSE)</f>
        <v xml:space="preserve">
</v>
      </c>
      <c r="D248" s="78"/>
      <c r="E248" s="79" t="str">
        <f>VLOOKUP($A248,Scoring!$A$16:$R$266,Scoring!$D$267,FALSE)</f>
        <v/>
      </c>
      <c r="F248" s="78"/>
      <c r="G248" s="79" t="str">
        <f>VLOOKUP($A248,Scoring!$A$16:$R$266,Scoring!$P$267,FALSE)</f>
        <v/>
      </c>
      <c r="H248" s="78"/>
      <c r="I248" s="79" t="str">
        <f ca="1">VLOOKUP($A248,Scoring!$A$16:$R$266,Scoring!$R$267,FALSE)</f>
        <v/>
      </c>
      <c r="J248" s="87" t="str">
        <f t="shared" si="20"/>
        <v>-</v>
      </c>
      <c r="K248" s="9" t="str">
        <f t="shared" si="21"/>
        <v/>
      </c>
      <c r="L248" s="9" t="str">
        <f t="shared" si="22"/>
        <v/>
      </c>
      <c r="M248" s="81"/>
      <c r="N248" s="81"/>
      <c r="O248" s="83"/>
      <c r="P248" s="80" t="str">
        <f t="shared" si="23"/>
        <v>-</v>
      </c>
      <c r="Q248" s="9" t="str">
        <f t="shared" si="24"/>
        <v/>
      </c>
      <c r="R248" s="9" t="str">
        <f t="shared" si="25"/>
        <v/>
      </c>
      <c r="S248" s="81"/>
      <c r="T248" s="81"/>
      <c r="U248" s="83"/>
      <c r="W248" s="84"/>
      <c r="X248" s="85"/>
      <c r="Y248" s="85"/>
      <c r="Z248" s="85"/>
      <c r="AA248" s="85"/>
      <c r="AB248" s="85"/>
      <c r="AC248" s="85"/>
      <c r="AD248" s="85"/>
      <c r="AE248" s="85"/>
      <c r="AF248" s="85"/>
      <c r="AG248" s="85"/>
      <c r="AH248" s="85"/>
      <c r="AI248" s="86"/>
      <c r="AJ248" s="27"/>
      <c r="AK248" s="84"/>
      <c r="AL248" s="85"/>
      <c r="AM248" s="85"/>
      <c r="AN248" s="85"/>
      <c r="AO248" s="85"/>
      <c r="AP248" s="85"/>
      <c r="AQ248" s="85"/>
      <c r="AR248" s="85"/>
      <c r="AS248" s="85"/>
      <c r="AT248" s="85"/>
      <c r="AU248" s="85"/>
      <c r="AV248" s="85"/>
      <c r="AW248" s="86"/>
    </row>
    <row r="249" spans="1:49" ht="38.25" x14ac:dyDescent="0.2">
      <c r="A249" s="76">
        <v>227</v>
      </c>
      <c r="B249" s="77" t="str">
        <f ca="1">VLOOKUP($A249,Scoring!$A$15:$R$266,2,FALSE)</f>
        <v/>
      </c>
      <c r="C249" s="77" t="str">
        <f ca="1">VLOOKUP($A249,Scoring!$A$15:$R$266,3,FALSE)</f>
        <v xml:space="preserve">
</v>
      </c>
      <c r="D249" s="78"/>
      <c r="E249" s="79" t="str">
        <f>VLOOKUP($A249,Scoring!$A$16:$R$266,Scoring!$D$267,FALSE)</f>
        <v/>
      </c>
      <c r="F249" s="78"/>
      <c r="G249" s="79" t="str">
        <f>VLOOKUP($A249,Scoring!$A$16:$R$266,Scoring!$P$267,FALSE)</f>
        <v/>
      </c>
      <c r="H249" s="78"/>
      <c r="I249" s="79" t="str">
        <f ca="1">VLOOKUP($A249,Scoring!$A$16:$R$266,Scoring!$R$267,FALSE)</f>
        <v/>
      </c>
      <c r="J249" s="87" t="str">
        <f t="shared" si="20"/>
        <v>-</v>
      </c>
      <c r="K249" s="9" t="str">
        <f t="shared" si="21"/>
        <v/>
      </c>
      <c r="L249" s="9" t="str">
        <f t="shared" si="22"/>
        <v/>
      </c>
      <c r="M249" s="81"/>
      <c r="N249" s="81"/>
      <c r="O249" s="83"/>
      <c r="P249" s="80" t="str">
        <f t="shared" si="23"/>
        <v>-</v>
      </c>
      <c r="Q249" s="9" t="str">
        <f t="shared" si="24"/>
        <v/>
      </c>
      <c r="R249" s="9" t="str">
        <f t="shared" si="25"/>
        <v/>
      </c>
      <c r="S249" s="81"/>
      <c r="T249" s="81"/>
      <c r="U249" s="83"/>
      <c r="W249" s="84"/>
      <c r="X249" s="85"/>
      <c r="Y249" s="85"/>
      <c r="Z249" s="85"/>
      <c r="AA249" s="85"/>
      <c r="AB249" s="85"/>
      <c r="AC249" s="85"/>
      <c r="AD249" s="85"/>
      <c r="AE249" s="85"/>
      <c r="AF249" s="85"/>
      <c r="AG249" s="85"/>
      <c r="AH249" s="85"/>
      <c r="AI249" s="86"/>
      <c r="AJ249" s="27"/>
      <c r="AK249" s="84"/>
      <c r="AL249" s="85"/>
      <c r="AM249" s="85"/>
      <c r="AN249" s="85"/>
      <c r="AO249" s="85"/>
      <c r="AP249" s="85"/>
      <c r="AQ249" s="85"/>
      <c r="AR249" s="85"/>
      <c r="AS249" s="85"/>
      <c r="AT249" s="85"/>
      <c r="AU249" s="85"/>
      <c r="AV249" s="85"/>
      <c r="AW249" s="86"/>
    </row>
    <row r="250" spans="1:49" ht="38.25" x14ac:dyDescent="0.2">
      <c r="A250" s="76">
        <v>228</v>
      </c>
      <c r="B250" s="77" t="str">
        <f ca="1">VLOOKUP($A250,Scoring!$A$15:$R$266,2,FALSE)</f>
        <v/>
      </c>
      <c r="C250" s="77" t="str">
        <f ca="1">VLOOKUP($A250,Scoring!$A$15:$R$266,3,FALSE)</f>
        <v xml:space="preserve">
</v>
      </c>
      <c r="D250" s="78"/>
      <c r="E250" s="79" t="str">
        <f>VLOOKUP($A250,Scoring!$A$16:$R$266,Scoring!$D$267,FALSE)</f>
        <v/>
      </c>
      <c r="F250" s="78"/>
      <c r="G250" s="79" t="str">
        <f>VLOOKUP($A250,Scoring!$A$16:$R$266,Scoring!$P$267,FALSE)</f>
        <v/>
      </c>
      <c r="H250" s="78"/>
      <c r="I250" s="79" t="str">
        <f ca="1">VLOOKUP($A250,Scoring!$A$16:$R$266,Scoring!$R$267,FALSE)</f>
        <v/>
      </c>
      <c r="J250" s="87" t="str">
        <f t="shared" si="20"/>
        <v>-</v>
      </c>
      <c r="K250" s="9" t="str">
        <f t="shared" si="21"/>
        <v/>
      </c>
      <c r="L250" s="9" t="str">
        <f t="shared" si="22"/>
        <v/>
      </c>
      <c r="M250" s="81"/>
      <c r="N250" s="81"/>
      <c r="O250" s="83"/>
      <c r="P250" s="80" t="str">
        <f t="shared" si="23"/>
        <v>-</v>
      </c>
      <c r="Q250" s="9" t="str">
        <f t="shared" si="24"/>
        <v/>
      </c>
      <c r="R250" s="9" t="str">
        <f t="shared" si="25"/>
        <v/>
      </c>
      <c r="S250" s="81"/>
      <c r="T250" s="81"/>
      <c r="U250" s="83"/>
      <c r="W250" s="84"/>
      <c r="X250" s="85"/>
      <c r="Y250" s="85"/>
      <c r="Z250" s="85"/>
      <c r="AA250" s="85"/>
      <c r="AB250" s="85"/>
      <c r="AC250" s="85"/>
      <c r="AD250" s="85"/>
      <c r="AE250" s="85"/>
      <c r="AF250" s="85"/>
      <c r="AG250" s="85"/>
      <c r="AH250" s="85"/>
      <c r="AI250" s="86"/>
      <c r="AJ250" s="27"/>
      <c r="AK250" s="84"/>
      <c r="AL250" s="85"/>
      <c r="AM250" s="85"/>
      <c r="AN250" s="85"/>
      <c r="AO250" s="85"/>
      <c r="AP250" s="85"/>
      <c r="AQ250" s="85"/>
      <c r="AR250" s="85"/>
      <c r="AS250" s="85"/>
      <c r="AT250" s="85"/>
      <c r="AU250" s="85"/>
      <c r="AV250" s="85"/>
      <c r="AW250" s="86"/>
    </row>
    <row r="251" spans="1:49" ht="38.25" x14ac:dyDescent="0.2">
      <c r="A251" s="76">
        <v>229</v>
      </c>
      <c r="B251" s="77" t="str">
        <f ca="1">VLOOKUP($A251,Scoring!$A$15:$R$266,2,FALSE)</f>
        <v/>
      </c>
      <c r="C251" s="77" t="str">
        <f ca="1">VLOOKUP($A251,Scoring!$A$15:$R$266,3,FALSE)</f>
        <v xml:space="preserve">
</v>
      </c>
      <c r="D251" s="78"/>
      <c r="E251" s="79" t="str">
        <f>VLOOKUP($A251,Scoring!$A$16:$R$266,Scoring!$D$267,FALSE)</f>
        <v/>
      </c>
      <c r="F251" s="78"/>
      <c r="G251" s="79" t="str">
        <f>VLOOKUP($A251,Scoring!$A$16:$R$266,Scoring!$P$267,FALSE)</f>
        <v/>
      </c>
      <c r="H251" s="78"/>
      <c r="I251" s="79" t="str">
        <f ca="1">VLOOKUP($A251,Scoring!$A$16:$R$266,Scoring!$R$267,FALSE)</f>
        <v/>
      </c>
      <c r="J251" s="87" t="str">
        <f t="shared" si="20"/>
        <v>-</v>
      </c>
      <c r="K251" s="9" t="str">
        <f t="shared" si="21"/>
        <v/>
      </c>
      <c r="L251" s="9" t="str">
        <f t="shared" si="22"/>
        <v/>
      </c>
      <c r="M251" s="81"/>
      <c r="N251" s="81"/>
      <c r="O251" s="83"/>
      <c r="P251" s="80" t="str">
        <f t="shared" si="23"/>
        <v>-</v>
      </c>
      <c r="Q251" s="9" t="str">
        <f t="shared" si="24"/>
        <v/>
      </c>
      <c r="R251" s="9" t="str">
        <f t="shared" si="25"/>
        <v/>
      </c>
      <c r="S251" s="81"/>
      <c r="T251" s="81"/>
      <c r="U251" s="83"/>
      <c r="W251" s="84"/>
      <c r="X251" s="85"/>
      <c r="Y251" s="85"/>
      <c r="Z251" s="85"/>
      <c r="AA251" s="85"/>
      <c r="AB251" s="85"/>
      <c r="AC251" s="85"/>
      <c r="AD251" s="85"/>
      <c r="AE251" s="85"/>
      <c r="AF251" s="85"/>
      <c r="AG251" s="85"/>
      <c r="AH251" s="85"/>
      <c r="AI251" s="86"/>
      <c r="AJ251" s="27"/>
      <c r="AK251" s="84"/>
      <c r="AL251" s="85"/>
      <c r="AM251" s="85"/>
      <c r="AN251" s="85"/>
      <c r="AO251" s="85"/>
      <c r="AP251" s="85"/>
      <c r="AQ251" s="85"/>
      <c r="AR251" s="85"/>
      <c r="AS251" s="85"/>
      <c r="AT251" s="85"/>
      <c r="AU251" s="85"/>
      <c r="AV251" s="85"/>
      <c r="AW251" s="86"/>
    </row>
    <row r="252" spans="1:49" ht="38.25" x14ac:dyDescent="0.2">
      <c r="A252" s="76">
        <v>230</v>
      </c>
      <c r="B252" s="77" t="str">
        <f ca="1">VLOOKUP($A252,Scoring!$A$15:$R$266,2,FALSE)</f>
        <v/>
      </c>
      <c r="C252" s="77" t="str">
        <f ca="1">VLOOKUP($A252,Scoring!$A$15:$R$266,3,FALSE)</f>
        <v xml:space="preserve">
</v>
      </c>
      <c r="D252" s="78"/>
      <c r="E252" s="79" t="str">
        <f>VLOOKUP($A252,Scoring!$A$16:$R$266,Scoring!$D$267,FALSE)</f>
        <v/>
      </c>
      <c r="F252" s="78"/>
      <c r="G252" s="79" t="str">
        <f>VLOOKUP($A252,Scoring!$A$16:$R$266,Scoring!$P$267,FALSE)</f>
        <v/>
      </c>
      <c r="H252" s="78"/>
      <c r="I252" s="79" t="str">
        <f ca="1">VLOOKUP($A252,Scoring!$A$16:$R$266,Scoring!$R$267,FALSE)</f>
        <v/>
      </c>
      <c r="J252" s="87" t="str">
        <f t="shared" si="20"/>
        <v>-</v>
      </c>
      <c r="K252" s="9" t="str">
        <f t="shared" si="21"/>
        <v/>
      </c>
      <c r="L252" s="9" t="str">
        <f t="shared" si="22"/>
        <v/>
      </c>
      <c r="M252" s="81"/>
      <c r="N252" s="81"/>
      <c r="O252" s="83"/>
      <c r="P252" s="80" t="str">
        <f t="shared" si="23"/>
        <v>-</v>
      </c>
      <c r="Q252" s="9" t="str">
        <f t="shared" si="24"/>
        <v/>
      </c>
      <c r="R252" s="9" t="str">
        <f t="shared" si="25"/>
        <v/>
      </c>
      <c r="S252" s="81"/>
      <c r="T252" s="81"/>
      <c r="U252" s="83"/>
      <c r="W252" s="84"/>
      <c r="X252" s="85"/>
      <c r="Y252" s="85"/>
      <c r="Z252" s="85"/>
      <c r="AA252" s="85"/>
      <c r="AB252" s="85"/>
      <c r="AC252" s="85"/>
      <c r="AD252" s="85"/>
      <c r="AE252" s="85"/>
      <c r="AF252" s="85"/>
      <c r="AG252" s="85"/>
      <c r="AH252" s="85"/>
      <c r="AI252" s="86"/>
      <c r="AJ252" s="27"/>
      <c r="AK252" s="84"/>
      <c r="AL252" s="85"/>
      <c r="AM252" s="85"/>
      <c r="AN252" s="85"/>
      <c r="AO252" s="85"/>
      <c r="AP252" s="85"/>
      <c r="AQ252" s="85"/>
      <c r="AR252" s="85"/>
      <c r="AS252" s="85"/>
      <c r="AT252" s="85"/>
      <c r="AU252" s="85"/>
      <c r="AV252" s="85"/>
      <c r="AW252" s="86"/>
    </row>
    <row r="253" spans="1:49" ht="38.25" x14ac:dyDescent="0.2">
      <c r="A253" s="76">
        <v>231</v>
      </c>
      <c r="B253" s="77" t="str">
        <f ca="1">VLOOKUP($A253,Scoring!$A$15:$R$266,2,FALSE)</f>
        <v/>
      </c>
      <c r="C253" s="77" t="str">
        <f ca="1">VLOOKUP($A253,Scoring!$A$15:$R$266,3,FALSE)</f>
        <v xml:space="preserve">
</v>
      </c>
      <c r="D253" s="78"/>
      <c r="E253" s="79" t="str">
        <f>VLOOKUP($A253,Scoring!$A$16:$R$266,Scoring!$D$267,FALSE)</f>
        <v/>
      </c>
      <c r="F253" s="78"/>
      <c r="G253" s="79" t="str">
        <f>VLOOKUP($A253,Scoring!$A$16:$R$266,Scoring!$P$267,FALSE)</f>
        <v/>
      </c>
      <c r="H253" s="78"/>
      <c r="I253" s="79" t="str">
        <f ca="1">VLOOKUP($A253,Scoring!$A$16:$R$266,Scoring!$R$267,FALSE)</f>
        <v/>
      </c>
      <c r="J253" s="87" t="str">
        <f t="shared" si="20"/>
        <v>-</v>
      </c>
      <c r="K253" s="9" t="str">
        <f t="shared" si="21"/>
        <v/>
      </c>
      <c r="L253" s="9" t="str">
        <f t="shared" si="22"/>
        <v/>
      </c>
      <c r="M253" s="81"/>
      <c r="N253" s="81"/>
      <c r="O253" s="83"/>
      <c r="P253" s="80" t="str">
        <f t="shared" si="23"/>
        <v>-</v>
      </c>
      <c r="Q253" s="9" t="str">
        <f t="shared" si="24"/>
        <v/>
      </c>
      <c r="R253" s="9" t="str">
        <f t="shared" si="25"/>
        <v/>
      </c>
      <c r="S253" s="81"/>
      <c r="T253" s="81"/>
      <c r="U253" s="83"/>
      <c r="W253" s="84"/>
      <c r="X253" s="85"/>
      <c r="Y253" s="85"/>
      <c r="Z253" s="85"/>
      <c r="AA253" s="85"/>
      <c r="AB253" s="85"/>
      <c r="AC253" s="85"/>
      <c r="AD253" s="85"/>
      <c r="AE253" s="85"/>
      <c r="AF253" s="85"/>
      <c r="AG253" s="85"/>
      <c r="AH253" s="85"/>
      <c r="AI253" s="86"/>
      <c r="AJ253" s="27"/>
      <c r="AK253" s="84"/>
      <c r="AL253" s="85"/>
      <c r="AM253" s="85"/>
      <c r="AN253" s="85"/>
      <c r="AO253" s="85"/>
      <c r="AP253" s="85"/>
      <c r="AQ253" s="85"/>
      <c r="AR253" s="85"/>
      <c r="AS253" s="85"/>
      <c r="AT253" s="85"/>
      <c r="AU253" s="85"/>
      <c r="AV253" s="85"/>
      <c r="AW253" s="86"/>
    </row>
    <row r="254" spans="1:49" ht="38.25" x14ac:dyDescent="0.2">
      <c r="A254" s="76">
        <v>232</v>
      </c>
      <c r="B254" s="77" t="str">
        <f ca="1">VLOOKUP($A254,Scoring!$A$15:$R$266,2,FALSE)</f>
        <v/>
      </c>
      <c r="C254" s="77" t="str">
        <f ca="1">VLOOKUP($A254,Scoring!$A$15:$R$266,3,FALSE)</f>
        <v xml:space="preserve">
</v>
      </c>
      <c r="D254" s="78"/>
      <c r="E254" s="79" t="str">
        <f>VLOOKUP($A254,Scoring!$A$16:$R$266,Scoring!$D$267,FALSE)</f>
        <v/>
      </c>
      <c r="F254" s="78"/>
      <c r="G254" s="79" t="str">
        <f>VLOOKUP($A254,Scoring!$A$16:$R$266,Scoring!$P$267,FALSE)</f>
        <v/>
      </c>
      <c r="H254" s="78"/>
      <c r="I254" s="79" t="str">
        <f ca="1">VLOOKUP($A254,Scoring!$A$16:$R$266,Scoring!$R$267,FALSE)</f>
        <v/>
      </c>
      <c r="J254" s="87" t="str">
        <f t="shared" si="20"/>
        <v>-</v>
      </c>
      <c r="K254" s="9" t="str">
        <f t="shared" si="21"/>
        <v/>
      </c>
      <c r="L254" s="9" t="str">
        <f t="shared" si="22"/>
        <v/>
      </c>
      <c r="M254" s="81"/>
      <c r="N254" s="81"/>
      <c r="O254" s="83"/>
      <c r="P254" s="80" t="str">
        <f t="shared" si="23"/>
        <v>-</v>
      </c>
      <c r="Q254" s="9" t="str">
        <f t="shared" si="24"/>
        <v/>
      </c>
      <c r="R254" s="9" t="str">
        <f t="shared" si="25"/>
        <v/>
      </c>
      <c r="S254" s="81"/>
      <c r="T254" s="81"/>
      <c r="U254" s="83"/>
      <c r="W254" s="84"/>
      <c r="X254" s="85"/>
      <c r="Y254" s="85"/>
      <c r="Z254" s="85"/>
      <c r="AA254" s="85"/>
      <c r="AB254" s="85"/>
      <c r="AC254" s="85"/>
      <c r="AD254" s="85"/>
      <c r="AE254" s="85"/>
      <c r="AF254" s="85"/>
      <c r="AG254" s="85"/>
      <c r="AH254" s="85"/>
      <c r="AI254" s="86"/>
      <c r="AJ254" s="27"/>
      <c r="AK254" s="84"/>
      <c r="AL254" s="85"/>
      <c r="AM254" s="85"/>
      <c r="AN254" s="85"/>
      <c r="AO254" s="85"/>
      <c r="AP254" s="85"/>
      <c r="AQ254" s="85"/>
      <c r="AR254" s="85"/>
      <c r="AS254" s="85"/>
      <c r="AT254" s="85"/>
      <c r="AU254" s="85"/>
      <c r="AV254" s="85"/>
      <c r="AW254" s="86"/>
    </row>
    <row r="255" spans="1:49" ht="38.25" x14ac:dyDescent="0.2">
      <c r="A255" s="76">
        <v>233</v>
      </c>
      <c r="B255" s="77" t="str">
        <f ca="1">VLOOKUP($A255,Scoring!$A$15:$R$266,2,FALSE)</f>
        <v/>
      </c>
      <c r="C255" s="77" t="str">
        <f ca="1">VLOOKUP($A255,Scoring!$A$15:$R$266,3,FALSE)</f>
        <v xml:space="preserve">
</v>
      </c>
      <c r="D255" s="78"/>
      <c r="E255" s="79" t="str">
        <f>VLOOKUP($A255,Scoring!$A$16:$R$266,Scoring!$D$267,FALSE)</f>
        <v/>
      </c>
      <c r="F255" s="78"/>
      <c r="G255" s="79" t="str">
        <f>VLOOKUP($A255,Scoring!$A$16:$R$266,Scoring!$P$267,FALSE)</f>
        <v/>
      </c>
      <c r="H255" s="78"/>
      <c r="I255" s="79" t="str">
        <f ca="1">VLOOKUP($A255,Scoring!$A$16:$R$266,Scoring!$R$267,FALSE)</f>
        <v/>
      </c>
      <c r="J255" s="87" t="str">
        <f t="shared" si="20"/>
        <v>-</v>
      </c>
      <c r="K255" s="9" t="str">
        <f t="shared" si="21"/>
        <v/>
      </c>
      <c r="L255" s="9" t="str">
        <f t="shared" si="22"/>
        <v/>
      </c>
      <c r="M255" s="81"/>
      <c r="N255" s="81"/>
      <c r="O255" s="83"/>
      <c r="P255" s="80" t="str">
        <f t="shared" si="23"/>
        <v>-</v>
      </c>
      <c r="Q255" s="9" t="str">
        <f t="shared" si="24"/>
        <v/>
      </c>
      <c r="R255" s="9" t="str">
        <f t="shared" si="25"/>
        <v/>
      </c>
      <c r="S255" s="81"/>
      <c r="T255" s="81"/>
      <c r="U255" s="83"/>
      <c r="W255" s="84"/>
      <c r="X255" s="85"/>
      <c r="Y255" s="85"/>
      <c r="Z255" s="85"/>
      <c r="AA255" s="85"/>
      <c r="AB255" s="85"/>
      <c r="AC255" s="85"/>
      <c r="AD255" s="85"/>
      <c r="AE255" s="85"/>
      <c r="AF255" s="85"/>
      <c r="AG255" s="85"/>
      <c r="AH255" s="85"/>
      <c r="AI255" s="86"/>
      <c r="AJ255" s="27"/>
      <c r="AK255" s="84"/>
      <c r="AL255" s="85"/>
      <c r="AM255" s="85"/>
      <c r="AN255" s="85"/>
      <c r="AO255" s="85"/>
      <c r="AP255" s="85"/>
      <c r="AQ255" s="85"/>
      <c r="AR255" s="85"/>
      <c r="AS255" s="85"/>
      <c r="AT255" s="85"/>
      <c r="AU255" s="85"/>
      <c r="AV255" s="85"/>
      <c r="AW255" s="86"/>
    </row>
    <row r="256" spans="1:49" ht="38.25" x14ac:dyDescent="0.2">
      <c r="A256" s="76">
        <v>234</v>
      </c>
      <c r="B256" s="77" t="str">
        <f ca="1">VLOOKUP($A256,Scoring!$A$15:$R$266,2,FALSE)</f>
        <v/>
      </c>
      <c r="C256" s="77" t="str">
        <f ca="1">VLOOKUP($A256,Scoring!$A$15:$R$266,3,FALSE)</f>
        <v xml:space="preserve">
</v>
      </c>
      <c r="D256" s="78"/>
      <c r="E256" s="79" t="str">
        <f>VLOOKUP($A256,Scoring!$A$16:$R$266,Scoring!$D$267,FALSE)</f>
        <v/>
      </c>
      <c r="F256" s="78"/>
      <c r="G256" s="79" t="str">
        <f>VLOOKUP($A256,Scoring!$A$16:$R$266,Scoring!$P$267,FALSE)</f>
        <v/>
      </c>
      <c r="H256" s="78"/>
      <c r="I256" s="79" t="str">
        <f ca="1">VLOOKUP($A256,Scoring!$A$16:$R$266,Scoring!$R$267,FALSE)</f>
        <v/>
      </c>
      <c r="J256" s="87" t="str">
        <f t="shared" si="20"/>
        <v>-</v>
      </c>
      <c r="K256" s="9" t="str">
        <f t="shared" si="21"/>
        <v/>
      </c>
      <c r="L256" s="9" t="str">
        <f t="shared" si="22"/>
        <v/>
      </c>
      <c r="M256" s="81"/>
      <c r="N256" s="81"/>
      <c r="O256" s="83"/>
      <c r="P256" s="80" t="str">
        <f t="shared" si="23"/>
        <v>-</v>
      </c>
      <c r="Q256" s="9" t="str">
        <f t="shared" si="24"/>
        <v/>
      </c>
      <c r="R256" s="9" t="str">
        <f t="shared" si="25"/>
        <v/>
      </c>
      <c r="S256" s="81"/>
      <c r="T256" s="81"/>
      <c r="U256" s="83"/>
      <c r="W256" s="84"/>
      <c r="X256" s="85"/>
      <c r="Y256" s="85"/>
      <c r="Z256" s="85"/>
      <c r="AA256" s="85"/>
      <c r="AB256" s="85"/>
      <c r="AC256" s="85"/>
      <c r="AD256" s="85"/>
      <c r="AE256" s="85"/>
      <c r="AF256" s="85"/>
      <c r="AG256" s="85"/>
      <c r="AH256" s="85"/>
      <c r="AI256" s="86"/>
      <c r="AJ256" s="27"/>
      <c r="AK256" s="84"/>
      <c r="AL256" s="85"/>
      <c r="AM256" s="85"/>
      <c r="AN256" s="85"/>
      <c r="AO256" s="85"/>
      <c r="AP256" s="85"/>
      <c r="AQ256" s="85"/>
      <c r="AR256" s="85"/>
      <c r="AS256" s="85"/>
      <c r="AT256" s="85"/>
      <c r="AU256" s="85"/>
      <c r="AV256" s="85"/>
      <c r="AW256" s="86"/>
    </row>
    <row r="257" spans="1:49" ht="38.25" x14ac:dyDescent="0.2">
      <c r="A257" s="76">
        <v>235</v>
      </c>
      <c r="B257" s="77" t="str">
        <f ca="1">VLOOKUP($A257,Scoring!$A$15:$R$266,2,FALSE)</f>
        <v/>
      </c>
      <c r="C257" s="77" t="str">
        <f ca="1">VLOOKUP($A257,Scoring!$A$15:$R$266,3,FALSE)</f>
        <v xml:space="preserve">
</v>
      </c>
      <c r="D257" s="78"/>
      <c r="E257" s="79" t="str">
        <f>VLOOKUP($A257,Scoring!$A$16:$R$266,Scoring!$D$267,FALSE)</f>
        <v/>
      </c>
      <c r="F257" s="78"/>
      <c r="G257" s="79" t="str">
        <f>VLOOKUP($A257,Scoring!$A$16:$R$266,Scoring!$P$267,FALSE)</f>
        <v/>
      </c>
      <c r="H257" s="78"/>
      <c r="I257" s="79" t="str">
        <f ca="1">VLOOKUP($A257,Scoring!$A$16:$R$266,Scoring!$R$267,FALSE)</f>
        <v/>
      </c>
      <c r="J257" s="87" t="str">
        <f t="shared" si="20"/>
        <v>-</v>
      </c>
      <c r="K257" s="9" t="str">
        <f t="shared" si="21"/>
        <v/>
      </c>
      <c r="L257" s="9" t="str">
        <f t="shared" si="22"/>
        <v/>
      </c>
      <c r="M257" s="81"/>
      <c r="N257" s="81"/>
      <c r="O257" s="83"/>
      <c r="P257" s="80" t="str">
        <f t="shared" si="23"/>
        <v>-</v>
      </c>
      <c r="Q257" s="9" t="str">
        <f t="shared" si="24"/>
        <v/>
      </c>
      <c r="R257" s="9" t="str">
        <f t="shared" si="25"/>
        <v/>
      </c>
      <c r="S257" s="81"/>
      <c r="T257" s="81"/>
      <c r="U257" s="83"/>
      <c r="W257" s="84"/>
      <c r="X257" s="85"/>
      <c r="Y257" s="85"/>
      <c r="Z257" s="85"/>
      <c r="AA257" s="85"/>
      <c r="AB257" s="85"/>
      <c r="AC257" s="85"/>
      <c r="AD257" s="85"/>
      <c r="AE257" s="85"/>
      <c r="AF257" s="85"/>
      <c r="AG257" s="85"/>
      <c r="AH257" s="85"/>
      <c r="AI257" s="86"/>
      <c r="AJ257" s="27"/>
      <c r="AK257" s="84"/>
      <c r="AL257" s="85"/>
      <c r="AM257" s="85"/>
      <c r="AN257" s="85"/>
      <c r="AO257" s="85"/>
      <c r="AP257" s="85"/>
      <c r="AQ257" s="85"/>
      <c r="AR257" s="85"/>
      <c r="AS257" s="85"/>
      <c r="AT257" s="85"/>
      <c r="AU257" s="85"/>
      <c r="AV257" s="85"/>
      <c r="AW257" s="86"/>
    </row>
    <row r="258" spans="1:49" ht="38.25" x14ac:dyDescent="0.2">
      <c r="A258" s="76">
        <v>236</v>
      </c>
      <c r="B258" s="77" t="str">
        <f ca="1">VLOOKUP($A258,Scoring!$A$15:$R$266,2,FALSE)</f>
        <v/>
      </c>
      <c r="C258" s="77" t="str">
        <f ca="1">VLOOKUP($A258,Scoring!$A$15:$R$266,3,FALSE)</f>
        <v xml:space="preserve">
</v>
      </c>
      <c r="D258" s="78"/>
      <c r="E258" s="79" t="str">
        <f>VLOOKUP($A258,Scoring!$A$16:$R$266,Scoring!$D$267,FALSE)</f>
        <v/>
      </c>
      <c r="F258" s="78"/>
      <c r="G258" s="79" t="str">
        <f>VLOOKUP($A258,Scoring!$A$16:$R$266,Scoring!$P$267,FALSE)</f>
        <v/>
      </c>
      <c r="H258" s="78"/>
      <c r="I258" s="79" t="str">
        <f ca="1">VLOOKUP($A258,Scoring!$A$16:$R$266,Scoring!$R$267,FALSE)</f>
        <v/>
      </c>
      <c r="J258" s="87" t="str">
        <f t="shared" si="20"/>
        <v>-</v>
      </c>
      <c r="K258" s="9" t="str">
        <f t="shared" si="21"/>
        <v/>
      </c>
      <c r="L258" s="9" t="str">
        <f t="shared" si="22"/>
        <v/>
      </c>
      <c r="M258" s="81"/>
      <c r="N258" s="81"/>
      <c r="O258" s="83"/>
      <c r="P258" s="80" t="str">
        <f t="shared" si="23"/>
        <v>-</v>
      </c>
      <c r="Q258" s="9" t="str">
        <f t="shared" si="24"/>
        <v/>
      </c>
      <c r="R258" s="9" t="str">
        <f t="shared" si="25"/>
        <v/>
      </c>
      <c r="S258" s="81"/>
      <c r="T258" s="81"/>
      <c r="U258" s="83"/>
      <c r="W258" s="84"/>
      <c r="X258" s="85"/>
      <c r="Y258" s="85"/>
      <c r="Z258" s="85"/>
      <c r="AA258" s="85"/>
      <c r="AB258" s="85"/>
      <c r="AC258" s="85"/>
      <c r="AD258" s="85"/>
      <c r="AE258" s="85"/>
      <c r="AF258" s="85"/>
      <c r="AG258" s="85"/>
      <c r="AH258" s="85"/>
      <c r="AI258" s="86"/>
      <c r="AJ258" s="27"/>
      <c r="AK258" s="84"/>
      <c r="AL258" s="85"/>
      <c r="AM258" s="85"/>
      <c r="AN258" s="85"/>
      <c r="AO258" s="85"/>
      <c r="AP258" s="85"/>
      <c r="AQ258" s="85"/>
      <c r="AR258" s="85"/>
      <c r="AS258" s="85"/>
      <c r="AT258" s="85"/>
      <c r="AU258" s="85"/>
      <c r="AV258" s="85"/>
      <c r="AW258" s="86"/>
    </row>
    <row r="259" spans="1:49" ht="38.25" x14ac:dyDescent="0.2">
      <c r="A259" s="76">
        <v>237</v>
      </c>
      <c r="B259" s="77" t="str">
        <f ca="1">VLOOKUP($A259,Scoring!$A$15:$R$266,2,FALSE)</f>
        <v/>
      </c>
      <c r="C259" s="77" t="str">
        <f ca="1">VLOOKUP($A259,Scoring!$A$15:$R$266,3,FALSE)</f>
        <v xml:space="preserve">
</v>
      </c>
      <c r="D259" s="78"/>
      <c r="E259" s="79" t="str">
        <f>VLOOKUP($A259,Scoring!$A$16:$R$266,Scoring!$D$267,FALSE)</f>
        <v/>
      </c>
      <c r="F259" s="78"/>
      <c r="G259" s="79" t="str">
        <f>VLOOKUP($A259,Scoring!$A$16:$R$266,Scoring!$P$267,FALSE)</f>
        <v/>
      </c>
      <c r="H259" s="78"/>
      <c r="I259" s="79" t="str">
        <f ca="1">VLOOKUP($A259,Scoring!$A$16:$R$266,Scoring!$R$267,FALSE)</f>
        <v/>
      </c>
      <c r="J259" s="87" t="str">
        <f t="shared" si="20"/>
        <v>-</v>
      </c>
      <c r="K259" s="9" t="str">
        <f t="shared" si="21"/>
        <v/>
      </c>
      <c r="L259" s="9" t="str">
        <f t="shared" si="22"/>
        <v/>
      </c>
      <c r="M259" s="81"/>
      <c r="N259" s="81"/>
      <c r="O259" s="83"/>
      <c r="P259" s="80" t="str">
        <f t="shared" si="23"/>
        <v>-</v>
      </c>
      <c r="Q259" s="9" t="str">
        <f t="shared" si="24"/>
        <v/>
      </c>
      <c r="R259" s="9" t="str">
        <f t="shared" si="25"/>
        <v/>
      </c>
      <c r="S259" s="81"/>
      <c r="T259" s="81"/>
      <c r="U259" s="83"/>
      <c r="W259" s="84"/>
      <c r="X259" s="85"/>
      <c r="Y259" s="85"/>
      <c r="Z259" s="85"/>
      <c r="AA259" s="85"/>
      <c r="AB259" s="85"/>
      <c r="AC259" s="85"/>
      <c r="AD259" s="85"/>
      <c r="AE259" s="85"/>
      <c r="AF259" s="85"/>
      <c r="AG259" s="85"/>
      <c r="AH259" s="85"/>
      <c r="AI259" s="86"/>
      <c r="AJ259" s="27"/>
      <c r="AK259" s="84"/>
      <c r="AL259" s="85"/>
      <c r="AM259" s="85"/>
      <c r="AN259" s="85"/>
      <c r="AO259" s="85"/>
      <c r="AP259" s="85"/>
      <c r="AQ259" s="85"/>
      <c r="AR259" s="85"/>
      <c r="AS259" s="85"/>
      <c r="AT259" s="85"/>
      <c r="AU259" s="85"/>
      <c r="AV259" s="85"/>
      <c r="AW259" s="86"/>
    </row>
    <row r="260" spans="1:49" ht="38.25" x14ac:dyDescent="0.2">
      <c r="A260" s="76">
        <v>238</v>
      </c>
      <c r="B260" s="77" t="str">
        <f ca="1">VLOOKUP($A260,Scoring!$A$15:$R$266,2,FALSE)</f>
        <v/>
      </c>
      <c r="C260" s="77" t="str">
        <f ca="1">VLOOKUP($A260,Scoring!$A$15:$R$266,3,FALSE)</f>
        <v xml:space="preserve">
</v>
      </c>
      <c r="D260" s="78"/>
      <c r="E260" s="79" t="str">
        <f>VLOOKUP($A260,Scoring!$A$16:$R$266,Scoring!$D$267,FALSE)</f>
        <v/>
      </c>
      <c r="F260" s="78"/>
      <c r="G260" s="79" t="str">
        <f>VLOOKUP($A260,Scoring!$A$16:$R$266,Scoring!$P$267,FALSE)</f>
        <v/>
      </c>
      <c r="H260" s="78"/>
      <c r="I260" s="79" t="str">
        <f ca="1">VLOOKUP($A260,Scoring!$A$16:$R$266,Scoring!$R$267,FALSE)</f>
        <v/>
      </c>
      <c r="J260" s="87" t="str">
        <f t="shared" si="20"/>
        <v>-</v>
      </c>
      <c r="K260" s="9" t="str">
        <f t="shared" si="21"/>
        <v/>
      </c>
      <c r="L260" s="9" t="str">
        <f t="shared" si="22"/>
        <v/>
      </c>
      <c r="M260" s="81"/>
      <c r="N260" s="81"/>
      <c r="O260" s="83"/>
      <c r="P260" s="80" t="str">
        <f t="shared" si="23"/>
        <v>-</v>
      </c>
      <c r="Q260" s="9" t="str">
        <f t="shared" si="24"/>
        <v/>
      </c>
      <c r="R260" s="9" t="str">
        <f t="shared" si="25"/>
        <v/>
      </c>
      <c r="S260" s="81"/>
      <c r="T260" s="81"/>
      <c r="U260" s="83"/>
      <c r="W260" s="84"/>
      <c r="X260" s="85"/>
      <c r="Y260" s="85"/>
      <c r="Z260" s="85"/>
      <c r="AA260" s="85"/>
      <c r="AB260" s="85"/>
      <c r="AC260" s="85"/>
      <c r="AD260" s="85"/>
      <c r="AE260" s="85"/>
      <c r="AF260" s="85"/>
      <c r="AG260" s="85"/>
      <c r="AH260" s="85"/>
      <c r="AI260" s="86"/>
      <c r="AJ260" s="27"/>
      <c r="AK260" s="84"/>
      <c r="AL260" s="85"/>
      <c r="AM260" s="85"/>
      <c r="AN260" s="85"/>
      <c r="AO260" s="85"/>
      <c r="AP260" s="85"/>
      <c r="AQ260" s="85"/>
      <c r="AR260" s="85"/>
      <c r="AS260" s="85"/>
      <c r="AT260" s="85"/>
      <c r="AU260" s="85"/>
      <c r="AV260" s="85"/>
      <c r="AW260" s="86"/>
    </row>
    <row r="261" spans="1:49" ht="38.25" x14ac:dyDescent="0.2">
      <c r="A261" s="76">
        <v>239</v>
      </c>
      <c r="B261" s="77" t="str">
        <f ca="1">VLOOKUP($A261,Scoring!$A$15:$R$266,2,FALSE)</f>
        <v/>
      </c>
      <c r="C261" s="77" t="str">
        <f ca="1">VLOOKUP($A261,Scoring!$A$15:$R$266,3,FALSE)</f>
        <v xml:space="preserve">
</v>
      </c>
      <c r="D261" s="78"/>
      <c r="E261" s="79" t="str">
        <f>VLOOKUP($A261,Scoring!$A$16:$R$266,Scoring!$D$267,FALSE)</f>
        <v/>
      </c>
      <c r="F261" s="78"/>
      <c r="G261" s="79" t="str">
        <f>VLOOKUP($A261,Scoring!$A$16:$R$266,Scoring!$P$267,FALSE)</f>
        <v/>
      </c>
      <c r="H261" s="78"/>
      <c r="I261" s="79" t="str">
        <f ca="1">VLOOKUP($A261,Scoring!$A$16:$R$266,Scoring!$R$267,FALSE)</f>
        <v/>
      </c>
      <c r="J261" s="87" t="str">
        <f t="shared" si="20"/>
        <v>-</v>
      </c>
      <c r="K261" s="9" t="str">
        <f t="shared" si="21"/>
        <v/>
      </c>
      <c r="L261" s="9" t="str">
        <f t="shared" si="22"/>
        <v/>
      </c>
      <c r="M261" s="81"/>
      <c r="N261" s="81"/>
      <c r="O261" s="83"/>
      <c r="P261" s="80" t="str">
        <f t="shared" si="23"/>
        <v>-</v>
      </c>
      <c r="Q261" s="9" t="str">
        <f t="shared" si="24"/>
        <v/>
      </c>
      <c r="R261" s="9" t="str">
        <f t="shared" si="25"/>
        <v/>
      </c>
      <c r="S261" s="81"/>
      <c r="T261" s="81"/>
      <c r="U261" s="83"/>
      <c r="W261" s="84"/>
      <c r="X261" s="85"/>
      <c r="Y261" s="85"/>
      <c r="Z261" s="85"/>
      <c r="AA261" s="85"/>
      <c r="AB261" s="85"/>
      <c r="AC261" s="85"/>
      <c r="AD261" s="85"/>
      <c r="AE261" s="85"/>
      <c r="AF261" s="85"/>
      <c r="AG261" s="85"/>
      <c r="AH261" s="85"/>
      <c r="AI261" s="86"/>
      <c r="AJ261" s="27"/>
      <c r="AK261" s="84"/>
      <c r="AL261" s="85"/>
      <c r="AM261" s="85"/>
      <c r="AN261" s="85"/>
      <c r="AO261" s="85"/>
      <c r="AP261" s="85"/>
      <c r="AQ261" s="85"/>
      <c r="AR261" s="85"/>
      <c r="AS261" s="85"/>
      <c r="AT261" s="85"/>
      <c r="AU261" s="85"/>
      <c r="AV261" s="85"/>
      <c r="AW261" s="86"/>
    </row>
    <row r="262" spans="1:49" ht="38.25" x14ac:dyDescent="0.2">
      <c r="A262" s="76">
        <v>240</v>
      </c>
      <c r="B262" s="77" t="str">
        <f ca="1">VLOOKUP($A262,Scoring!$A$15:$R$266,2,FALSE)</f>
        <v/>
      </c>
      <c r="C262" s="77" t="str">
        <f ca="1">VLOOKUP($A262,Scoring!$A$15:$R$266,3,FALSE)</f>
        <v xml:space="preserve">
</v>
      </c>
      <c r="D262" s="78"/>
      <c r="E262" s="79" t="str">
        <f>VLOOKUP($A262,Scoring!$A$16:$R$266,Scoring!$D$267,FALSE)</f>
        <v/>
      </c>
      <c r="F262" s="78"/>
      <c r="G262" s="79" t="str">
        <f>VLOOKUP($A262,Scoring!$A$16:$R$266,Scoring!$P$267,FALSE)</f>
        <v/>
      </c>
      <c r="H262" s="78"/>
      <c r="I262" s="79" t="str">
        <f ca="1">VLOOKUP($A262,Scoring!$A$16:$R$266,Scoring!$R$267,FALSE)</f>
        <v/>
      </c>
      <c r="J262" s="87" t="str">
        <f t="shared" si="20"/>
        <v>-</v>
      </c>
      <c r="K262" s="9" t="str">
        <f t="shared" si="21"/>
        <v/>
      </c>
      <c r="L262" s="9" t="str">
        <f t="shared" si="22"/>
        <v/>
      </c>
      <c r="M262" s="81"/>
      <c r="N262" s="81"/>
      <c r="O262" s="83"/>
      <c r="P262" s="80" t="str">
        <f t="shared" si="23"/>
        <v>-</v>
      </c>
      <c r="Q262" s="9" t="str">
        <f t="shared" si="24"/>
        <v/>
      </c>
      <c r="R262" s="9" t="str">
        <f t="shared" si="25"/>
        <v/>
      </c>
      <c r="S262" s="81"/>
      <c r="T262" s="81"/>
      <c r="U262" s="83"/>
      <c r="W262" s="84"/>
      <c r="X262" s="85"/>
      <c r="Y262" s="85"/>
      <c r="Z262" s="85"/>
      <c r="AA262" s="85"/>
      <c r="AB262" s="85"/>
      <c r="AC262" s="85"/>
      <c r="AD262" s="85"/>
      <c r="AE262" s="85"/>
      <c r="AF262" s="85"/>
      <c r="AG262" s="85"/>
      <c r="AH262" s="85"/>
      <c r="AI262" s="86"/>
      <c r="AJ262" s="27"/>
      <c r="AK262" s="84"/>
      <c r="AL262" s="85"/>
      <c r="AM262" s="85"/>
      <c r="AN262" s="85"/>
      <c r="AO262" s="85"/>
      <c r="AP262" s="85"/>
      <c r="AQ262" s="85"/>
      <c r="AR262" s="85"/>
      <c r="AS262" s="85"/>
      <c r="AT262" s="85"/>
      <c r="AU262" s="85"/>
      <c r="AV262" s="85"/>
      <c r="AW262" s="86"/>
    </row>
    <row r="263" spans="1:49" ht="38.25" x14ac:dyDescent="0.2">
      <c r="A263" s="76">
        <v>241</v>
      </c>
      <c r="B263" s="77" t="str">
        <f ca="1">VLOOKUP($A263,Scoring!$A$15:$R$266,2,FALSE)</f>
        <v/>
      </c>
      <c r="C263" s="77" t="str">
        <f ca="1">VLOOKUP($A263,Scoring!$A$15:$R$266,3,FALSE)</f>
        <v xml:space="preserve">
</v>
      </c>
      <c r="D263" s="78"/>
      <c r="E263" s="79" t="str">
        <f>VLOOKUP($A263,Scoring!$A$16:$R$266,Scoring!$D$267,FALSE)</f>
        <v/>
      </c>
      <c r="F263" s="78"/>
      <c r="G263" s="79" t="str">
        <f>VLOOKUP($A263,Scoring!$A$16:$R$266,Scoring!$P$267,FALSE)</f>
        <v/>
      </c>
      <c r="H263" s="78"/>
      <c r="I263" s="79" t="str">
        <f ca="1">VLOOKUP($A263,Scoring!$A$16:$R$266,Scoring!$R$267,FALSE)</f>
        <v/>
      </c>
      <c r="J263" s="87" t="str">
        <f t="shared" si="20"/>
        <v>-</v>
      </c>
      <c r="K263" s="9" t="str">
        <f t="shared" si="21"/>
        <v/>
      </c>
      <c r="L263" s="9" t="str">
        <f t="shared" si="22"/>
        <v/>
      </c>
      <c r="M263" s="81"/>
      <c r="N263" s="81"/>
      <c r="O263" s="83"/>
      <c r="P263" s="80" t="str">
        <f t="shared" si="23"/>
        <v>-</v>
      </c>
      <c r="Q263" s="9" t="str">
        <f t="shared" si="24"/>
        <v/>
      </c>
      <c r="R263" s="9" t="str">
        <f t="shared" si="25"/>
        <v/>
      </c>
      <c r="S263" s="81"/>
      <c r="T263" s="81"/>
      <c r="U263" s="83"/>
      <c r="W263" s="84"/>
      <c r="X263" s="85"/>
      <c r="Y263" s="85"/>
      <c r="Z263" s="85"/>
      <c r="AA263" s="85"/>
      <c r="AB263" s="85"/>
      <c r="AC263" s="85"/>
      <c r="AD263" s="85"/>
      <c r="AE263" s="85"/>
      <c r="AF263" s="85"/>
      <c r="AG263" s="85"/>
      <c r="AH263" s="85"/>
      <c r="AI263" s="86"/>
      <c r="AJ263" s="27"/>
      <c r="AK263" s="84"/>
      <c r="AL263" s="85"/>
      <c r="AM263" s="85"/>
      <c r="AN263" s="85"/>
      <c r="AO263" s="85"/>
      <c r="AP263" s="85"/>
      <c r="AQ263" s="85"/>
      <c r="AR263" s="85"/>
      <c r="AS263" s="85"/>
      <c r="AT263" s="85"/>
      <c r="AU263" s="85"/>
      <c r="AV263" s="85"/>
      <c r="AW263" s="86"/>
    </row>
    <row r="264" spans="1:49" ht="38.25" x14ac:dyDescent="0.2">
      <c r="A264" s="76">
        <v>242</v>
      </c>
      <c r="B264" s="77" t="str">
        <f ca="1">VLOOKUP($A264,Scoring!$A$15:$R$266,2,FALSE)</f>
        <v/>
      </c>
      <c r="C264" s="77" t="str">
        <f ca="1">VLOOKUP($A264,Scoring!$A$15:$R$266,3,FALSE)</f>
        <v xml:space="preserve">
</v>
      </c>
      <c r="D264" s="78"/>
      <c r="E264" s="79" t="str">
        <f>VLOOKUP($A264,Scoring!$A$16:$R$266,Scoring!$D$267,FALSE)</f>
        <v/>
      </c>
      <c r="F264" s="78"/>
      <c r="G264" s="79" t="str">
        <f>VLOOKUP($A264,Scoring!$A$16:$R$266,Scoring!$P$267,FALSE)</f>
        <v/>
      </c>
      <c r="H264" s="78"/>
      <c r="I264" s="79" t="str">
        <f ca="1">VLOOKUP($A264,Scoring!$A$16:$R$266,Scoring!$R$267,FALSE)</f>
        <v/>
      </c>
      <c r="J264" s="87" t="str">
        <f t="shared" si="20"/>
        <v>-</v>
      </c>
      <c r="K264" s="9" t="str">
        <f t="shared" si="21"/>
        <v/>
      </c>
      <c r="L264" s="9" t="str">
        <f t="shared" si="22"/>
        <v/>
      </c>
      <c r="M264" s="81"/>
      <c r="N264" s="81"/>
      <c r="O264" s="83"/>
      <c r="P264" s="80" t="str">
        <f t="shared" si="23"/>
        <v>-</v>
      </c>
      <c r="Q264" s="9" t="str">
        <f t="shared" si="24"/>
        <v/>
      </c>
      <c r="R264" s="9" t="str">
        <f t="shared" si="25"/>
        <v/>
      </c>
      <c r="S264" s="81"/>
      <c r="T264" s="81"/>
      <c r="U264" s="83"/>
      <c r="W264" s="84"/>
      <c r="X264" s="85"/>
      <c r="Y264" s="85"/>
      <c r="Z264" s="85"/>
      <c r="AA264" s="85"/>
      <c r="AB264" s="85"/>
      <c r="AC264" s="85"/>
      <c r="AD264" s="85"/>
      <c r="AE264" s="85"/>
      <c r="AF264" s="85"/>
      <c r="AG264" s="85"/>
      <c r="AH264" s="85"/>
      <c r="AI264" s="86"/>
      <c r="AJ264" s="27"/>
      <c r="AK264" s="84"/>
      <c r="AL264" s="85"/>
      <c r="AM264" s="85"/>
      <c r="AN264" s="85"/>
      <c r="AO264" s="85"/>
      <c r="AP264" s="85"/>
      <c r="AQ264" s="85"/>
      <c r="AR264" s="85"/>
      <c r="AS264" s="85"/>
      <c r="AT264" s="85"/>
      <c r="AU264" s="85"/>
      <c r="AV264" s="85"/>
      <c r="AW264" s="86"/>
    </row>
    <row r="265" spans="1:49" ht="38.25" x14ac:dyDescent="0.2">
      <c r="A265" s="76">
        <v>243</v>
      </c>
      <c r="B265" s="77" t="str">
        <f ca="1">VLOOKUP($A265,Scoring!$A$15:$R$266,2,FALSE)</f>
        <v/>
      </c>
      <c r="C265" s="77" t="str">
        <f ca="1">VLOOKUP($A265,Scoring!$A$15:$R$266,3,FALSE)</f>
        <v xml:space="preserve">
</v>
      </c>
      <c r="D265" s="78"/>
      <c r="E265" s="79" t="str">
        <f>VLOOKUP($A265,Scoring!$A$16:$R$266,Scoring!$D$267,FALSE)</f>
        <v/>
      </c>
      <c r="F265" s="78"/>
      <c r="G265" s="79" t="str">
        <f>VLOOKUP($A265,Scoring!$A$16:$R$266,Scoring!$P$267,FALSE)</f>
        <v/>
      </c>
      <c r="H265" s="78"/>
      <c r="I265" s="79" t="str">
        <f ca="1">VLOOKUP($A265,Scoring!$A$16:$R$266,Scoring!$R$267,FALSE)</f>
        <v/>
      </c>
      <c r="J265" s="87" t="str">
        <f t="shared" si="20"/>
        <v>-</v>
      </c>
      <c r="K265" s="9" t="str">
        <f t="shared" si="21"/>
        <v/>
      </c>
      <c r="L265" s="9" t="str">
        <f t="shared" si="22"/>
        <v/>
      </c>
      <c r="M265" s="81"/>
      <c r="N265" s="81"/>
      <c r="O265" s="83"/>
      <c r="P265" s="80" t="str">
        <f t="shared" si="23"/>
        <v>-</v>
      </c>
      <c r="Q265" s="9" t="str">
        <f t="shared" si="24"/>
        <v/>
      </c>
      <c r="R265" s="9" t="str">
        <f t="shared" si="25"/>
        <v/>
      </c>
      <c r="S265" s="81"/>
      <c r="T265" s="81"/>
      <c r="U265" s="83"/>
      <c r="W265" s="84"/>
      <c r="X265" s="85"/>
      <c r="Y265" s="85"/>
      <c r="Z265" s="85"/>
      <c r="AA265" s="85"/>
      <c r="AB265" s="85"/>
      <c r="AC265" s="85"/>
      <c r="AD265" s="85"/>
      <c r="AE265" s="85"/>
      <c r="AF265" s="85"/>
      <c r="AG265" s="85"/>
      <c r="AH265" s="85"/>
      <c r="AI265" s="86"/>
      <c r="AJ265" s="27"/>
      <c r="AK265" s="84"/>
      <c r="AL265" s="85"/>
      <c r="AM265" s="85"/>
      <c r="AN265" s="85"/>
      <c r="AO265" s="85"/>
      <c r="AP265" s="85"/>
      <c r="AQ265" s="85"/>
      <c r="AR265" s="85"/>
      <c r="AS265" s="85"/>
      <c r="AT265" s="85"/>
      <c r="AU265" s="85"/>
      <c r="AV265" s="85"/>
      <c r="AW265" s="86"/>
    </row>
    <row r="266" spans="1:49" ht="38.25" x14ac:dyDescent="0.2">
      <c r="A266" s="76">
        <v>244</v>
      </c>
      <c r="B266" s="77" t="str">
        <f ca="1">VLOOKUP($A266,Scoring!$A$15:$R$266,2,FALSE)</f>
        <v/>
      </c>
      <c r="C266" s="77" t="str">
        <f ca="1">VLOOKUP($A266,Scoring!$A$15:$R$266,3,FALSE)</f>
        <v xml:space="preserve">
</v>
      </c>
      <c r="D266" s="78"/>
      <c r="E266" s="79" t="str">
        <f>VLOOKUP($A266,Scoring!$A$16:$R$266,Scoring!$D$267,FALSE)</f>
        <v/>
      </c>
      <c r="F266" s="78"/>
      <c r="G266" s="79" t="str">
        <f>VLOOKUP($A266,Scoring!$A$16:$R$266,Scoring!$P$267,FALSE)</f>
        <v/>
      </c>
      <c r="H266" s="78"/>
      <c r="I266" s="79" t="str">
        <f ca="1">VLOOKUP($A266,Scoring!$A$16:$R$266,Scoring!$R$267,FALSE)</f>
        <v/>
      </c>
      <c r="J266" s="87" t="str">
        <f t="shared" si="20"/>
        <v>-</v>
      </c>
      <c r="K266" s="9" t="str">
        <f t="shared" si="21"/>
        <v/>
      </c>
      <c r="L266" s="9" t="str">
        <f t="shared" si="22"/>
        <v/>
      </c>
      <c r="M266" s="81"/>
      <c r="N266" s="81"/>
      <c r="O266" s="83"/>
      <c r="P266" s="80" t="str">
        <f t="shared" si="23"/>
        <v>-</v>
      </c>
      <c r="Q266" s="9" t="str">
        <f t="shared" si="24"/>
        <v/>
      </c>
      <c r="R266" s="9" t="str">
        <f t="shared" si="25"/>
        <v/>
      </c>
      <c r="S266" s="81"/>
      <c r="T266" s="81"/>
      <c r="U266" s="83"/>
      <c r="W266" s="84"/>
      <c r="X266" s="85"/>
      <c r="Y266" s="85"/>
      <c r="Z266" s="85"/>
      <c r="AA266" s="85"/>
      <c r="AB266" s="85"/>
      <c r="AC266" s="85"/>
      <c r="AD266" s="85"/>
      <c r="AE266" s="85"/>
      <c r="AF266" s="85"/>
      <c r="AG266" s="85"/>
      <c r="AH266" s="85"/>
      <c r="AI266" s="86"/>
      <c r="AJ266" s="27"/>
      <c r="AK266" s="84"/>
      <c r="AL266" s="85"/>
      <c r="AM266" s="85"/>
      <c r="AN266" s="85"/>
      <c r="AO266" s="85"/>
      <c r="AP266" s="85"/>
      <c r="AQ266" s="85"/>
      <c r="AR266" s="85"/>
      <c r="AS266" s="85"/>
      <c r="AT266" s="85"/>
      <c r="AU266" s="85"/>
      <c r="AV266" s="85"/>
      <c r="AW266" s="86"/>
    </row>
    <row r="267" spans="1:49" ht="38.25" x14ac:dyDescent="0.2">
      <c r="A267" s="76">
        <v>245</v>
      </c>
      <c r="B267" s="77" t="str">
        <f ca="1">VLOOKUP($A267,Scoring!$A$15:$R$266,2,FALSE)</f>
        <v/>
      </c>
      <c r="C267" s="77" t="str">
        <f ca="1">VLOOKUP($A267,Scoring!$A$15:$R$266,3,FALSE)</f>
        <v xml:space="preserve">
</v>
      </c>
      <c r="D267" s="78"/>
      <c r="E267" s="79" t="str">
        <f>VLOOKUP($A267,Scoring!$A$16:$R$266,Scoring!$D$267,FALSE)</f>
        <v/>
      </c>
      <c r="F267" s="78"/>
      <c r="G267" s="79" t="str">
        <f>VLOOKUP($A267,Scoring!$A$16:$R$266,Scoring!$P$267,FALSE)</f>
        <v/>
      </c>
      <c r="H267" s="78"/>
      <c r="I267" s="79" t="str">
        <f ca="1">VLOOKUP($A267,Scoring!$A$16:$R$266,Scoring!$R$267,FALSE)</f>
        <v/>
      </c>
      <c r="J267" s="87" t="str">
        <f t="shared" si="20"/>
        <v>-</v>
      </c>
      <c r="K267" s="9" t="str">
        <f t="shared" si="21"/>
        <v/>
      </c>
      <c r="L267" s="9" t="str">
        <f t="shared" si="22"/>
        <v/>
      </c>
      <c r="M267" s="81"/>
      <c r="N267" s="81"/>
      <c r="O267" s="83"/>
      <c r="P267" s="80" t="str">
        <f t="shared" si="23"/>
        <v>-</v>
      </c>
      <c r="Q267" s="9" t="str">
        <f t="shared" si="24"/>
        <v/>
      </c>
      <c r="R267" s="9" t="str">
        <f t="shared" si="25"/>
        <v/>
      </c>
      <c r="S267" s="81"/>
      <c r="T267" s="81"/>
      <c r="U267" s="83"/>
      <c r="W267" s="84"/>
      <c r="X267" s="85"/>
      <c r="Y267" s="85"/>
      <c r="Z267" s="85"/>
      <c r="AA267" s="85"/>
      <c r="AB267" s="85"/>
      <c r="AC267" s="85"/>
      <c r="AD267" s="85"/>
      <c r="AE267" s="85"/>
      <c r="AF267" s="85"/>
      <c r="AG267" s="85"/>
      <c r="AH267" s="85"/>
      <c r="AI267" s="86"/>
      <c r="AJ267" s="27"/>
      <c r="AK267" s="84"/>
      <c r="AL267" s="85"/>
      <c r="AM267" s="85"/>
      <c r="AN267" s="85"/>
      <c r="AO267" s="85"/>
      <c r="AP267" s="85"/>
      <c r="AQ267" s="85"/>
      <c r="AR267" s="85"/>
      <c r="AS267" s="85"/>
      <c r="AT267" s="85"/>
      <c r="AU267" s="85"/>
      <c r="AV267" s="85"/>
      <c r="AW267" s="86"/>
    </row>
    <row r="268" spans="1:49" ht="38.25" x14ac:dyDescent="0.2">
      <c r="A268" s="76">
        <v>246</v>
      </c>
      <c r="B268" s="77" t="str">
        <f ca="1">VLOOKUP($A268,Scoring!$A$15:$R$266,2,FALSE)</f>
        <v/>
      </c>
      <c r="C268" s="77" t="str">
        <f ca="1">VLOOKUP($A268,Scoring!$A$15:$R$266,3,FALSE)</f>
        <v xml:space="preserve">
</v>
      </c>
      <c r="D268" s="78"/>
      <c r="E268" s="79" t="str">
        <f>VLOOKUP($A268,Scoring!$A$16:$R$266,Scoring!$D$267,FALSE)</f>
        <v/>
      </c>
      <c r="F268" s="78"/>
      <c r="G268" s="79" t="str">
        <f>VLOOKUP($A268,Scoring!$A$16:$R$266,Scoring!$P$267,FALSE)</f>
        <v/>
      </c>
      <c r="H268" s="78"/>
      <c r="I268" s="79" t="str">
        <f ca="1">VLOOKUP($A268,Scoring!$A$16:$R$266,Scoring!$R$267,FALSE)</f>
        <v/>
      </c>
      <c r="J268" s="87" t="str">
        <f t="shared" si="20"/>
        <v>-</v>
      </c>
      <c r="K268" s="9" t="str">
        <f t="shared" si="21"/>
        <v/>
      </c>
      <c r="L268" s="9" t="str">
        <f t="shared" si="22"/>
        <v/>
      </c>
      <c r="M268" s="81"/>
      <c r="N268" s="81"/>
      <c r="O268" s="83"/>
      <c r="P268" s="80" t="str">
        <f t="shared" si="23"/>
        <v>-</v>
      </c>
      <c r="Q268" s="9" t="str">
        <f t="shared" si="24"/>
        <v/>
      </c>
      <c r="R268" s="9" t="str">
        <f t="shared" si="25"/>
        <v/>
      </c>
      <c r="S268" s="81"/>
      <c r="T268" s="81"/>
      <c r="U268" s="83"/>
      <c r="W268" s="84"/>
      <c r="X268" s="85"/>
      <c r="Y268" s="85"/>
      <c r="Z268" s="85"/>
      <c r="AA268" s="85"/>
      <c r="AB268" s="85"/>
      <c r="AC268" s="85"/>
      <c r="AD268" s="85"/>
      <c r="AE268" s="85"/>
      <c r="AF268" s="85"/>
      <c r="AG268" s="85"/>
      <c r="AH268" s="85"/>
      <c r="AI268" s="86"/>
      <c r="AJ268" s="27"/>
      <c r="AK268" s="84"/>
      <c r="AL268" s="85"/>
      <c r="AM268" s="85"/>
      <c r="AN268" s="85"/>
      <c r="AO268" s="85"/>
      <c r="AP268" s="85"/>
      <c r="AQ268" s="85"/>
      <c r="AR268" s="85"/>
      <c r="AS268" s="85"/>
      <c r="AT268" s="85"/>
      <c r="AU268" s="85"/>
      <c r="AV268" s="85"/>
      <c r="AW268" s="86"/>
    </row>
    <row r="269" spans="1:49" ht="38.25" x14ac:dyDescent="0.2">
      <c r="A269" s="76">
        <v>247</v>
      </c>
      <c r="B269" s="77" t="str">
        <f ca="1">VLOOKUP($A269,Scoring!$A$15:$R$266,2,FALSE)</f>
        <v/>
      </c>
      <c r="C269" s="77" t="str">
        <f ca="1">VLOOKUP($A269,Scoring!$A$15:$R$266,3,FALSE)</f>
        <v xml:space="preserve">
</v>
      </c>
      <c r="D269" s="78"/>
      <c r="E269" s="79" t="str">
        <f>VLOOKUP($A269,Scoring!$A$16:$R$266,Scoring!$D$267,FALSE)</f>
        <v/>
      </c>
      <c r="F269" s="78"/>
      <c r="G269" s="79" t="str">
        <f>VLOOKUP($A269,Scoring!$A$16:$R$266,Scoring!$P$267,FALSE)</f>
        <v/>
      </c>
      <c r="H269" s="78"/>
      <c r="I269" s="79" t="str">
        <f ca="1">VLOOKUP($A269,Scoring!$A$16:$R$266,Scoring!$R$267,FALSE)</f>
        <v/>
      </c>
      <c r="J269" s="87" t="str">
        <f t="shared" si="20"/>
        <v>-</v>
      </c>
      <c r="K269" s="9" t="str">
        <f t="shared" si="21"/>
        <v/>
      </c>
      <c r="L269" s="9" t="str">
        <f t="shared" si="22"/>
        <v/>
      </c>
      <c r="M269" s="81"/>
      <c r="N269" s="81"/>
      <c r="O269" s="83"/>
      <c r="P269" s="80" t="str">
        <f t="shared" si="23"/>
        <v>-</v>
      </c>
      <c r="Q269" s="9" t="str">
        <f t="shared" si="24"/>
        <v/>
      </c>
      <c r="R269" s="9" t="str">
        <f t="shared" si="25"/>
        <v/>
      </c>
      <c r="S269" s="81"/>
      <c r="T269" s="81"/>
      <c r="U269" s="83"/>
      <c r="W269" s="84"/>
      <c r="X269" s="85"/>
      <c r="Y269" s="85"/>
      <c r="Z269" s="85"/>
      <c r="AA269" s="85"/>
      <c r="AB269" s="85"/>
      <c r="AC269" s="85"/>
      <c r="AD269" s="85"/>
      <c r="AE269" s="85"/>
      <c r="AF269" s="85"/>
      <c r="AG269" s="85"/>
      <c r="AH269" s="85"/>
      <c r="AI269" s="86"/>
      <c r="AJ269" s="27"/>
      <c r="AK269" s="84"/>
      <c r="AL269" s="85"/>
      <c r="AM269" s="85"/>
      <c r="AN269" s="85"/>
      <c r="AO269" s="85"/>
      <c r="AP269" s="85"/>
      <c r="AQ269" s="85"/>
      <c r="AR269" s="85"/>
      <c r="AS269" s="85"/>
      <c r="AT269" s="85"/>
      <c r="AU269" s="85"/>
      <c r="AV269" s="85"/>
      <c r="AW269" s="86"/>
    </row>
    <row r="270" spans="1:49" ht="18.75" customHeight="1" x14ac:dyDescent="0.2">
      <c r="A270" s="76">
        <v>248</v>
      </c>
      <c r="B270" s="77" t="str">
        <f ca="1">VLOOKUP($A270,Scoring!$A$15:$R$266,2,FALSE)</f>
        <v/>
      </c>
      <c r="C270" s="77" t="str">
        <f ca="1">VLOOKUP($A270,Scoring!$A$15:$R$266,3,FALSE)</f>
        <v xml:space="preserve">
</v>
      </c>
      <c r="D270" s="78"/>
      <c r="E270" s="79" t="str">
        <f>VLOOKUP($A270,Scoring!$A$16:$R$266,Scoring!$D$267,FALSE)</f>
        <v/>
      </c>
      <c r="F270" s="78"/>
      <c r="G270" s="79" t="str">
        <f>VLOOKUP($A270,Scoring!$A$16:$R$266,Scoring!$P$267,FALSE)</f>
        <v/>
      </c>
      <c r="H270" s="78"/>
      <c r="I270" s="79" t="str">
        <f ca="1">VLOOKUP($A270,Scoring!$A$16:$R$266,Scoring!$R$267,FALSE)</f>
        <v/>
      </c>
      <c r="J270" s="87" t="str">
        <f t="shared" si="20"/>
        <v>-</v>
      </c>
      <c r="K270" s="9" t="str">
        <f t="shared" si="21"/>
        <v/>
      </c>
      <c r="L270" s="9" t="str">
        <f t="shared" si="22"/>
        <v/>
      </c>
      <c r="M270" s="81"/>
      <c r="N270" s="81"/>
      <c r="O270" s="83"/>
      <c r="P270" s="80" t="str">
        <f t="shared" si="23"/>
        <v>-</v>
      </c>
      <c r="Q270" s="9" t="str">
        <f t="shared" si="24"/>
        <v/>
      </c>
      <c r="R270" s="9" t="str">
        <f t="shared" si="25"/>
        <v/>
      </c>
      <c r="S270" s="81"/>
      <c r="T270" s="81"/>
      <c r="U270" s="83"/>
      <c r="W270" s="84"/>
      <c r="X270" s="85"/>
      <c r="Y270" s="85"/>
      <c r="Z270" s="85"/>
      <c r="AA270" s="85"/>
      <c r="AB270" s="85"/>
      <c r="AC270" s="85"/>
      <c r="AD270" s="85"/>
      <c r="AE270" s="85"/>
      <c r="AF270" s="85"/>
      <c r="AG270" s="85"/>
      <c r="AH270" s="85"/>
      <c r="AI270" s="86"/>
      <c r="AJ270" s="27"/>
      <c r="AK270" s="84"/>
      <c r="AL270" s="85"/>
      <c r="AM270" s="85"/>
      <c r="AN270" s="85"/>
      <c r="AO270" s="85"/>
      <c r="AP270" s="85"/>
      <c r="AQ270" s="85"/>
      <c r="AR270" s="85"/>
      <c r="AS270" s="85"/>
      <c r="AT270" s="85"/>
      <c r="AU270" s="85"/>
      <c r="AV270" s="85"/>
      <c r="AW270" s="86"/>
    </row>
    <row r="271" spans="1:49" ht="18.75" customHeight="1" x14ac:dyDescent="0.2">
      <c r="A271" s="76">
        <v>249</v>
      </c>
      <c r="B271" s="77" t="str">
        <f ca="1">VLOOKUP($A271,Scoring!$A$15:$R$266,2,FALSE)</f>
        <v/>
      </c>
      <c r="C271" s="77" t="str">
        <f ca="1">VLOOKUP($A271,Scoring!$A$15:$R$266,3,FALSE)</f>
        <v xml:space="preserve">
</v>
      </c>
      <c r="D271" s="78"/>
      <c r="E271" s="79" t="str">
        <f>VLOOKUP($A271,Scoring!$A$16:$R$266,Scoring!$D$267,FALSE)</f>
        <v/>
      </c>
      <c r="F271" s="78"/>
      <c r="G271" s="79" t="str">
        <f>VLOOKUP($A271,Scoring!$A$16:$R$266,Scoring!$P$267,FALSE)</f>
        <v/>
      </c>
      <c r="H271" s="78"/>
      <c r="I271" s="79" t="str">
        <f ca="1">VLOOKUP($A271,Scoring!$A$16:$R$266,Scoring!$R$267,FALSE)</f>
        <v/>
      </c>
      <c r="J271" s="87" t="str">
        <f t="shared" si="20"/>
        <v>-</v>
      </c>
      <c r="K271" s="9" t="str">
        <f t="shared" si="21"/>
        <v/>
      </c>
      <c r="L271" s="9" t="str">
        <f t="shared" si="22"/>
        <v/>
      </c>
      <c r="M271" s="81"/>
      <c r="N271" s="81"/>
      <c r="O271" s="83"/>
      <c r="P271" s="80" t="str">
        <f t="shared" si="23"/>
        <v>-</v>
      </c>
      <c r="Q271" s="9" t="str">
        <f t="shared" si="24"/>
        <v/>
      </c>
      <c r="R271" s="9" t="str">
        <f t="shared" si="25"/>
        <v/>
      </c>
      <c r="S271" s="81"/>
      <c r="T271" s="81"/>
      <c r="U271" s="83"/>
      <c r="W271" s="84"/>
      <c r="X271" s="85"/>
      <c r="Y271" s="85"/>
      <c r="Z271" s="85"/>
      <c r="AA271" s="85"/>
      <c r="AB271" s="85"/>
      <c r="AC271" s="85"/>
      <c r="AD271" s="85"/>
      <c r="AE271" s="85"/>
      <c r="AF271" s="85"/>
      <c r="AG271" s="85"/>
      <c r="AH271" s="85"/>
      <c r="AI271" s="86"/>
      <c r="AJ271" s="27"/>
      <c r="AK271" s="84"/>
      <c r="AL271" s="85"/>
      <c r="AM271" s="85"/>
      <c r="AN271" s="85"/>
      <c r="AO271" s="85"/>
      <c r="AP271" s="85"/>
      <c r="AQ271" s="85"/>
      <c r="AR271" s="85"/>
      <c r="AS271" s="85"/>
      <c r="AT271" s="85"/>
      <c r="AU271" s="85"/>
      <c r="AV271" s="85"/>
      <c r="AW271" s="86"/>
    </row>
    <row r="272" spans="1:49" ht="18.75" customHeight="1" x14ac:dyDescent="0.2">
      <c r="A272" s="76">
        <v>250</v>
      </c>
      <c r="B272" s="77" t="str">
        <f ca="1">VLOOKUP($A272,Scoring!$A$15:$R$266,2,FALSE)</f>
        <v/>
      </c>
      <c r="C272" s="77" t="str">
        <f ca="1">VLOOKUP($A272,Scoring!$A$15:$R$266,3,FALSE)</f>
        <v xml:space="preserve">
</v>
      </c>
      <c r="D272" s="78"/>
      <c r="E272" s="79" t="str">
        <f>VLOOKUP($A272,Scoring!$A$16:$R$266,Scoring!$D$267,FALSE)</f>
        <v/>
      </c>
      <c r="F272" s="78"/>
      <c r="G272" s="79" t="str">
        <f>VLOOKUP($A272,Scoring!$A$16:$R$266,Scoring!$P$267,FALSE)</f>
        <v/>
      </c>
      <c r="H272" s="78"/>
      <c r="I272" s="79" t="str">
        <f ca="1">VLOOKUP($A272,Scoring!$A$16:$R$266,Scoring!$R$267,FALSE)</f>
        <v/>
      </c>
      <c r="J272" s="87" t="str">
        <f t="shared" si="20"/>
        <v>-</v>
      </c>
      <c r="K272" s="9" t="str">
        <f t="shared" si="21"/>
        <v/>
      </c>
      <c r="L272" s="9" t="str">
        <f t="shared" si="22"/>
        <v/>
      </c>
      <c r="M272" s="81"/>
      <c r="N272" s="81"/>
      <c r="O272" s="83"/>
      <c r="P272" s="80" t="str">
        <f t="shared" si="23"/>
        <v>-</v>
      </c>
      <c r="Q272" s="9" t="str">
        <f t="shared" si="24"/>
        <v/>
      </c>
      <c r="R272" s="9" t="str">
        <f t="shared" si="25"/>
        <v/>
      </c>
      <c r="S272" s="81"/>
      <c r="T272" s="81"/>
      <c r="U272" s="83"/>
      <c r="W272" s="84"/>
      <c r="X272" s="85"/>
      <c r="Y272" s="85"/>
      <c r="Z272" s="85"/>
      <c r="AA272" s="85"/>
      <c r="AB272" s="85"/>
      <c r="AC272" s="85"/>
      <c r="AD272" s="85"/>
      <c r="AE272" s="85"/>
      <c r="AF272" s="85"/>
      <c r="AG272" s="85"/>
      <c r="AH272" s="85"/>
      <c r="AI272" s="86"/>
      <c r="AJ272" s="27"/>
      <c r="AK272" s="84"/>
      <c r="AL272" s="85"/>
      <c r="AM272" s="85"/>
      <c r="AN272" s="85"/>
      <c r="AO272" s="85"/>
      <c r="AP272" s="85"/>
      <c r="AQ272" s="85"/>
      <c r="AR272" s="85"/>
      <c r="AS272" s="85"/>
      <c r="AT272" s="85"/>
      <c r="AU272" s="85"/>
      <c r="AV272" s="85"/>
      <c r="AW272" s="86"/>
    </row>
    <row r="273" spans="1:49" ht="18.75" customHeight="1" thickBot="1" x14ac:dyDescent="0.25">
      <c r="A273" s="88" t="s">
        <v>95</v>
      </c>
      <c r="B273" s="89"/>
      <c r="C273" s="90"/>
      <c r="D273" s="90"/>
      <c r="E273" s="90"/>
      <c r="F273" s="90"/>
      <c r="G273" s="90"/>
      <c r="H273" s="90"/>
      <c r="I273" s="90"/>
      <c r="J273" s="90"/>
      <c r="K273" s="90"/>
      <c r="L273" s="90"/>
      <c r="M273" s="90"/>
      <c r="N273" s="90"/>
      <c r="O273" s="90"/>
      <c r="P273" s="90"/>
      <c r="Q273" s="90"/>
      <c r="R273" s="90"/>
      <c r="S273" s="90"/>
      <c r="T273" s="90"/>
      <c r="U273" s="91"/>
      <c r="W273" s="84"/>
      <c r="X273" s="85"/>
      <c r="Y273" s="85"/>
      <c r="Z273" s="85"/>
      <c r="AA273" s="85"/>
      <c r="AB273" s="85"/>
      <c r="AC273" s="85"/>
      <c r="AD273" s="85"/>
      <c r="AE273" s="85"/>
      <c r="AF273" s="85"/>
      <c r="AG273" s="85"/>
      <c r="AH273" s="85"/>
      <c r="AI273" s="86"/>
      <c r="AJ273" s="27"/>
      <c r="AK273" s="84"/>
      <c r="AL273" s="85"/>
      <c r="AM273" s="85"/>
      <c r="AN273" s="85"/>
      <c r="AO273" s="85"/>
      <c r="AP273" s="85"/>
      <c r="AQ273" s="85"/>
      <c r="AR273" s="85"/>
      <c r="AS273" s="85"/>
      <c r="AT273" s="85"/>
      <c r="AU273" s="85"/>
      <c r="AV273" s="85"/>
      <c r="AW273" s="86"/>
    </row>
    <row r="274" spans="1:49" ht="15.75" thickTop="1" thickBot="1" x14ac:dyDescent="0.25">
      <c r="W274" s="92" t="s">
        <v>96</v>
      </c>
      <c r="X274" s="93" t="s">
        <v>97</v>
      </c>
      <c r="Y274" s="93" t="s">
        <v>98</v>
      </c>
      <c r="Z274" s="93" t="s">
        <v>99</v>
      </c>
      <c r="AA274" s="93" t="s">
        <v>100</v>
      </c>
      <c r="AB274" s="93" t="s">
        <v>101</v>
      </c>
      <c r="AC274" s="93" t="s">
        <v>102</v>
      </c>
      <c r="AD274" s="93" t="s">
        <v>103</v>
      </c>
      <c r="AE274" s="93" t="s">
        <v>104</v>
      </c>
      <c r="AF274" s="94" t="s">
        <v>105</v>
      </c>
      <c r="AG274" s="94" t="s">
        <v>106</v>
      </c>
      <c r="AH274" s="94" t="s">
        <v>107</v>
      </c>
      <c r="AI274" s="95" t="s">
        <v>108</v>
      </c>
      <c r="AJ274" s="27"/>
      <c r="AK274" s="92" t="str">
        <f t="array" ref="AK274:AW274">$W$274:$AI$274</f>
        <v>Methodology Statement</v>
      </c>
      <c r="AL274" s="93" t="str">
        <v>Second Person Review</v>
      </c>
      <c r="AM274" s="93" t="str">
        <v>Internal Expert Review</v>
      </c>
      <c r="AN274" s="93" t="str">
        <v>Internal Data Audit</v>
      </c>
      <c r="AO274" s="93" t="str">
        <v>Internal Submission Process Audit</v>
      </c>
      <c r="AP274" s="93" t="str">
        <v>External Data Audit</v>
      </c>
      <c r="AQ274" s="93" t="str">
        <v>External Submission Process Audit</v>
      </c>
      <c r="AR274" s="93" t="str">
        <v>Internal Underlying Activity Audit</v>
      </c>
      <c r="AS274" s="93" t="str">
        <v>External Underlying Activity Audit</v>
      </c>
      <c r="AT274" s="94" t="str">
        <v>Senior manager</v>
      </c>
      <c r="AU274" s="94" t="str">
        <v>Director</v>
      </c>
      <c r="AV274" s="94" t="str">
        <v>CEO</v>
      </c>
      <c r="AW274" s="95" t="str">
        <v xml:space="preserve">Board </v>
      </c>
    </row>
    <row r="275" spans="1:49" ht="15" thickTop="1" x14ac:dyDescent="0.2">
      <c r="AJ275" s="27"/>
    </row>
    <row r="276" spans="1:49" ht="14.25" x14ac:dyDescent="0.2">
      <c r="C276" s="49"/>
      <c r="AJ276" s="27"/>
    </row>
    <row r="277" spans="1:49" ht="14.25" x14ac:dyDescent="0.2">
      <c r="C277" s="49"/>
      <c r="AJ277" s="27"/>
    </row>
    <row r="278" spans="1:49" ht="14.25" x14ac:dyDescent="0.2">
      <c r="C278" s="49"/>
      <c r="AJ278" s="27"/>
    </row>
    <row r="279" spans="1:49" x14ac:dyDescent="0.2">
      <c r="C279" s="49"/>
    </row>
  </sheetData>
  <sheetProtection formatColumns="0" formatRows="0" autoFilter="0"/>
  <autoFilter ref="A22:I22" xr:uid="{00000000-0009-0000-0000-000003000000}"/>
  <mergeCells count="22">
    <mergeCell ref="W2:AA2"/>
    <mergeCell ref="AK2:AO2"/>
    <mergeCell ref="W3:AA8"/>
    <mergeCell ref="AK3:AO8"/>
    <mergeCell ref="W9:AA10"/>
    <mergeCell ref="AK9:AO10"/>
    <mergeCell ref="H20:I20"/>
    <mergeCell ref="G18:I18"/>
    <mergeCell ref="H19:I19"/>
    <mergeCell ref="W11:AA14"/>
    <mergeCell ref="AK11:AO14"/>
    <mergeCell ref="W16:AI16"/>
    <mergeCell ref="AK16:AW16"/>
    <mergeCell ref="P17:U20"/>
    <mergeCell ref="W17:W21"/>
    <mergeCell ref="X17:AC21"/>
    <mergeCell ref="AD17:AE21"/>
    <mergeCell ref="AF17:AI21"/>
    <mergeCell ref="AK17:AK21"/>
    <mergeCell ref="AL17:AQ21"/>
    <mergeCell ref="AR17:AS21"/>
    <mergeCell ref="AT17:AW21"/>
  </mergeCells>
  <conditionalFormatting sqref="A23:U272">
    <cfRule type="expression" dxfId="417" priority="43">
      <formula>$B23=""</formula>
    </cfRule>
  </conditionalFormatting>
  <conditionalFormatting sqref="D23:I272">
    <cfRule type="cellIs" dxfId="416" priority="116" stopIfTrue="1" operator="equal">
      <formula>"L"</formula>
    </cfRule>
    <cfRule type="cellIs" dxfId="415" priority="105" operator="equal">
      <formula>1</formula>
    </cfRule>
    <cfRule type="cellIs" dxfId="414" priority="106" operator="equal">
      <formula>2</formula>
    </cfRule>
    <cfRule type="cellIs" dxfId="413" priority="107" operator="equal">
      <formula>3</formula>
    </cfRule>
    <cfRule type="cellIs" dxfId="412" priority="108" operator="equal">
      <formula>4</formula>
    </cfRule>
    <cfRule type="cellIs" dxfId="411" priority="109" operator="equal">
      <formula>"L"</formula>
    </cfRule>
    <cfRule type="cellIs" dxfId="410" priority="110" operator="equal">
      <formula>"M"</formula>
    </cfRule>
    <cfRule type="cellIs" dxfId="409" priority="111" operator="equal">
      <formula>"H"</formula>
    </cfRule>
    <cfRule type="cellIs" dxfId="408" priority="112" operator="equal">
      <formula>"C"</formula>
    </cfRule>
    <cfRule type="cellIs" dxfId="407" priority="113" stopIfTrue="1" operator="equal">
      <formula>"C"</formula>
    </cfRule>
    <cfRule type="cellIs" dxfId="406" priority="114" stopIfTrue="1" operator="equal">
      <formula>"H"</formula>
    </cfRule>
    <cfRule type="cellIs" dxfId="405" priority="115" stopIfTrue="1" operator="equal">
      <formula>"M"</formula>
    </cfRule>
  </conditionalFormatting>
  <conditionalFormatting sqref="G23:G272">
    <cfRule type="cellIs" dxfId="404" priority="93" stopIfTrue="1" operator="equal">
      <formula>"C"</formula>
    </cfRule>
    <cfRule type="cellIs" dxfId="403" priority="88" operator="equal">
      <formula>4</formula>
    </cfRule>
    <cfRule type="cellIs" dxfId="402" priority="92" operator="equal">
      <formula>"C"</formula>
    </cfRule>
    <cfRule type="cellIs" dxfId="401" priority="91" operator="equal">
      <formula>"H"</formula>
    </cfRule>
    <cfRule type="cellIs" dxfId="400" priority="90" operator="equal">
      <formula>"M"</formula>
    </cfRule>
    <cfRule type="cellIs" dxfId="399" priority="101" stopIfTrue="1" operator="equal">
      <formula>"C"</formula>
    </cfRule>
    <cfRule type="cellIs" dxfId="398" priority="103" stopIfTrue="1" operator="equal">
      <formula>"M"</formula>
    </cfRule>
    <cfRule type="cellIs" dxfId="397" priority="104" stopIfTrue="1" operator="equal">
      <formula>"L"</formula>
    </cfRule>
    <cfRule type="cellIs" dxfId="396" priority="89" operator="equal">
      <formula>"L"</formula>
    </cfRule>
    <cfRule type="cellIs" dxfId="395" priority="87" operator="equal">
      <formula>3</formula>
    </cfRule>
    <cfRule type="cellIs" dxfId="394" priority="86" operator="equal">
      <formula>2</formula>
    </cfRule>
    <cfRule type="cellIs" dxfId="393" priority="85" operator="equal">
      <formula>1</formula>
    </cfRule>
    <cfRule type="cellIs" dxfId="392" priority="100" operator="equal">
      <formula>"C"</formula>
    </cfRule>
    <cfRule type="cellIs" dxfId="391" priority="99" operator="equal">
      <formula>"H"</formula>
    </cfRule>
    <cfRule type="cellIs" dxfId="390" priority="98" operator="equal">
      <formula>"M"</formula>
    </cfRule>
    <cfRule type="cellIs" dxfId="389" priority="97" operator="equal">
      <formula>"L"</formula>
    </cfRule>
    <cfRule type="cellIs" dxfId="388" priority="96" stopIfTrue="1" operator="equal">
      <formula>"L"</formula>
    </cfRule>
    <cfRule type="cellIs" dxfId="387" priority="95" stopIfTrue="1" operator="equal">
      <formula>"M"</formula>
    </cfRule>
    <cfRule type="cellIs" dxfId="386" priority="94" stopIfTrue="1" operator="equal">
      <formula>"H"</formula>
    </cfRule>
    <cfRule type="cellIs" dxfId="385" priority="102" stopIfTrue="1" operator="equal">
      <formula>"H"</formula>
    </cfRule>
  </conditionalFormatting>
  <conditionalFormatting sqref="H23">
    <cfRule type="cellIs" dxfId="384" priority="17" stopIfTrue="1" operator="equal">
      <formula>"C"</formula>
    </cfRule>
    <cfRule type="cellIs" dxfId="383" priority="18" stopIfTrue="1" operator="equal">
      <formula>"H"</formula>
    </cfRule>
    <cfRule type="cellIs" dxfId="382" priority="19" stopIfTrue="1" operator="equal">
      <formula>"M"</formula>
    </cfRule>
    <cfRule type="cellIs" dxfId="381" priority="20" stopIfTrue="1" operator="equal">
      <formula>"L"</formula>
    </cfRule>
    <cfRule type="cellIs" dxfId="380" priority="21" operator="equal">
      <formula>1</formula>
    </cfRule>
    <cfRule type="cellIs" dxfId="379" priority="22" operator="equal">
      <formula>2</formula>
    </cfRule>
    <cfRule type="cellIs" dxfId="378" priority="23" operator="equal">
      <formula>3</formula>
    </cfRule>
    <cfRule type="cellIs" dxfId="377" priority="24" operator="equal">
      <formula>4</formula>
    </cfRule>
    <cfRule type="cellIs" dxfId="376" priority="25" operator="equal">
      <formula>"L"</formula>
    </cfRule>
    <cfRule type="cellIs" dxfId="375" priority="26" operator="equal">
      <formula>"M"</formula>
    </cfRule>
    <cfRule type="cellIs" dxfId="374" priority="27" operator="equal">
      <formula>"H"</formula>
    </cfRule>
    <cfRule type="cellIs" dxfId="373" priority="28" operator="equal">
      <formula>"C"</formula>
    </cfRule>
    <cfRule type="cellIs" dxfId="372" priority="29" stopIfTrue="1" operator="equal">
      <formula>"C"</formula>
    </cfRule>
    <cfRule type="cellIs" dxfId="371" priority="30" stopIfTrue="1" operator="equal">
      <formula>"H"</formula>
    </cfRule>
    <cfRule type="cellIs" dxfId="370" priority="31" stopIfTrue="1" operator="equal">
      <formula>"M"</formula>
    </cfRule>
    <cfRule type="cellIs" dxfId="369" priority="32" stopIfTrue="1" operator="equal">
      <formula>"L"</formula>
    </cfRule>
    <cfRule type="cellIs" dxfId="368" priority="33" operator="equal">
      <formula>"L"</formula>
    </cfRule>
    <cfRule type="cellIs" dxfId="367" priority="34" operator="equal">
      <formula>"M"</formula>
    </cfRule>
    <cfRule type="cellIs" dxfId="366" priority="35" operator="equal">
      <formula>"H"</formula>
    </cfRule>
    <cfRule type="cellIs" dxfId="365" priority="36" operator="equal">
      <formula>"C"</formula>
    </cfRule>
    <cfRule type="cellIs" dxfId="364" priority="37" stopIfTrue="1" operator="equal">
      <formula>"C"</formula>
    </cfRule>
    <cfRule type="cellIs" dxfId="363" priority="38" stopIfTrue="1" operator="equal">
      <formula>"H"</formula>
    </cfRule>
    <cfRule type="cellIs" dxfId="362" priority="39" stopIfTrue="1" operator="equal">
      <formula>"M"</formula>
    </cfRule>
    <cfRule type="cellIs" dxfId="361" priority="40" stopIfTrue="1" operator="equal">
      <formula>"L"</formula>
    </cfRule>
    <cfRule type="cellIs" dxfId="360" priority="15" operator="equal">
      <formula>"H"</formula>
    </cfRule>
    <cfRule type="cellIs" dxfId="359" priority="1" operator="equal">
      <formula>1</formula>
    </cfRule>
    <cfRule type="cellIs" dxfId="358" priority="2" operator="equal">
      <formula>2</formula>
    </cfRule>
    <cfRule type="cellIs" dxfId="357" priority="3" operator="equal">
      <formula>3</formula>
    </cfRule>
    <cfRule type="cellIs" dxfId="356" priority="4" operator="equal">
      <formula>4</formula>
    </cfRule>
    <cfRule type="cellIs" dxfId="355" priority="5" operator="equal">
      <formula>"L"</formula>
    </cfRule>
    <cfRule type="cellIs" dxfId="354" priority="6" operator="equal">
      <formula>"M"</formula>
    </cfRule>
    <cfRule type="cellIs" dxfId="353" priority="7" operator="equal">
      <formula>"H"</formula>
    </cfRule>
    <cfRule type="cellIs" dxfId="352" priority="8" operator="equal">
      <formula>"C"</formula>
    </cfRule>
    <cfRule type="cellIs" dxfId="351" priority="9" stopIfTrue="1" operator="equal">
      <formula>"C"</formula>
    </cfRule>
    <cfRule type="cellIs" dxfId="350" priority="10" stopIfTrue="1" operator="equal">
      <formula>"H"</formula>
    </cfRule>
    <cfRule type="cellIs" dxfId="349" priority="11" stopIfTrue="1" operator="equal">
      <formula>"M"</formula>
    </cfRule>
    <cfRule type="cellIs" dxfId="348" priority="12" stopIfTrue="1" operator="equal">
      <formula>"L"</formula>
    </cfRule>
    <cfRule type="cellIs" dxfId="347" priority="13" operator="equal">
      <formula>"L"</formula>
    </cfRule>
    <cfRule type="cellIs" dxfId="346" priority="14" operator="equal">
      <formula>"M"</formula>
    </cfRule>
    <cfRule type="cellIs" dxfId="345" priority="16" operator="equal">
      <formula>"C"</formula>
    </cfRule>
  </conditionalFormatting>
  <conditionalFormatting sqref="H24:H272">
    <cfRule type="cellIs" dxfId="344" priority="75" stopIfTrue="1" operator="equal">
      <formula>"M"</formula>
    </cfRule>
    <cfRule type="cellIs" dxfId="343" priority="76" stopIfTrue="1" operator="equal">
      <formula>"L"</formula>
    </cfRule>
    <cfRule type="cellIs" dxfId="342" priority="77" operator="equal">
      <formula>"L"</formula>
    </cfRule>
    <cfRule type="cellIs" dxfId="341" priority="78" operator="equal">
      <formula>"M"</formula>
    </cfRule>
    <cfRule type="cellIs" dxfId="340" priority="79" operator="equal">
      <formula>"H"</formula>
    </cfRule>
    <cfRule type="cellIs" dxfId="339" priority="80" operator="equal">
      <formula>"C"</formula>
    </cfRule>
    <cfRule type="cellIs" dxfId="338" priority="81" stopIfTrue="1" operator="equal">
      <formula>"C"</formula>
    </cfRule>
    <cfRule type="cellIs" dxfId="337" priority="82" stopIfTrue="1" operator="equal">
      <formula>"H"</formula>
    </cfRule>
    <cfRule type="cellIs" dxfId="336" priority="83" stopIfTrue="1" operator="equal">
      <formula>"M"</formula>
    </cfRule>
    <cfRule type="cellIs" dxfId="335" priority="84" stopIfTrue="1" operator="equal">
      <formula>"L"</formula>
    </cfRule>
    <cfRule type="cellIs" dxfId="334" priority="72" operator="equal">
      <formula>"C"</formula>
    </cfRule>
    <cfRule type="cellIs" dxfId="333" priority="74" stopIfTrue="1" operator="equal">
      <formula>"H"</formula>
    </cfRule>
    <cfRule type="cellIs" dxfId="332" priority="73" stopIfTrue="1" operator="equal">
      <formula>"C"</formula>
    </cfRule>
    <cfRule type="cellIs" dxfId="331" priority="69" operator="equal">
      <formula>"L"</formula>
    </cfRule>
    <cfRule type="cellIs" dxfId="330" priority="65" operator="equal">
      <formula>1</formula>
    </cfRule>
    <cfRule type="cellIs" dxfId="329" priority="66" operator="equal">
      <formula>2</formula>
    </cfRule>
    <cfRule type="cellIs" dxfId="328" priority="67" operator="equal">
      <formula>3</formula>
    </cfRule>
    <cfRule type="cellIs" dxfId="327" priority="68" operator="equal">
      <formula>4</formula>
    </cfRule>
    <cfRule type="cellIs" dxfId="326" priority="70" operator="equal">
      <formula>"M"</formula>
    </cfRule>
    <cfRule type="cellIs" dxfId="325" priority="71" operator="equal">
      <formula>"H"</formula>
    </cfRule>
  </conditionalFormatting>
  <conditionalFormatting sqref="I23:I272">
    <cfRule type="cellIs" dxfId="324" priority="58" operator="equal">
      <formula>"M"</formula>
    </cfRule>
    <cfRule type="cellIs" dxfId="323" priority="57" operator="equal">
      <formula>"L"</formula>
    </cfRule>
    <cfRule type="cellIs" dxfId="322" priority="56" stopIfTrue="1" operator="equal">
      <formula>"L"</formula>
    </cfRule>
    <cfRule type="cellIs" dxfId="321" priority="55" stopIfTrue="1" operator="equal">
      <formula>"M"</formula>
    </cfRule>
    <cfRule type="cellIs" dxfId="320" priority="54" stopIfTrue="1" operator="equal">
      <formula>"H"</formula>
    </cfRule>
    <cfRule type="cellIs" dxfId="319" priority="53" stopIfTrue="1" operator="equal">
      <formula>"C"</formula>
    </cfRule>
    <cfRule type="cellIs" dxfId="318" priority="52" operator="equal">
      <formula>"C"</formula>
    </cfRule>
    <cfRule type="cellIs" dxfId="317" priority="51" operator="equal">
      <formula>"H"</formula>
    </cfRule>
    <cfRule type="cellIs" dxfId="316" priority="50" operator="equal">
      <formula>"M"</formula>
    </cfRule>
    <cfRule type="cellIs" dxfId="315" priority="49" operator="equal">
      <formula>"L"</formula>
    </cfRule>
    <cfRule type="cellIs" dxfId="314" priority="48" operator="equal">
      <formula>4</formula>
    </cfRule>
    <cfRule type="cellIs" dxfId="313" priority="46" operator="equal">
      <formula>2</formula>
    </cfRule>
    <cfRule type="cellIs" dxfId="312" priority="60" operator="equal">
      <formula>"C"</formula>
    </cfRule>
    <cfRule type="cellIs" dxfId="311" priority="45" operator="equal">
      <formula>1</formula>
    </cfRule>
    <cfRule type="cellIs" dxfId="310" priority="47" operator="equal">
      <formula>3</formula>
    </cfRule>
    <cfRule type="cellIs" dxfId="309" priority="61" stopIfTrue="1" operator="equal">
      <formula>"C"</formula>
    </cfRule>
    <cfRule type="cellIs" dxfId="308" priority="62" stopIfTrue="1" operator="equal">
      <formula>"H"</formula>
    </cfRule>
    <cfRule type="cellIs" dxfId="307" priority="63" stopIfTrue="1" operator="equal">
      <formula>"M"</formula>
    </cfRule>
    <cfRule type="cellIs" dxfId="306" priority="59" operator="equal">
      <formula>"H"</formula>
    </cfRule>
    <cfRule type="cellIs" dxfId="305" priority="64" stopIfTrue="1" operator="equal">
      <formula>"L"</formula>
    </cfRule>
  </conditionalFormatting>
  <conditionalFormatting sqref="M23:O272">
    <cfRule type="expression" dxfId="304" priority="41" stopIfTrue="1">
      <formula>OR($H23="C",$H23="H")</formula>
    </cfRule>
  </conditionalFormatting>
  <conditionalFormatting sqref="W24:AI273 AK24:AW273">
    <cfRule type="expression" dxfId="303" priority="42">
      <formula>$B23=""</formula>
    </cfRule>
  </conditionalFormatting>
  <dataValidations count="3">
    <dataValidation type="list" allowBlank="1" showInputMessage="1" showErrorMessage="1" sqref="H23:H272" xr:uid="{21BB6508-4A82-425B-97EF-C2AC7ECB51A4}">
      <formula1>"L,M,H,C"</formula1>
    </dataValidation>
    <dataValidation type="list" allowBlank="1" showInputMessage="1" showErrorMessage="1" sqref="F23:F272 D23:D272" xr:uid="{9370EE33-172F-45FF-93E8-C987699C6469}">
      <formula1>"1,2,3,4"</formula1>
    </dataValidation>
    <dataValidation type="list" allowBlank="1" showInputMessage="1" showErrorMessage="1" sqref="AK24:AW273 W24:AI273" xr:uid="{6E3CB546-69F0-41AB-9E4D-4F36D415CE87}">
      <formula1>"Y,N"</formula1>
    </dataValidation>
  </dataValidations>
  <pageMargins left="0.23622047244094491" right="0.23622047244094491" top="0.74803149606299213" bottom="0.74803149606299213" header="0.31496062992125984" footer="0.31496062992125984"/>
  <pageSetup paperSize="8" scale="54" fitToHeight="0" orientation="landscape" r:id="rId1"/>
  <headerFooter>
    <oddHeader>&amp;C&amp;F</oddHeader>
    <oddFooter>&amp;L&amp;A&amp;R&amp;D &amp;T&amp;C&amp;"Calibri"&amp;11&amp;K000000Page &amp;P of &amp;N_x000D_&amp;1#&amp;"Calibri"&amp;10&amp;K000000 OFFICIAL-InternalOnly&amp;R&amp;D &amp;T&amp;C&amp;"Calibri"&amp;11&amp;K000000Page &amp;P of &amp;N</oddFooter>
  </headerFooter>
  <ignoredErrors>
    <ignoredError sqref="E22:G22" formula="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14A57-DEC5-42BA-A398-0E25F6E35398}">
  <sheetPr>
    <tabColor rgb="FFFFFF00"/>
    <pageSetUpPr fitToPage="1"/>
  </sheetPr>
  <dimension ref="A1:AI275"/>
  <sheetViews>
    <sheetView zoomScale="90" zoomScaleNormal="90" workbookViewId="0">
      <selection activeCell="B12" sqref="B12"/>
    </sheetView>
  </sheetViews>
  <sheetFormatPr defaultColWidth="9" defaultRowHeight="14.25" outlineLevelRow="1" outlineLevelCol="1" x14ac:dyDescent="0.2"/>
  <cols>
    <col min="1" max="1" width="14.625" style="23" customWidth="1"/>
    <col min="2" max="2" width="27.5" style="23" customWidth="1"/>
    <col min="3" max="3" width="69.375" style="23" customWidth="1"/>
    <col min="4" max="7" width="6.875" style="25" customWidth="1"/>
    <col min="8" max="8" width="2.125" style="25" bestFit="1" customWidth="1"/>
    <col min="9" max="16" width="6.875" style="25" customWidth="1"/>
    <col min="17" max="17" width="3.25" style="25" bestFit="1" customWidth="1"/>
    <col min="18" max="18" width="8.875" style="25" customWidth="1"/>
    <col min="19" max="19" width="0.625" style="23" customWidth="1"/>
    <col min="20" max="20" width="37.625" style="23" customWidth="1"/>
    <col min="21" max="21" width="5.75" style="23" customWidth="1"/>
    <col min="22" max="22" width="4" style="23" customWidth="1"/>
    <col min="23" max="23" width="21.5" style="26" customWidth="1" outlineLevel="1"/>
    <col min="24" max="24" width="25.625" style="26" customWidth="1" outlineLevel="1"/>
    <col min="25" max="28" width="26.25" style="26" customWidth="1" outlineLevel="1"/>
    <col min="29" max="29" width="14.5" style="23" customWidth="1" outlineLevel="1"/>
    <col min="30" max="30" width="2.625" style="23" customWidth="1"/>
    <col min="31" max="31" width="3.5" style="23" customWidth="1" outlineLevel="1"/>
    <col min="32" max="32" width="21.125" style="23" customWidth="1" outlineLevel="1"/>
    <col min="33" max="34" width="48.125" style="23" customWidth="1" outlineLevel="1"/>
    <col min="35" max="35" width="10.625" style="23" customWidth="1" outlineLevel="1"/>
    <col min="36" max="16384" width="9" style="23"/>
  </cols>
  <sheetData>
    <row r="1" spans="1:35" ht="24.75" x14ac:dyDescent="0.3">
      <c r="A1" s="22" t="s">
        <v>109</v>
      </c>
    </row>
    <row r="2" spans="1:35" x14ac:dyDescent="0.2">
      <c r="A2" s="38" t="s">
        <v>110</v>
      </c>
      <c r="C2" s="97">
        <v>2.4</v>
      </c>
    </row>
    <row r="3" spans="1:35" x14ac:dyDescent="0.2">
      <c r="A3" s="38"/>
    </row>
    <row r="4" spans="1:35" x14ac:dyDescent="0.2">
      <c r="A4" s="34" t="s">
        <v>43</v>
      </c>
    </row>
    <row r="5" spans="1:35" outlineLevel="1" x14ac:dyDescent="0.2">
      <c r="A5" s="38"/>
      <c r="B5" s="38" t="s">
        <v>46</v>
      </c>
      <c r="C5" s="38" t="s">
        <v>47</v>
      </c>
    </row>
    <row r="6" spans="1:35" outlineLevel="1" x14ac:dyDescent="0.2">
      <c r="A6" s="23">
        <v>1</v>
      </c>
      <c r="C6" s="23" t="s">
        <v>49</v>
      </c>
    </row>
    <row r="7" spans="1:35" outlineLevel="1" x14ac:dyDescent="0.2">
      <c r="A7" s="23">
        <v>2</v>
      </c>
      <c r="B7" s="23" t="str">
        <f>ADDRESS(ROW($A$12),COLUMN($A$12),4)</f>
        <v>A12</v>
      </c>
      <c r="C7" s="23" t="s">
        <v>111</v>
      </c>
    </row>
    <row r="8" spans="1:35" outlineLevel="1" x14ac:dyDescent="0.2">
      <c r="A8" s="23">
        <v>3</v>
      </c>
      <c r="B8" s="23" t="str">
        <f>ADDRESS(ROW($C$14),COLUMN($C$14),4)</f>
        <v>C14</v>
      </c>
      <c r="C8" s="23" t="s">
        <v>112</v>
      </c>
    </row>
    <row r="9" spans="1:35" outlineLevel="1" x14ac:dyDescent="0.2">
      <c r="A9" s="23">
        <v>4</v>
      </c>
      <c r="B9" s="23" t="s">
        <v>113</v>
      </c>
      <c r="C9" s="23" t="s">
        <v>114</v>
      </c>
    </row>
    <row r="10" spans="1:35" outlineLevel="1" x14ac:dyDescent="0.2">
      <c r="A10" s="23">
        <v>5</v>
      </c>
      <c r="C10" s="23" t="s">
        <v>67</v>
      </c>
    </row>
    <row r="12" spans="1:35" s="107" customFormat="1" x14ac:dyDescent="0.2">
      <c r="A12" s="98" t="s">
        <v>115</v>
      </c>
      <c r="B12" s="99"/>
      <c r="C12" s="99"/>
      <c r="D12" s="100" t="s">
        <v>116</v>
      </c>
      <c r="E12" s="100"/>
      <c r="F12" s="100"/>
      <c r="G12" s="100"/>
      <c r="H12" s="101"/>
      <c r="I12" s="102" t="s">
        <v>117</v>
      </c>
      <c r="J12" s="100"/>
      <c r="K12" s="100"/>
      <c r="L12" s="100"/>
      <c r="M12" s="100"/>
      <c r="N12" s="100"/>
      <c r="O12" s="100"/>
      <c r="P12" s="102"/>
      <c r="Q12" s="103"/>
      <c r="R12" s="104" t="s">
        <v>118</v>
      </c>
      <c r="S12" s="23"/>
      <c r="T12" s="105"/>
      <c r="U12" s="106"/>
      <c r="V12" s="23"/>
      <c r="W12" s="26"/>
      <c r="X12" s="26"/>
      <c r="Y12" s="26"/>
      <c r="Z12" s="26"/>
      <c r="AA12" s="26"/>
      <c r="AB12" s="26"/>
      <c r="AC12" s="23"/>
    </row>
    <row r="13" spans="1:35" s="107" customFormat="1" ht="14.25" customHeight="1" x14ac:dyDescent="0.2">
      <c r="A13" s="108" t="s">
        <v>119</v>
      </c>
      <c r="B13" s="109"/>
      <c r="C13" s="110" t="s">
        <v>120</v>
      </c>
      <c r="D13" s="100"/>
      <c r="E13" s="100"/>
      <c r="F13" s="100"/>
      <c r="G13" s="100"/>
      <c r="H13" s="111"/>
      <c r="I13" s="112" t="s">
        <v>121</v>
      </c>
      <c r="J13" s="113"/>
      <c r="K13" s="113"/>
      <c r="L13" s="114"/>
      <c r="M13" s="566" t="s">
        <v>122</v>
      </c>
      <c r="N13" s="567"/>
      <c r="O13" s="567"/>
      <c r="P13" s="115"/>
      <c r="Q13" s="103"/>
      <c r="R13" s="116"/>
      <c r="S13" s="23"/>
      <c r="T13" s="117"/>
      <c r="U13" s="106"/>
      <c r="V13" s="23"/>
      <c r="W13" s="26"/>
      <c r="X13" s="26"/>
      <c r="Y13" s="26"/>
      <c r="Z13" s="26"/>
      <c r="AA13" s="26"/>
      <c r="AB13" s="26"/>
      <c r="AC13" s="23"/>
    </row>
    <row r="14" spans="1:35" s="107" customFormat="1" ht="15" thickBot="1" x14ac:dyDescent="0.25">
      <c r="A14" s="118" t="s">
        <v>123</v>
      </c>
      <c r="B14" s="119"/>
      <c r="C14" s="99" t="s">
        <v>124</v>
      </c>
      <c r="D14" s="120"/>
      <c r="E14" s="121" t="s">
        <v>125</v>
      </c>
      <c r="F14" s="122" t="s">
        <v>126</v>
      </c>
      <c r="G14" s="122" t="s">
        <v>127</v>
      </c>
      <c r="H14" s="111"/>
      <c r="I14" s="123" t="s">
        <v>128</v>
      </c>
      <c r="J14" s="121" t="s">
        <v>129</v>
      </c>
      <c r="K14" s="121" t="s">
        <v>130</v>
      </c>
      <c r="L14" s="124" t="s">
        <v>131</v>
      </c>
      <c r="M14" s="123" t="s">
        <v>132</v>
      </c>
      <c r="N14" s="121" t="s">
        <v>133</v>
      </c>
      <c r="O14" s="121" t="s">
        <v>134</v>
      </c>
      <c r="P14" s="125"/>
      <c r="Q14" s="103"/>
      <c r="R14" s="116" t="s">
        <v>135</v>
      </c>
      <c r="S14" s="23"/>
      <c r="T14" s="117"/>
      <c r="U14" s="106"/>
      <c r="V14" s="23"/>
      <c r="W14" s="26"/>
      <c r="X14" s="26"/>
      <c r="Y14" s="26"/>
      <c r="Z14" s="26"/>
      <c r="AA14" s="26"/>
      <c r="AB14" s="26"/>
      <c r="AC14" s="23"/>
    </row>
    <row r="15" spans="1:35" s="107" customFormat="1" ht="96.75" thickBot="1" x14ac:dyDescent="0.25">
      <c r="A15" s="126" t="s">
        <v>83</v>
      </c>
      <c r="B15" s="127" t="s">
        <v>90</v>
      </c>
      <c r="C15" s="127" t="s">
        <v>136</v>
      </c>
      <c r="D15" s="128" t="s">
        <v>116</v>
      </c>
      <c r="E15" s="129" t="s">
        <v>137</v>
      </c>
      <c r="F15" s="129" t="s">
        <v>138</v>
      </c>
      <c r="G15" s="129" t="s">
        <v>139</v>
      </c>
      <c r="I15" s="130" t="s">
        <v>140</v>
      </c>
      <c r="J15" s="129" t="s">
        <v>141</v>
      </c>
      <c r="K15" s="129" t="s">
        <v>142</v>
      </c>
      <c r="L15" s="131" t="s">
        <v>143</v>
      </c>
      <c r="M15" s="132" t="s">
        <v>144</v>
      </c>
      <c r="N15" s="129" t="s">
        <v>145</v>
      </c>
      <c r="O15" s="129" t="s">
        <v>146</v>
      </c>
      <c r="P15" s="128" t="s">
        <v>117</v>
      </c>
      <c r="Q15" s="103"/>
      <c r="R15" s="133" t="s">
        <v>147</v>
      </c>
      <c r="S15" s="23"/>
      <c r="T15" s="134" t="s">
        <v>148</v>
      </c>
      <c r="U15" s="135"/>
      <c r="V15" s="23"/>
      <c r="W15" s="136" t="s">
        <v>149</v>
      </c>
      <c r="X15" s="137"/>
      <c r="Y15" s="137"/>
      <c r="Z15" s="137"/>
      <c r="AA15" s="137"/>
      <c r="AB15" s="138"/>
      <c r="AC15" s="139"/>
      <c r="AE15" s="140" t="s">
        <v>83</v>
      </c>
      <c r="AF15" s="140" t="s">
        <v>90</v>
      </c>
      <c r="AG15" s="141" t="s">
        <v>150</v>
      </c>
      <c r="AH15" s="141" t="s">
        <v>151</v>
      </c>
      <c r="AI15" s="142" t="s">
        <v>152</v>
      </c>
    </row>
    <row r="16" spans="1:35" ht="34.5" thickBot="1" x14ac:dyDescent="0.25">
      <c r="A16" s="143">
        <f>AE16</f>
        <v>1</v>
      </c>
      <c r="B16" s="144" t="str">
        <f t="shared" ref="B16:B79" ca="1" si="0">IF(OR($AF16=0,$AI16="No"),"",AF16)</f>
        <v>SLC B15</v>
      </c>
      <c r="C16" s="144" t="str">
        <f t="shared" ref="C16:C79" ca="1" si="1">IF(OR($AF16=0,$AI16="No"),"",AG16&amp;CHAR(10)&amp;CHAR(10)&amp;AH16)</f>
        <v xml:space="preserve">1.1 Disposals
Information relating to fixed asset disposals.  </v>
      </c>
      <c r="D16" s="145" t="str">
        <f t="shared" ref="D16:D79" si="2">IF(COUNTIF($E16:$G16,"")=3,"",MAX($E16:$G16))</f>
        <v/>
      </c>
      <c r="E16" s="146"/>
      <c r="F16" s="146"/>
      <c r="G16" s="146"/>
      <c r="I16" s="146"/>
      <c r="J16" s="146"/>
      <c r="K16" s="146"/>
      <c r="L16" s="146"/>
      <c r="M16" s="146"/>
      <c r="N16" s="146"/>
      <c r="O16" s="146"/>
      <c r="P16" s="151" t="str">
        <f t="shared" ref="P16:P79" si="3">IFERROR(MAX(1,MAX($I16:$L16)-ROUND(AVERAGE($M16:$O16),0)),"")</f>
        <v/>
      </c>
      <c r="Q16" s="152"/>
      <c r="R16" s="151" t="str">
        <f ca="1">IFERROR(IF($B16="","",INDEX('Impact-Probability_Matrix'!$C$4:$G$8,MATCH($D16,'Impact-Probability_Matrix'!$C$4:$C$8,0),MATCH($P16,'Impact-Probability_Matrix'!$C$4:$G$4,0))),"-")</f>
        <v>-</v>
      </c>
      <c r="T16" s="153"/>
      <c r="U16" s="154"/>
      <c r="W16" s="155" t="s">
        <v>153</v>
      </c>
      <c r="X16" s="156" t="s">
        <v>154</v>
      </c>
      <c r="Y16" s="156" t="s">
        <v>155</v>
      </c>
      <c r="Z16" s="156" t="s">
        <v>156</v>
      </c>
      <c r="AA16" s="156" t="s">
        <v>157</v>
      </c>
      <c r="AB16" s="156" t="s">
        <v>158</v>
      </c>
      <c r="AC16" s="157" t="s">
        <v>159</v>
      </c>
      <c r="AE16" s="158">
        <v>1</v>
      </c>
      <c r="AF16" s="159" t="str">
        <f t="shared" ref="AF16:AI35" ca="1" si="4">IFERROR(INDEX(INDIRECT($AA$34),MATCH($AE16,INDIRECT($Y$34),0),MATCH(AF$15,INDIRECT($Z$34),0)),"")</f>
        <v>SLC B15</v>
      </c>
      <c r="AG16" s="159" t="str">
        <f t="shared" ca="1" si="4"/>
        <v>1.1 Disposals</v>
      </c>
      <c r="AH16" s="159" t="str">
        <f t="shared" ca="1" si="4"/>
        <v xml:space="preserve">Information relating to fixed asset disposals.  </v>
      </c>
      <c r="AI16" s="159" t="str">
        <f t="shared" ca="1" si="4"/>
        <v>Yes</v>
      </c>
    </row>
    <row r="17" spans="1:35" ht="45.75" thickBot="1" x14ac:dyDescent="0.25">
      <c r="A17" s="143">
        <f t="shared" ref="A17:A80" si="5">AE17</f>
        <v>2</v>
      </c>
      <c r="B17" s="144" t="str">
        <f t="shared" ca="1" si="0"/>
        <v>SLC B15</v>
      </c>
      <c r="C17" s="144" t="str">
        <f t="shared" ca="1" si="1"/>
        <v xml:space="preserve">1.2 Price Control Financial Model (PCFM) Inputs Summary
Provide forecast and actual values of ESORIt and DRSRt for the RIIO-2 period to inform the Annual Iteration Process of the Price Control Financial Model (PCFM). </v>
      </c>
      <c r="D17" s="145" t="str">
        <f t="shared" si="2"/>
        <v/>
      </c>
      <c r="E17" s="146"/>
      <c r="F17" s="146"/>
      <c r="G17" s="146"/>
      <c r="I17" s="147"/>
      <c r="J17" s="148"/>
      <c r="K17" s="148"/>
      <c r="L17" s="149"/>
      <c r="M17" s="150"/>
      <c r="N17" s="148"/>
      <c r="O17" s="148"/>
      <c r="P17" s="151" t="str">
        <f t="shared" si="3"/>
        <v/>
      </c>
      <c r="Q17" s="152"/>
      <c r="R17" s="151" t="str">
        <f ca="1">IFERROR(IF($B17="","",INDEX('Impact-Probability_Matrix'!$C$4:$G$8,MATCH($D17,'Impact-Probability_Matrix'!$C$4:$C$8,0),MATCH($P17,'Impact-Probability_Matrix'!$C$4:$G$4,0))),"-")</f>
        <v>-</v>
      </c>
      <c r="T17" s="153"/>
      <c r="U17" s="154"/>
      <c r="W17" s="568">
        <v>4</v>
      </c>
      <c r="X17" s="160" t="s">
        <v>125</v>
      </c>
      <c r="Y17" s="161" t="s">
        <v>160</v>
      </c>
      <c r="Z17" s="161" t="s">
        <v>139</v>
      </c>
      <c r="AA17" s="161" t="s">
        <v>139</v>
      </c>
      <c r="AB17" s="161" t="s">
        <v>137</v>
      </c>
      <c r="AC17" s="162" t="e">
        <f>CONCATENATE($X17,". "&amp;HLOOKUP($C$14,$Y$16:$AB$21,ROW($X17)-ROW($X$15),FALSE))</f>
        <v>#N/A</v>
      </c>
      <c r="AE17" s="158">
        <v>2</v>
      </c>
      <c r="AF17" s="159" t="str">
        <f t="shared" ca="1" si="4"/>
        <v>SLC B15</v>
      </c>
      <c r="AG17" s="159" t="str">
        <f t="shared" ca="1" si="4"/>
        <v>1.2 Price Control Financial Model (PCFM) Inputs Summary</v>
      </c>
      <c r="AH17" s="159" t="str">
        <f t="shared" ca="1" si="4"/>
        <v xml:space="preserve">Provide forecast and actual values of ESORIt and DRSRt for the RIIO-2 period to inform the Annual Iteration Process of the Price Control Financial Model (PCFM). </v>
      </c>
      <c r="AI17" s="159" t="str">
        <f t="shared" ca="1" si="4"/>
        <v>Yes</v>
      </c>
    </row>
    <row r="18" spans="1:35" ht="45.75" thickBot="1" x14ac:dyDescent="0.25">
      <c r="A18" s="143">
        <f t="shared" si="5"/>
        <v>3</v>
      </c>
      <c r="B18" s="144" t="str">
        <f t="shared" ca="1" si="0"/>
        <v>SLC B15</v>
      </c>
      <c r="C18" s="144" t="str">
        <f t="shared" ca="1" si="1"/>
        <v>1.3 Pass Through
Summary of annual pass-through costs used in PCFM during Annual Iteration Process (AIP)</v>
      </c>
      <c r="D18" s="145" t="str">
        <f t="shared" si="2"/>
        <v/>
      </c>
      <c r="E18" s="146"/>
      <c r="F18" s="146"/>
      <c r="G18" s="146"/>
      <c r="I18" s="147"/>
      <c r="J18" s="148"/>
      <c r="K18" s="148"/>
      <c r="L18" s="149"/>
      <c r="M18" s="150"/>
      <c r="N18" s="148"/>
      <c r="O18" s="148"/>
      <c r="P18" s="151" t="str">
        <f t="shared" si="3"/>
        <v/>
      </c>
      <c r="Q18" s="152"/>
      <c r="R18" s="151" t="str">
        <f ca="1">IFERROR(IF($B18="","",INDEX('Impact-Probability_Matrix'!$C$4:$G$8,MATCH($D18,'Impact-Probability_Matrix'!$C$4:$C$8,0),MATCH($P18,'Impact-Probability_Matrix'!$C$4:$G$4,0))),"-")</f>
        <v>-</v>
      </c>
      <c r="T18" s="153"/>
      <c r="U18" s="154"/>
      <c r="W18" s="569"/>
      <c r="X18" s="163" t="s">
        <v>126</v>
      </c>
      <c r="Y18" s="164" t="s">
        <v>161</v>
      </c>
      <c r="Z18" s="164" t="s">
        <v>161</v>
      </c>
      <c r="AA18" s="164" t="s">
        <v>161</v>
      </c>
      <c r="AB18" s="164" t="s">
        <v>138</v>
      </c>
      <c r="AC18" s="165" t="e">
        <f>CONCATENATE($X18,". "&amp;HLOOKUP($C$14,$Y$16:$AB$21,ROW($X18)-ROW($X$15),FALSE))</f>
        <v>#N/A</v>
      </c>
      <c r="AE18" s="158">
        <v>3</v>
      </c>
      <c r="AF18" s="159" t="str">
        <f t="shared" ca="1" si="4"/>
        <v>SLC B15</v>
      </c>
      <c r="AG18" s="159" t="str">
        <f t="shared" ca="1" si="4"/>
        <v>1.3 Pass Through</v>
      </c>
      <c r="AH18" s="159" t="str">
        <f t="shared" ca="1" si="4"/>
        <v>Summary of annual pass-through costs used in PCFM during Annual Iteration Process (AIP)</v>
      </c>
      <c r="AI18" s="159" t="str">
        <f t="shared" ca="1" si="4"/>
        <v>Yes</v>
      </c>
    </row>
    <row r="19" spans="1:35" ht="45.75" thickBot="1" x14ac:dyDescent="0.25">
      <c r="A19" s="143">
        <f t="shared" si="5"/>
        <v>4</v>
      </c>
      <c r="B19" s="144" t="str">
        <f t="shared" ca="1" si="0"/>
        <v>SLC B15</v>
      </c>
      <c r="C19" s="144" t="str">
        <f t="shared" ca="1" si="1"/>
        <v>1.4 Tax Pool Inputs
Calculations to derive tax pools totex allocations (%) used in PCFM during Annual Iteration Process (AIP).</v>
      </c>
      <c r="D19" s="145" t="str">
        <f t="shared" si="2"/>
        <v/>
      </c>
      <c r="E19" s="146"/>
      <c r="F19" s="146"/>
      <c r="G19" s="146"/>
      <c r="I19" s="147"/>
      <c r="J19" s="148"/>
      <c r="K19" s="148"/>
      <c r="L19" s="149"/>
      <c r="M19" s="150"/>
      <c r="N19" s="148"/>
      <c r="O19" s="148"/>
      <c r="P19" s="151" t="str">
        <f t="shared" si="3"/>
        <v/>
      </c>
      <c r="Q19" s="152"/>
      <c r="R19" s="151" t="str">
        <f ca="1">IFERROR(IF($B19="","",INDEX('Impact-Probability_Matrix'!$C$4:$G$8,MATCH($D19,'Impact-Probability_Matrix'!$C$4:$C$8,0),MATCH($P19,'Impact-Probability_Matrix'!$C$4:$G$4,0))),"-")</f>
        <v>-</v>
      </c>
      <c r="T19" s="153"/>
      <c r="U19" s="154"/>
      <c r="W19" s="569"/>
      <c r="X19" s="163" t="s">
        <v>127</v>
      </c>
      <c r="Y19" s="166" t="s">
        <v>137</v>
      </c>
      <c r="Z19" s="166" t="s">
        <v>137</v>
      </c>
      <c r="AA19" s="166" t="s">
        <v>137</v>
      </c>
      <c r="AB19" s="166" t="s">
        <v>139</v>
      </c>
      <c r="AC19" s="167" t="e">
        <f>CONCATENATE($X19,". "&amp;HLOOKUP($C$14,$Y$16:$AB$21,ROW($X19)-ROW($X$15),FALSE))</f>
        <v>#N/A</v>
      </c>
      <c r="AE19" s="158">
        <v>4</v>
      </c>
      <c r="AF19" s="159" t="str">
        <f t="shared" ca="1" si="4"/>
        <v>SLC B15</v>
      </c>
      <c r="AG19" s="159" t="str">
        <f t="shared" ca="1" si="4"/>
        <v>1.4 Tax Pool Inputs</v>
      </c>
      <c r="AH19" s="159" t="str">
        <f t="shared" ca="1" si="4"/>
        <v>Calculations to derive tax pools totex allocations (%) used in PCFM during Annual Iteration Process (AIP).</v>
      </c>
      <c r="AI19" s="159" t="str">
        <f t="shared" ca="1" si="4"/>
        <v>Yes</v>
      </c>
    </row>
    <row r="20" spans="1:35" ht="34.5" thickBot="1" x14ac:dyDescent="0.25">
      <c r="A20" s="143">
        <f t="shared" si="5"/>
        <v>5</v>
      </c>
      <c r="B20" s="144" t="str">
        <f t="shared" ca="1" si="0"/>
        <v>SLC B15</v>
      </c>
      <c r="C20" s="144" t="str">
        <f t="shared" ca="1" si="1"/>
        <v>1.5 Transmission Network Revenues
Calculations for ESO Transmission network revenues</v>
      </c>
      <c r="D20" s="145" t="str">
        <f t="shared" si="2"/>
        <v/>
      </c>
      <c r="E20" s="146"/>
      <c r="F20" s="146"/>
      <c r="G20" s="146"/>
      <c r="I20" s="147"/>
      <c r="J20" s="148"/>
      <c r="K20" s="148"/>
      <c r="L20" s="149"/>
      <c r="M20" s="150"/>
      <c r="N20" s="148"/>
      <c r="O20" s="148"/>
      <c r="P20" s="151" t="str">
        <f t="shared" si="3"/>
        <v/>
      </c>
      <c r="Q20" s="152"/>
      <c r="R20" s="151" t="str">
        <f ca="1">IFERROR(IF($B20="","",INDEX('Impact-Probability_Matrix'!$C$4:$G$8,MATCH($D20,'Impact-Probability_Matrix'!$C$4:$C$8,0),MATCH($P20,'Impact-Probability_Matrix'!$C$4:$G$4,0))),"-")</f>
        <v>-</v>
      </c>
      <c r="T20" s="153"/>
      <c r="U20" s="154"/>
      <c r="W20" s="569"/>
      <c r="X20" s="168"/>
      <c r="Y20" s="168"/>
      <c r="Z20" s="168"/>
      <c r="AA20" s="168"/>
      <c r="AB20" s="168"/>
      <c r="AC20" s="165"/>
      <c r="AE20" s="158">
        <v>5</v>
      </c>
      <c r="AF20" s="159" t="str">
        <f t="shared" ca="1" si="4"/>
        <v>SLC B15</v>
      </c>
      <c r="AG20" s="159" t="str">
        <f t="shared" ca="1" si="4"/>
        <v>1.5 Transmission Network Revenues</v>
      </c>
      <c r="AH20" s="159" t="str">
        <f t="shared" ca="1" si="4"/>
        <v>Calculations for ESO Transmission network revenues</v>
      </c>
      <c r="AI20" s="159" t="str">
        <f t="shared" ca="1" si="4"/>
        <v>Yes</v>
      </c>
    </row>
    <row r="21" spans="1:35" ht="34.5" thickBot="1" x14ac:dyDescent="0.25">
      <c r="A21" s="143">
        <f t="shared" si="5"/>
        <v>6</v>
      </c>
      <c r="B21" s="144" t="str">
        <f t="shared" ca="1" si="0"/>
        <v>SLC B15</v>
      </c>
      <c r="C21" s="144" t="str">
        <f t="shared" ca="1" si="1"/>
        <v>1.6 External Revenues
Provides calculations for the ESO’s External Revenues.</v>
      </c>
      <c r="D21" s="145" t="str">
        <f t="shared" si="2"/>
        <v/>
      </c>
      <c r="E21" s="146"/>
      <c r="F21" s="146"/>
      <c r="G21" s="146"/>
      <c r="I21" s="147"/>
      <c r="J21" s="148"/>
      <c r="K21" s="148"/>
      <c r="L21" s="149"/>
      <c r="M21" s="150"/>
      <c r="N21" s="148"/>
      <c r="O21" s="148"/>
      <c r="P21" s="151" t="str">
        <f t="shared" si="3"/>
        <v/>
      </c>
      <c r="Q21" s="152"/>
      <c r="R21" s="151" t="str">
        <f ca="1">IFERROR(IF($B21="","",INDEX('Impact-Probability_Matrix'!$C$4:$G$8,MATCH($D21,'Impact-Probability_Matrix'!$C$4:$C$8,0),MATCH($P21,'Impact-Probability_Matrix'!$C$4:$G$4,0))),"-")</f>
        <v>-</v>
      </c>
      <c r="T21" s="153"/>
      <c r="U21" s="154"/>
      <c r="W21" s="570"/>
      <c r="X21" s="169"/>
      <c r="Y21" s="169"/>
      <c r="Z21" s="169"/>
      <c r="AA21" s="169"/>
      <c r="AB21" s="169"/>
      <c r="AC21" s="170" t="e">
        <f>CONCATENATE($X21,". "&amp;HLOOKUP($C$14,$Y$16:$AB$21,ROW($X21)-ROW($X$15),FALSE))</f>
        <v>#N/A</v>
      </c>
      <c r="AE21" s="158">
        <v>6</v>
      </c>
      <c r="AF21" s="159" t="str">
        <f t="shared" ca="1" si="4"/>
        <v>SLC B15</v>
      </c>
      <c r="AG21" s="159" t="str">
        <f t="shared" ca="1" si="4"/>
        <v>1.6 External Revenues</v>
      </c>
      <c r="AH21" s="159" t="str">
        <f t="shared" ca="1" si="4"/>
        <v>Provides calculations for the ESO’s External Revenues.</v>
      </c>
      <c r="AI21" s="159" t="str">
        <f t="shared" ca="1" si="4"/>
        <v>Yes</v>
      </c>
    </row>
    <row r="22" spans="1:35" ht="34.5" thickBot="1" x14ac:dyDescent="0.25">
      <c r="A22" s="143">
        <f t="shared" si="5"/>
        <v>7</v>
      </c>
      <c r="B22" s="144" t="str">
        <f t="shared" ca="1" si="0"/>
        <v>SLC B15</v>
      </c>
      <c r="C22" s="144" t="str">
        <f t="shared" ca="1" si="1"/>
        <v>1.7 DRS Revenue
Summarises the DRS revenues earned by the licensee</v>
      </c>
      <c r="D22" s="145" t="str">
        <f t="shared" si="2"/>
        <v/>
      </c>
      <c r="E22" s="146"/>
      <c r="F22" s="146"/>
      <c r="G22" s="146"/>
      <c r="I22" s="147"/>
      <c r="J22" s="148"/>
      <c r="K22" s="148"/>
      <c r="L22" s="149"/>
      <c r="M22" s="150"/>
      <c r="N22" s="148"/>
      <c r="O22" s="148"/>
      <c r="P22" s="151" t="str">
        <f t="shared" si="3"/>
        <v/>
      </c>
      <c r="Q22" s="152"/>
      <c r="R22" s="151" t="str">
        <f ca="1">IFERROR(IF($B22="","",INDEX('Impact-Probability_Matrix'!$C$4:$G$8,MATCH($D22,'Impact-Probability_Matrix'!$C$4:$C$8,0),MATCH($P22,'Impact-Probability_Matrix'!$C$4:$G$4,0))),"-")</f>
        <v>-</v>
      </c>
      <c r="T22" s="153"/>
      <c r="U22" s="154"/>
      <c r="W22" s="171"/>
      <c r="X22" s="171"/>
      <c r="Y22" s="171"/>
      <c r="Z22" s="171"/>
      <c r="AE22" s="158">
        <v>7</v>
      </c>
      <c r="AF22" s="159" t="str">
        <f t="shared" ca="1" si="4"/>
        <v>SLC B15</v>
      </c>
      <c r="AG22" s="159" t="str">
        <f t="shared" ca="1" si="4"/>
        <v>1.7 DRS Revenue</v>
      </c>
      <c r="AH22" s="159" t="str">
        <f t="shared" ca="1" si="4"/>
        <v>Summarises the DRS revenues earned by the licensee</v>
      </c>
      <c r="AI22" s="159" t="str">
        <f t="shared" ca="1" si="4"/>
        <v>Yes</v>
      </c>
    </row>
    <row r="23" spans="1:35" ht="57" thickBot="1" x14ac:dyDescent="0.25">
      <c r="A23" s="143">
        <f t="shared" si="5"/>
        <v>8</v>
      </c>
      <c r="B23" s="144" t="str">
        <f t="shared" ca="1" si="0"/>
        <v>SLC B15</v>
      </c>
      <c r="C23" s="144" t="str">
        <f t="shared" ca="1" si="1"/>
        <v>2.1 Totex Summary
Provide information on any disallowed expenditure and adjustments for IAS 19 pension accrual for the totex terms to inform the Annual Iteration Process of the Price Control Financial Model (PCFM).</v>
      </c>
      <c r="D23" s="145" t="str">
        <f t="shared" si="2"/>
        <v/>
      </c>
      <c r="E23" s="146"/>
      <c r="F23" s="146"/>
      <c r="G23" s="146"/>
      <c r="I23" s="147"/>
      <c r="J23" s="148"/>
      <c r="K23" s="148"/>
      <c r="L23" s="149"/>
      <c r="M23" s="150"/>
      <c r="N23" s="148"/>
      <c r="O23" s="148"/>
      <c r="P23" s="151" t="str">
        <f t="shared" si="3"/>
        <v/>
      </c>
      <c r="Q23" s="152"/>
      <c r="R23" s="151" t="str">
        <f ca="1">IFERROR(IF($B23="","",INDEX('Impact-Probability_Matrix'!$C$4:$G$8,MATCH($D23,'Impact-Probability_Matrix'!$C$4:$C$8,0),MATCH($P23,'Impact-Probability_Matrix'!$C$4:$G$4,0))),"-")</f>
        <v>-</v>
      </c>
      <c r="T23" s="153"/>
      <c r="U23" s="154"/>
      <c r="W23" s="171"/>
      <c r="X23" s="171"/>
      <c r="Y23" s="171"/>
      <c r="Z23" s="171"/>
      <c r="AE23" s="158">
        <v>8</v>
      </c>
      <c r="AF23" s="159" t="str">
        <f t="shared" ca="1" si="4"/>
        <v>SLC B15</v>
      </c>
      <c r="AG23" s="159" t="str">
        <f t="shared" ca="1" si="4"/>
        <v>2.1 Totex Summary</v>
      </c>
      <c r="AH23" s="159" t="str">
        <f t="shared" ca="1" si="4"/>
        <v>Provide information on any disallowed expenditure and adjustments for IAS 19 pension accrual for the totex terms to inform the Annual Iteration Process of the Price Control Financial Model (PCFM).</v>
      </c>
      <c r="AI23" s="159" t="str">
        <f t="shared" ca="1" si="4"/>
        <v>Yes</v>
      </c>
    </row>
    <row r="24" spans="1:35" ht="45.75" thickBot="1" x14ac:dyDescent="0.25">
      <c r="A24" s="143">
        <f t="shared" si="5"/>
        <v>9</v>
      </c>
      <c r="B24" s="144" t="str">
        <f t="shared" ca="1" si="0"/>
        <v>SLC B15</v>
      </c>
      <c r="C24" s="144" t="str">
        <f t="shared" ca="1" si="1"/>
        <v xml:space="preserve">2.2 Value for Money  Summary
No inputs are required for this worksheet.
</v>
      </c>
      <c r="D24" s="145" t="str">
        <f t="shared" si="2"/>
        <v/>
      </c>
      <c r="E24" s="146"/>
      <c r="F24" s="146"/>
      <c r="G24" s="146"/>
      <c r="I24" s="147"/>
      <c r="J24" s="148"/>
      <c r="K24" s="148"/>
      <c r="L24" s="149"/>
      <c r="M24" s="150"/>
      <c r="N24" s="148"/>
      <c r="O24" s="148"/>
      <c r="P24" s="151" t="str">
        <f t="shared" si="3"/>
        <v/>
      </c>
      <c r="Q24" s="152"/>
      <c r="R24" s="151" t="str">
        <f ca="1">IFERROR(IF($B24="","",INDEX('Impact-Probability_Matrix'!$C$4:$G$8,MATCH($D24,'Impact-Probability_Matrix'!$C$4:$C$8,0),MATCH($P24,'Impact-Probability_Matrix'!$C$4:$G$4,0))),"-")</f>
        <v>-</v>
      </c>
      <c r="T24" s="153"/>
      <c r="U24" s="154"/>
      <c r="W24" s="172"/>
      <c r="X24" s="172"/>
      <c r="Y24" s="171"/>
      <c r="Z24" s="171"/>
      <c r="AE24" s="158">
        <v>9</v>
      </c>
      <c r="AF24" s="159" t="str">
        <f t="shared" ca="1" si="4"/>
        <v>SLC B15</v>
      </c>
      <c r="AG24" s="159" t="str">
        <f t="shared" ca="1" si="4"/>
        <v>2.2 Value for Money  Summary</v>
      </c>
      <c r="AH24" s="159" t="str">
        <f t="shared" ca="1" si="4"/>
        <v xml:space="preserve">No inputs are required for this worksheet.
</v>
      </c>
      <c r="AI24" s="159" t="str">
        <f t="shared" ca="1" si="4"/>
        <v>Yes</v>
      </c>
    </row>
    <row r="25" spans="1:35" ht="45.75" thickBot="1" x14ac:dyDescent="0.25">
      <c r="A25" s="143">
        <f t="shared" si="5"/>
        <v>10</v>
      </c>
      <c r="B25" s="144" t="str">
        <f t="shared" ca="1" si="0"/>
        <v>SLC B15</v>
      </c>
      <c r="C25" s="144" t="str">
        <f t="shared" ca="1" si="1"/>
        <v>2.3 Related Party Transactions
Provide information on the turnover and margin % for all affiliates and the split of related party margin by cost category.</v>
      </c>
      <c r="D25" s="145" t="str">
        <f t="shared" si="2"/>
        <v/>
      </c>
      <c r="E25" s="146"/>
      <c r="F25" s="146"/>
      <c r="G25" s="146"/>
      <c r="I25" s="147"/>
      <c r="J25" s="148"/>
      <c r="K25" s="148"/>
      <c r="L25" s="149"/>
      <c r="M25" s="150"/>
      <c r="N25" s="148"/>
      <c r="O25" s="148"/>
      <c r="P25" s="151" t="str">
        <f t="shared" si="3"/>
        <v/>
      </c>
      <c r="Q25" s="152"/>
      <c r="R25" s="151" t="str">
        <f ca="1">IFERROR(IF($B25="","",INDEX('Impact-Probability_Matrix'!$C$4:$G$8,MATCH($D25,'Impact-Probability_Matrix'!$C$4:$C$8,0),MATCH($P25,'Impact-Probability_Matrix'!$C$4:$G$4,0))),"-")</f>
        <v>-</v>
      </c>
      <c r="T25" s="153"/>
      <c r="U25" s="154"/>
      <c r="W25" s="173" t="s">
        <v>162</v>
      </c>
      <c r="X25" s="174"/>
      <c r="Y25" s="174"/>
      <c r="Z25" s="174"/>
      <c r="AA25" s="174"/>
      <c r="AB25" s="174"/>
      <c r="AC25" s="174"/>
      <c r="AE25" s="158">
        <v>10</v>
      </c>
      <c r="AF25" s="159" t="str">
        <f t="shared" ca="1" si="4"/>
        <v>SLC B15</v>
      </c>
      <c r="AG25" s="159" t="str">
        <f t="shared" ca="1" si="4"/>
        <v>2.3 Related Party Transactions</v>
      </c>
      <c r="AH25" s="159" t="str">
        <f t="shared" ca="1" si="4"/>
        <v>Provide information on the turnover and margin % for all affiliates and the split of related party margin by cost category.</v>
      </c>
      <c r="AI25" s="159" t="str">
        <f t="shared" ca="1" si="4"/>
        <v>Yes</v>
      </c>
    </row>
    <row r="26" spans="1:35" ht="45.75" thickBot="1" x14ac:dyDescent="0.25">
      <c r="A26" s="143">
        <f t="shared" si="5"/>
        <v>11</v>
      </c>
      <c r="B26" s="144" t="str">
        <f t="shared" ca="1" si="0"/>
        <v>SLC B15</v>
      </c>
      <c r="C26" s="144" t="str">
        <f t="shared" ca="1" si="1"/>
        <v>3.1 Opex Summary
Provide information on Direct Opex and Supporting Operational Costs for each of the ESO's operational activities.</v>
      </c>
      <c r="D26" s="145" t="str">
        <f t="shared" si="2"/>
        <v/>
      </c>
      <c r="E26" s="146"/>
      <c r="F26" s="146"/>
      <c r="G26" s="146"/>
      <c r="I26" s="147"/>
      <c r="J26" s="148"/>
      <c r="K26" s="148"/>
      <c r="L26" s="149"/>
      <c r="M26" s="150"/>
      <c r="N26" s="148"/>
      <c r="O26" s="148"/>
      <c r="P26" s="151" t="str">
        <f t="shared" si="3"/>
        <v/>
      </c>
      <c r="Q26" s="152"/>
      <c r="R26" s="151" t="str">
        <f ca="1">IFERROR(IF($B26="","",INDEX('Impact-Probability_Matrix'!$C$4:$G$8,MATCH($D26,'Impact-Probability_Matrix'!$C$4:$C$8,0),MATCH($P26,'Impact-Probability_Matrix'!$C$4:$G$4,0))),"-")</f>
        <v>-</v>
      </c>
      <c r="T26" s="153"/>
      <c r="U26" s="154"/>
      <c r="W26" s="175" t="s">
        <v>79</v>
      </c>
      <c r="X26" s="176" t="s">
        <v>163</v>
      </c>
      <c r="Y26" s="177" t="s">
        <v>164</v>
      </c>
      <c r="Z26" s="177" t="s">
        <v>165</v>
      </c>
      <c r="AA26" s="177" t="s">
        <v>166</v>
      </c>
      <c r="AB26" s="177" t="s">
        <v>167</v>
      </c>
      <c r="AC26" s="177"/>
      <c r="AE26" s="158">
        <v>11</v>
      </c>
      <c r="AF26" s="159" t="str">
        <f t="shared" ca="1" si="4"/>
        <v>SLC B15</v>
      </c>
      <c r="AG26" s="159" t="str">
        <f t="shared" ca="1" si="4"/>
        <v>3.1 Opex Summary</v>
      </c>
      <c r="AH26" s="159" t="str">
        <f t="shared" ca="1" si="4"/>
        <v>Provide information on Direct Opex and Supporting Operational Costs for each of the ESO's operational activities.</v>
      </c>
      <c r="AI26" s="159" t="str">
        <f t="shared" ca="1" si="4"/>
        <v>Yes</v>
      </c>
    </row>
    <row r="27" spans="1:35" ht="34.5" thickBot="1" x14ac:dyDescent="0.25">
      <c r="A27" s="143">
        <f t="shared" si="5"/>
        <v>12</v>
      </c>
      <c r="B27" s="144" t="str">
        <f t="shared" ca="1" si="0"/>
        <v>SLC B15</v>
      </c>
      <c r="C27" s="144" t="str">
        <f t="shared" ca="1" si="1"/>
        <v>3.2 Salary and Full Time Equivalent (FTE) Numbers
Provide information on ESO staff salaries and FTEs.</v>
      </c>
      <c r="D27" s="145" t="str">
        <f t="shared" si="2"/>
        <v/>
      </c>
      <c r="E27" s="146"/>
      <c r="F27" s="146"/>
      <c r="G27" s="146"/>
      <c r="I27" s="147"/>
      <c r="J27" s="148"/>
      <c r="K27" s="148"/>
      <c r="L27" s="149"/>
      <c r="M27" s="150"/>
      <c r="N27" s="148"/>
      <c r="O27" s="148"/>
      <c r="P27" s="151" t="str">
        <f t="shared" si="3"/>
        <v/>
      </c>
      <c r="Q27" s="152"/>
      <c r="R27" s="151" t="str">
        <f ca="1">IFERROR(IF($B27="","",INDEX('Impact-Probability_Matrix'!$C$4:$G$8,MATCH($D27,'Impact-Probability_Matrix'!$C$4:$C$8,0),MATCH($P27,'Impact-Probability_Matrix'!$C$4:$G$4,0))),"-")</f>
        <v>-</v>
      </c>
      <c r="T27" s="153"/>
      <c r="U27" s="154"/>
      <c r="W27" s="178" t="str">
        <f>ET_Submissions_RIIO2!C1</f>
        <v>Electricity Transmission</v>
      </c>
      <c r="X27" s="179" t="str">
        <f>ET_Submissions_RIIO2!A1</f>
        <v>ET_Submissions_RIIO2</v>
      </c>
      <c r="Y27" s="180" t="str">
        <f>SUBSTITUTE(ADDRESS(1,COLUMN(ET_Submissions_RIIO2!$A$16),4),"1","")</f>
        <v>A</v>
      </c>
      <c r="Z27" s="180">
        <f>ROW(ET_Submissions_RIIO2!$A$16)</f>
        <v>16</v>
      </c>
      <c r="AA27" s="180" t="str">
        <f>SUBSTITUTE(ADDRESS(1,COLUMN(ET_Submissions_RIIO2!$J$350),4),"1","")</f>
        <v>J</v>
      </c>
      <c r="AB27" s="180">
        <f>ROW(ET_Submissions_RIIO2!$J$350)</f>
        <v>350</v>
      </c>
      <c r="AC27" s="180"/>
      <c r="AE27" s="158">
        <v>12</v>
      </c>
      <c r="AF27" s="159" t="str">
        <f t="shared" ca="1" si="4"/>
        <v>SLC B15</v>
      </c>
      <c r="AG27" s="159" t="str">
        <f t="shared" ca="1" si="4"/>
        <v>3.2 Salary and Full Time Equivalent (FTE) Numbers</v>
      </c>
      <c r="AH27" s="159" t="str">
        <f t="shared" ca="1" si="4"/>
        <v>Provide information on ESO staff salaries and FTEs.</v>
      </c>
      <c r="AI27" s="159" t="str">
        <f t="shared" ca="1" si="4"/>
        <v>Yes</v>
      </c>
    </row>
    <row r="28" spans="1:35" ht="45.75" thickBot="1" x14ac:dyDescent="0.25">
      <c r="A28" s="143">
        <f t="shared" si="5"/>
        <v>13</v>
      </c>
      <c r="B28" s="144" t="str">
        <f t="shared" ca="1" si="0"/>
        <v>SLC B15</v>
      </c>
      <c r="C28" s="144" t="str">
        <f t="shared" ca="1" si="1"/>
        <v>3.3 Provisions
Provide details of the provisions that have affected the results so that Ofgem can understand any significant events happening in the year.</v>
      </c>
      <c r="D28" s="145" t="str">
        <f t="shared" si="2"/>
        <v/>
      </c>
      <c r="E28" s="146"/>
      <c r="F28" s="146"/>
      <c r="G28" s="146"/>
      <c r="I28" s="147"/>
      <c r="J28" s="148"/>
      <c r="K28" s="148"/>
      <c r="L28" s="149"/>
      <c r="M28" s="150"/>
      <c r="N28" s="148"/>
      <c r="O28" s="148"/>
      <c r="P28" s="151" t="str">
        <f t="shared" si="3"/>
        <v/>
      </c>
      <c r="Q28" s="152"/>
      <c r="R28" s="151" t="str">
        <f ca="1">IFERROR(IF($B28="","",INDEX('Impact-Probability_Matrix'!$C$4:$G$8,MATCH($D28,'Impact-Probability_Matrix'!$C$4:$C$8,0),MATCH($P28,'Impact-Probability_Matrix'!$C$4:$G$4,0))),"-")</f>
        <v>-</v>
      </c>
      <c r="T28" s="153"/>
      <c r="U28" s="154"/>
      <c r="W28" s="178" t="str">
        <f>GT_Submissions_RIIO2!C1</f>
        <v>Gas Transmission</v>
      </c>
      <c r="X28" s="179" t="str">
        <f>GT_Submissions_RIIO2!A1</f>
        <v>GT_Submissions_RIIO2</v>
      </c>
      <c r="Y28" s="180" t="str">
        <f>SUBSTITUTE(ADDRESS(1,COLUMN(GT_Submissions_RIIO2!$A$16),4),"1","")</f>
        <v>A</v>
      </c>
      <c r="Z28" s="180">
        <f>ROW(GT_Submissions_RIIO2!$A$16)</f>
        <v>16</v>
      </c>
      <c r="AA28" s="180" t="str">
        <f>SUBSTITUTE(ADDRESS(1,COLUMN(GT_Submissions_RIIO2!$J$351),4),"1","")</f>
        <v>J</v>
      </c>
      <c r="AB28" s="180">
        <f>ROW(GT_Submissions_RIIO2!$J$351)</f>
        <v>351</v>
      </c>
      <c r="AC28" s="180"/>
      <c r="AE28" s="158">
        <v>13</v>
      </c>
      <c r="AF28" s="159" t="str">
        <f t="shared" ca="1" si="4"/>
        <v>SLC B15</v>
      </c>
      <c r="AG28" s="159" t="str">
        <f t="shared" ca="1" si="4"/>
        <v>3.3 Provisions</v>
      </c>
      <c r="AH28" s="159" t="str">
        <f t="shared" ca="1" si="4"/>
        <v>Provide details of the provisions that have affected the results so that Ofgem can understand any significant events happening in the year.</v>
      </c>
      <c r="AI28" s="159" t="str">
        <f t="shared" ca="1" si="4"/>
        <v>Yes</v>
      </c>
    </row>
    <row r="29" spans="1:35" ht="34.5" thickBot="1" x14ac:dyDescent="0.25">
      <c r="A29" s="143">
        <f t="shared" si="5"/>
        <v>14</v>
      </c>
      <c r="B29" s="144" t="str">
        <f t="shared" ca="1" si="0"/>
        <v>SLC B15</v>
      </c>
      <c r="C29" s="144" t="str">
        <f t="shared" ca="1" si="1"/>
        <v xml:space="preserve">4.1 Business Support Costs (BSC)
Provide information on the Business Support activities. </v>
      </c>
      <c r="D29" s="145" t="str">
        <f t="shared" si="2"/>
        <v/>
      </c>
      <c r="E29" s="146"/>
      <c r="F29" s="146"/>
      <c r="G29" s="146"/>
      <c r="I29" s="147"/>
      <c r="J29" s="148"/>
      <c r="K29" s="148"/>
      <c r="L29" s="149"/>
      <c r="M29" s="150"/>
      <c r="N29" s="148"/>
      <c r="O29" s="148"/>
      <c r="P29" s="151" t="str">
        <f t="shared" si="3"/>
        <v/>
      </c>
      <c r="Q29" s="152"/>
      <c r="R29" s="151" t="str">
        <f ca="1">IFERROR(IF($B29="","",INDEX('Impact-Probability_Matrix'!$C$4:$G$8,MATCH($D29,'Impact-Probability_Matrix'!$C$4:$C$8,0),MATCH($P29,'Impact-Probability_Matrix'!$C$4:$G$4,0))),"-")</f>
        <v>-</v>
      </c>
      <c r="T29" s="153"/>
      <c r="U29" s="154"/>
      <c r="W29" s="178" t="str">
        <f>GD_Submissions_RIIO2!C1</f>
        <v>Gas Distribution</v>
      </c>
      <c r="X29" s="179" t="str">
        <f>GD_Submissions_RIIO2!A1</f>
        <v>GD_Submissions_RIIO2</v>
      </c>
      <c r="Y29" s="180" t="str">
        <f>SUBSTITUTE(ADDRESS(1,COLUMN(GD_Submissions_RIIO2!$A$16),4),"1","")</f>
        <v>A</v>
      </c>
      <c r="Z29" s="180">
        <f>ROW(GD_Submissions_RIIO2!$A$16)</f>
        <v>16</v>
      </c>
      <c r="AA29" s="180" t="str">
        <f>SUBSTITUTE(ADDRESS(1,COLUMN(GD_Submissions_RIIO2!$J$448),4),"1","")</f>
        <v>J</v>
      </c>
      <c r="AB29" s="180">
        <f>ROW(GD_Submissions_RIIO2!$J$448)</f>
        <v>448</v>
      </c>
      <c r="AC29" s="180"/>
      <c r="AE29" s="158">
        <v>14</v>
      </c>
      <c r="AF29" s="159" t="str">
        <f t="shared" ca="1" si="4"/>
        <v>SLC B15</v>
      </c>
      <c r="AG29" s="159" t="str">
        <f t="shared" ca="1" si="4"/>
        <v>4.1 Business Support Costs (BSC)</v>
      </c>
      <c r="AH29" s="159" t="str">
        <f t="shared" ca="1" si="4"/>
        <v xml:space="preserve">Provide information on the Business Support activities. </v>
      </c>
      <c r="AI29" s="159" t="str">
        <f t="shared" ca="1" si="4"/>
        <v>Yes</v>
      </c>
    </row>
    <row r="30" spans="1:35" ht="32.25" thickBot="1" x14ac:dyDescent="0.25">
      <c r="A30" s="143">
        <f t="shared" si="5"/>
        <v>15</v>
      </c>
      <c r="B30" s="144" t="str">
        <f t="shared" ca="1" si="0"/>
        <v/>
      </c>
      <c r="C30" s="144" t="str">
        <f t="shared" ca="1" si="1"/>
        <v/>
      </c>
      <c r="D30" s="145" t="str">
        <f t="shared" si="2"/>
        <v/>
      </c>
      <c r="E30" s="146"/>
      <c r="F30" s="146"/>
      <c r="G30" s="146"/>
      <c r="I30" s="147"/>
      <c r="J30" s="148"/>
      <c r="K30" s="148"/>
      <c r="L30" s="149"/>
      <c r="M30" s="150"/>
      <c r="N30" s="148"/>
      <c r="O30" s="148"/>
      <c r="P30" s="151" t="str">
        <f t="shared" si="3"/>
        <v/>
      </c>
      <c r="Q30" s="152"/>
      <c r="R30" s="151" t="str">
        <f ca="1">IFERROR(IF($B30="","",INDEX('Impact-Probability_Matrix'!$C$4:$G$8,MATCH($D30,'Impact-Probability_Matrix'!$C$4:$C$8,0),MATCH($P30,'Impact-Probability_Matrix'!$C$4:$G$4,0))),"-")</f>
        <v/>
      </c>
      <c r="T30" s="153"/>
      <c r="U30" s="154"/>
      <c r="W30" s="178" t="str">
        <f>ED_Submissions!C4</f>
        <v xml:space="preserve">Electricity Distribution </v>
      </c>
      <c r="X30" s="179" t="str">
        <f>ED_Submissions!A4</f>
        <v>ED_Submissions</v>
      </c>
      <c r="Y30" s="180" t="str">
        <f>SUBSTITUTE(ADDRESS(1,COLUMN(ED_Submissions!$A$16),4),"1","")</f>
        <v>A</v>
      </c>
      <c r="Z30" s="180">
        <f>ROW(ED_Submissions!$A$16)</f>
        <v>16</v>
      </c>
      <c r="AA30" s="180" t="str">
        <f>SUBSTITUTE(ADDRESS(1,COLUMN(ED_Submissions!$J$305),4),"1","")</f>
        <v>J</v>
      </c>
      <c r="AB30" s="180">
        <f>ROW(ED_Submissions!$J$305)</f>
        <v>305</v>
      </c>
      <c r="AC30" s="180"/>
      <c r="AE30" s="158">
        <v>15</v>
      </c>
      <c r="AF30" s="159" t="str">
        <f t="shared" ca="1" si="4"/>
        <v>SLC B15</v>
      </c>
      <c r="AG30" s="159" t="str">
        <f t="shared" ca="1" si="4"/>
        <v>4.2 Business Support Costs (BSC) Allocation</v>
      </c>
      <c r="AH30" s="159" t="str">
        <f t="shared" ca="1" si="4"/>
        <v xml:space="preserve">Provide information on the Business Support activities for each entity within the Group structure. 
</v>
      </c>
      <c r="AI30" s="159" t="str">
        <f t="shared" ca="1" si="4"/>
        <v>No</v>
      </c>
    </row>
    <row r="31" spans="1:35" ht="45.75" thickBot="1" x14ac:dyDescent="0.25">
      <c r="A31" s="143">
        <f t="shared" si="5"/>
        <v>16</v>
      </c>
      <c r="B31" s="144" t="str">
        <f t="shared" ca="1" si="0"/>
        <v>SLC B15</v>
      </c>
      <c r="C31" s="144" t="str">
        <f t="shared" ca="1" si="1"/>
        <v xml:space="preserve">5.1 Capex Summary
Information relating to the licensee’s actual capital expenditure in the reporting year and forecast expenditure for future years. </v>
      </c>
      <c r="D31" s="145" t="str">
        <f t="shared" si="2"/>
        <v/>
      </c>
      <c r="E31" s="146"/>
      <c r="F31" s="146"/>
      <c r="G31" s="146"/>
      <c r="I31" s="147"/>
      <c r="J31" s="148"/>
      <c r="K31" s="148"/>
      <c r="L31" s="149"/>
      <c r="M31" s="150"/>
      <c r="N31" s="148"/>
      <c r="O31" s="148"/>
      <c r="P31" s="151" t="str">
        <f t="shared" si="3"/>
        <v/>
      </c>
      <c r="Q31" s="152"/>
      <c r="R31" s="151" t="str">
        <f ca="1">IFERROR(IF($B31="","",INDEX('Impact-Probability_Matrix'!$C$4:$G$8,MATCH($D31,'Impact-Probability_Matrix'!$C$4:$C$8,0),MATCH($P31,'Impact-Probability_Matrix'!$C$4:$G$4,0))),"-")</f>
        <v>-</v>
      </c>
      <c r="T31" s="153"/>
      <c r="U31" s="154"/>
      <c r="W31" s="181" t="str">
        <f>NESO_Submissions!C1</f>
        <v>Electricity System Operation and Gas System Planner</v>
      </c>
      <c r="X31" s="182" t="str">
        <f>NESO_Submissions!A1</f>
        <v>NESO_Submissions</v>
      </c>
      <c r="Y31" s="183" t="str">
        <f>SUBSTITUTE(ADDRESS(1,COLUMN(NESO_Submissions!$A$16),4),"1","")</f>
        <v>A</v>
      </c>
      <c r="Z31" s="183">
        <f>ROW(NESO_Submissions!$A$16)</f>
        <v>16</v>
      </c>
      <c r="AA31" s="180" t="str">
        <f>SUBSTITUTE(ADDRESS(1,COLUMN(ED_Submissions!$J$305),4),"1","")</f>
        <v>J</v>
      </c>
      <c r="AB31" s="183">
        <f>ROW(NESO_Submissions!$J$362)</f>
        <v>362</v>
      </c>
      <c r="AC31" s="183"/>
      <c r="AE31" s="158">
        <v>16</v>
      </c>
      <c r="AF31" s="159" t="str">
        <f t="shared" ca="1" si="4"/>
        <v>SLC B15</v>
      </c>
      <c r="AG31" s="159" t="str">
        <f t="shared" ca="1" si="4"/>
        <v>5.1 Capex Summary</v>
      </c>
      <c r="AH31" s="159" t="str">
        <f t="shared" ca="1" si="4"/>
        <v xml:space="preserve">Information relating to the licensee’s actual capital expenditure in the reporting year and forecast expenditure for future years. </v>
      </c>
      <c r="AI31" s="159" t="str">
        <f t="shared" ca="1" si="4"/>
        <v>Yes</v>
      </c>
    </row>
    <row r="32" spans="1:35" ht="34.5" thickBot="1" x14ac:dyDescent="0.25">
      <c r="A32" s="143">
        <f t="shared" si="5"/>
        <v>17</v>
      </c>
      <c r="B32" s="144" t="str">
        <f t="shared" ca="1" si="0"/>
        <v>SLC B15</v>
      </c>
      <c r="C32" s="144" t="str">
        <f t="shared" ca="1" si="1"/>
        <v>6.1 Cyber Resilience IT Costs
Provide aggregated totals for cyber resilience IT expenditure.</v>
      </c>
      <c r="D32" s="145" t="str">
        <f t="shared" si="2"/>
        <v/>
      </c>
      <c r="E32" s="146"/>
      <c r="F32" s="146"/>
      <c r="G32" s="146"/>
      <c r="I32" s="147"/>
      <c r="J32" s="148"/>
      <c r="K32" s="148"/>
      <c r="L32" s="149"/>
      <c r="M32" s="150"/>
      <c r="N32" s="148"/>
      <c r="O32" s="148"/>
      <c r="P32" s="151" t="str">
        <f t="shared" si="3"/>
        <v/>
      </c>
      <c r="Q32" s="152"/>
      <c r="R32" s="151" t="str">
        <f ca="1">IFERROR(IF($B32="","",INDEX('Impact-Probability_Matrix'!$C$4:$G$8,MATCH($D32,'Impact-Probability_Matrix'!$C$4:$C$8,0),MATCH($P32,'Impact-Probability_Matrix'!$C$4:$G$4,0))),"-")</f>
        <v>-</v>
      </c>
      <c r="T32" s="153"/>
      <c r="U32" s="154"/>
      <c r="W32" s="184" t="s">
        <v>168</v>
      </c>
      <c r="X32" s="185" t="str">
        <f>VLOOKUP($W$34,$W$27:$AC$31,X$35,FALSE)</f>
        <v>NESO_Submissions</v>
      </c>
      <c r="Y32" s="185" t="str">
        <f>VLOOKUP($W$34,$W$27:$AC$31,Y$35,FALSE)</f>
        <v>A</v>
      </c>
      <c r="Z32" s="184">
        <f>VLOOKUP($W$34,$W$27:$AC$31,Z$35,FALSE)</f>
        <v>16</v>
      </c>
      <c r="AA32" s="186" t="str">
        <f>VLOOKUP($W$34,$W$27:$AC$31,AA$35,FALSE)</f>
        <v>J</v>
      </c>
      <c r="AB32" s="185">
        <f>VLOOKUP($W$34,$W$27:$AC$31,AB$35,FALSE)</f>
        <v>362</v>
      </c>
      <c r="AC32" s="185"/>
      <c r="AE32" s="158">
        <v>17</v>
      </c>
      <c r="AF32" s="159" t="str">
        <f t="shared" ca="1" si="4"/>
        <v>SLC B15</v>
      </c>
      <c r="AG32" s="159" t="str">
        <f t="shared" ca="1" si="4"/>
        <v>6.1 Cyber Resilience IT Costs</v>
      </c>
      <c r="AH32" s="159" t="str">
        <f t="shared" ca="1" si="4"/>
        <v>Provide aggregated totals for cyber resilience IT expenditure.</v>
      </c>
      <c r="AI32" s="159" t="str">
        <f t="shared" ca="1" si="4"/>
        <v>Yes</v>
      </c>
    </row>
    <row r="33" spans="1:35" ht="57" thickBot="1" x14ac:dyDescent="0.25">
      <c r="A33" s="143">
        <f t="shared" si="5"/>
        <v>18</v>
      </c>
      <c r="B33" s="144" t="str">
        <f t="shared" ca="1" si="0"/>
        <v>SLC B15</v>
      </c>
      <c r="C33" s="144" t="str">
        <f t="shared" ca="1" si="1"/>
        <v>6.2 Pension Administration Costs
Provide information on pension scheme costs, including Pension Scheme Administration Costs, Pension Protection Levy Fund costs, and any other relevant categories of cost related to the ESO's expenditure on pensions.</v>
      </c>
      <c r="D33" s="145" t="str">
        <f t="shared" si="2"/>
        <v/>
      </c>
      <c r="E33" s="146"/>
      <c r="F33" s="146"/>
      <c r="G33" s="146"/>
      <c r="I33" s="147"/>
      <c r="J33" s="148"/>
      <c r="K33" s="148"/>
      <c r="L33" s="149"/>
      <c r="M33" s="150"/>
      <c r="N33" s="148"/>
      <c r="O33" s="148"/>
      <c r="P33" s="151" t="str">
        <f t="shared" si="3"/>
        <v/>
      </c>
      <c r="Q33" s="152"/>
      <c r="R33" s="151" t="str">
        <f ca="1">IFERROR(IF($B33="","",INDEX('Impact-Probability_Matrix'!$C$4:$G$8,MATCH($D33,'Impact-Probability_Matrix'!$C$4:$C$8,0),MATCH($P33,'Impact-Probability_Matrix'!$C$4:$G$4,0))),"-")</f>
        <v>-</v>
      </c>
      <c r="T33" s="153"/>
      <c r="U33" s="154"/>
      <c r="W33" s="187" t="s">
        <v>169</v>
      </c>
      <c r="X33" s="188" t="s">
        <v>163</v>
      </c>
      <c r="Y33" s="185" t="s">
        <v>170</v>
      </c>
      <c r="Z33" s="185" t="s">
        <v>171</v>
      </c>
      <c r="AA33" s="185" t="s">
        <v>172</v>
      </c>
      <c r="AB33" s="185"/>
      <c r="AC33" s="185"/>
      <c r="AE33" s="158">
        <v>18</v>
      </c>
      <c r="AF33" s="159" t="str">
        <f t="shared" ca="1" si="4"/>
        <v>SLC B15</v>
      </c>
      <c r="AG33" s="159" t="str">
        <f t="shared" ca="1" si="4"/>
        <v>6.2 Pension Administration Costs</v>
      </c>
      <c r="AH33" s="159" t="str">
        <f t="shared" ca="1" si="4"/>
        <v>Provide information on pension scheme costs, including Pension Scheme Administration Costs, Pension Protection Levy Fund costs, and any other relevant categories of cost related to the ESO's expenditure on pensions.</v>
      </c>
      <c r="AI33" s="159" t="str">
        <f t="shared" ca="1" si="4"/>
        <v>Yes</v>
      </c>
    </row>
    <row r="34" spans="1:35" ht="21.75" thickBot="1" x14ac:dyDescent="0.25">
      <c r="A34" s="143">
        <f t="shared" si="5"/>
        <v>19</v>
      </c>
      <c r="B34" s="144" t="str">
        <f t="shared" ca="1" si="0"/>
        <v/>
      </c>
      <c r="C34" s="144" t="str">
        <f t="shared" ca="1" si="1"/>
        <v/>
      </c>
      <c r="D34" s="145" t="str">
        <f t="shared" si="2"/>
        <v/>
      </c>
      <c r="E34" s="146"/>
      <c r="F34" s="146"/>
      <c r="G34" s="146"/>
      <c r="I34" s="147"/>
      <c r="J34" s="148"/>
      <c r="K34" s="148"/>
      <c r="L34" s="149"/>
      <c r="M34" s="150"/>
      <c r="N34" s="148"/>
      <c r="O34" s="148"/>
      <c r="P34" s="151" t="str">
        <f t="shared" si="3"/>
        <v/>
      </c>
      <c r="Q34" s="152"/>
      <c r="R34" s="151" t="str">
        <f ca="1">IFERROR(IF($B34="","",INDEX('Impact-Probability_Matrix'!$C$4:$G$8,MATCH($D34,'Impact-Probability_Matrix'!$C$4:$C$8,0),MATCH($P34,'Impact-Probability_Matrix'!$C$4:$G$4,0))),"-")</f>
        <v/>
      </c>
      <c r="T34" s="153"/>
      <c r="U34" s="154"/>
      <c r="W34" s="181" t="str">
        <f>$C$14</f>
        <v>Electricity System Operation and Gas System Planner</v>
      </c>
      <c r="X34" s="182" t="str">
        <f>X32&amp;"!"</f>
        <v>NESO_Submissions!</v>
      </c>
      <c r="Y34" s="183" t="str">
        <f>CONCATENATE($X$34,$Y$32,$Z$32,":",$Y$32,$AB$32)</f>
        <v>NESO_Submissions!A16:A362</v>
      </c>
      <c r="Z34" s="183" t="str">
        <f>CONCATENATE($X$34,$Y$32,$Z$32,":",$AA$32,$Z$32)</f>
        <v>NESO_Submissions!A16:J16</v>
      </c>
      <c r="AA34" s="183" t="str">
        <f>CONCATENATE($X$34,$Y$32,$Z$32,":",$AA$32,$AB$32)</f>
        <v>NESO_Submissions!A16:J362</v>
      </c>
      <c r="AB34" s="183"/>
      <c r="AC34" s="183"/>
      <c r="AE34" s="158">
        <v>19</v>
      </c>
      <c r="AF34" s="159" t="str">
        <f t="shared" ca="1" si="4"/>
        <v>SLC B15</v>
      </c>
      <c r="AG34" s="159" t="str">
        <f t="shared" ca="1" si="4"/>
        <v>6.3 Unfunded Innovation Costs</v>
      </c>
      <c r="AH34" s="159" t="str">
        <f t="shared" ca="1" si="4"/>
        <v xml:space="preserve">No inputs are required for this worksheet.
</v>
      </c>
      <c r="AI34" s="159" t="str">
        <f t="shared" ca="1" si="4"/>
        <v>No</v>
      </c>
    </row>
    <row r="35" spans="1:35" ht="45.75" thickBot="1" x14ac:dyDescent="0.25">
      <c r="A35" s="143">
        <f t="shared" si="5"/>
        <v>20</v>
      </c>
      <c r="B35" s="144" t="str">
        <f t="shared" ca="1" si="0"/>
        <v>SLC B15</v>
      </c>
      <c r="C35" s="144" t="str">
        <f t="shared" ca="1" si="1"/>
        <v>7.1 Non-Activity Based Costs
Provide information on costs which are not included in calculating SOIARt and are not captured elsewhere in the C+O RRP.</v>
      </c>
      <c r="D35" s="145" t="str">
        <f t="shared" si="2"/>
        <v/>
      </c>
      <c r="E35" s="146"/>
      <c r="F35" s="146"/>
      <c r="G35" s="146"/>
      <c r="I35" s="147"/>
      <c r="J35" s="148"/>
      <c r="K35" s="148"/>
      <c r="L35" s="149"/>
      <c r="M35" s="150"/>
      <c r="N35" s="148"/>
      <c r="O35" s="148"/>
      <c r="P35" s="151" t="str">
        <f t="shared" si="3"/>
        <v/>
      </c>
      <c r="Q35" s="152"/>
      <c r="R35" s="151" t="str">
        <f ca="1">IFERROR(IF($B35="","",INDEX('Impact-Probability_Matrix'!$C$4:$G$8,MATCH($D35,'Impact-Probability_Matrix'!$C$4:$C$8,0),MATCH($P35,'Impact-Probability_Matrix'!$C$4:$G$4,0))),"-")</f>
        <v>-</v>
      </c>
      <c r="T35" s="153"/>
      <c r="U35" s="154"/>
      <c r="W35" s="189">
        <v>1</v>
      </c>
      <c r="X35" s="174">
        <v>2</v>
      </c>
      <c r="Y35" s="189">
        <v>3</v>
      </c>
      <c r="Z35" s="174">
        <v>4</v>
      </c>
      <c r="AA35" s="189">
        <v>5</v>
      </c>
      <c r="AB35" s="174">
        <v>6</v>
      </c>
      <c r="AC35" s="189">
        <v>7</v>
      </c>
      <c r="AE35" s="158">
        <v>20</v>
      </c>
      <c r="AF35" s="159" t="str">
        <f t="shared" ca="1" si="4"/>
        <v>SLC B15</v>
      </c>
      <c r="AG35" s="159" t="str">
        <f t="shared" ca="1" si="4"/>
        <v>7.1 Non-Activity Based Costs</v>
      </c>
      <c r="AH35" s="159" t="str">
        <f t="shared" ca="1" si="4"/>
        <v>Provide information on costs which are not included in calculating SOIARt and are not captured elsewhere in the C+O RRP.</v>
      </c>
      <c r="AI35" s="159" t="str">
        <f t="shared" ca="1" si="4"/>
        <v>Yes</v>
      </c>
    </row>
    <row r="36" spans="1:35" ht="45.75" thickBot="1" x14ac:dyDescent="0.25">
      <c r="A36" s="143">
        <f t="shared" si="5"/>
        <v>21</v>
      </c>
      <c r="B36" s="144" t="str">
        <f t="shared" ca="1" si="0"/>
        <v>SLC B15</v>
      </c>
      <c r="C36" s="144" t="str">
        <f t="shared" ca="1" si="1"/>
        <v>7.2 Directly Remunerated Services (DRS)
Provide information related to each category of DRS as set out in Special Condition 2.9 (Services treated as Directly Remunerated Services).</v>
      </c>
      <c r="D36" s="145" t="str">
        <f t="shared" si="2"/>
        <v/>
      </c>
      <c r="E36" s="146"/>
      <c r="F36" s="146"/>
      <c r="G36" s="146"/>
      <c r="I36" s="147"/>
      <c r="J36" s="148"/>
      <c r="K36" s="148"/>
      <c r="L36" s="149"/>
      <c r="M36" s="150"/>
      <c r="N36" s="148"/>
      <c r="O36" s="148"/>
      <c r="P36" s="151" t="str">
        <f t="shared" si="3"/>
        <v/>
      </c>
      <c r="Q36" s="152"/>
      <c r="R36" s="151" t="str">
        <f ca="1">IFERROR(IF($B36="","",INDEX('Impact-Probability_Matrix'!$C$4:$G$8,MATCH($D36,'Impact-Probability_Matrix'!$C$4:$C$8,0),MATCH($P36,'Impact-Probability_Matrix'!$C$4:$G$4,0))),"-")</f>
        <v>-</v>
      </c>
      <c r="T36" s="153"/>
      <c r="U36" s="154"/>
      <c r="W36" s="173" t="s">
        <v>173</v>
      </c>
      <c r="X36" s="190" t="s">
        <v>174</v>
      </c>
      <c r="AE36" s="158">
        <v>21</v>
      </c>
      <c r="AF36" s="159" t="str">
        <f t="shared" ref="AF36:AI55" ca="1" si="6">IFERROR(INDEX(INDIRECT($AA$34),MATCH($AE36,INDIRECT($Y$34),0),MATCH(AF$15,INDIRECT($Z$34),0)),"")</f>
        <v>SLC B15</v>
      </c>
      <c r="AG36" s="159" t="str">
        <f t="shared" ca="1" si="6"/>
        <v>7.2 Directly Remunerated Services (DRS)</v>
      </c>
      <c r="AH36" s="159" t="str">
        <f t="shared" ca="1" si="6"/>
        <v>Provide information related to each category of DRS as set out in Special Condition 2.9 (Services treated as Directly Remunerated Services).</v>
      </c>
      <c r="AI36" s="159" t="str">
        <f t="shared" ca="1" si="6"/>
        <v>Yes</v>
      </c>
    </row>
    <row r="37" spans="1:35" ht="34.5" thickBot="1" x14ac:dyDescent="0.25">
      <c r="A37" s="143">
        <f t="shared" si="5"/>
        <v>22</v>
      </c>
      <c r="B37" s="144" t="str">
        <f t="shared" ca="1" si="0"/>
        <v>SLC B15</v>
      </c>
      <c r="C37" s="144" t="str">
        <f t="shared" ca="1" si="1"/>
        <v>7.3 Network Innovation Allowance (NIA) Expenditure
Provide NIA amount spent to align with the regulatory accounts.</v>
      </c>
      <c r="D37" s="145" t="str">
        <f t="shared" si="2"/>
        <v/>
      </c>
      <c r="E37" s="146"/>
      <c r="F37" s="146"/>
      <c r="G37" s="146"/>
      <c r="I37" s="147"/>
      <c r="J37" s="148"/>
      <c r="K37" s="148"/>
      <c r="L37" s="149"/>
      <c r="M37" s="150"/>
      <c r="N37" s="148"/>
      <c r="O37" s="148"/>
      <c r="P37" s="151" t="str">
        <f t="shared" si="3"/>
        <v/>
      </c>
      <c r="Q37" s="152"/>
      <c r="R37" s="151" t="str">
        <f ca="1">IFERROR(IF($B37="","",INDEX('Impact-Probability_Matrix'!$C$4:$G$8,MATCH($D37,'Impact-Probability_Matrix'!$C$4:$C$8,0),MATCH($P37,'Impact-Probability_Matrix'!$C$4:$G$4,0))),"-")</f>
        <v>-</v>
      </c>
      <c r="T37" s="153"/>
      <c r="U37" s="154"/>
      <c r="W37" s="191" t="s">
        <v>175</v>
      </c>
      <c r="X37" s="192">
        <v>44255</v>
      </c>
      <c r="AE37" s="158">
        <v>22</v>
      </c>
      <c r="AF37" s="159" t="str">
        <f t="shared" ca="1" si="6"/>
        <v>SLC B15</v>
      </c>
      <c r="AG37" s="159" t="str">
        <f t="shared" ca="1" si="6"/>
        <v>7.3 Network Innovation Allowance (NIA) Expenditure</v>
      </c>
      <c r="AH37" s="159" t="str">
        <f t="shared" ca="1" si="6"/>
        <v>Provide NIA amount spent to align with the regulatory accounts.</v>
      </c>
      <c r="AI37" s="159" t="str">
        <f t="shared" ca="1" si="6"/>
        <v>Yes</v>
      </c>
    </row>
    <row r="38" spans="1:35" ht="57" thickBot="1" x14ac:dyDescent="0.25">
      <c r="A38" s="143">
        <f t="shared" si="5"/>
        <v>23</v>
      </c>
      <c r="B38" s="144" t="str">
        <f t="shared" ca="1" si="0"/>
        <v>SLC B15</v>
      </c>
      <c r="C38" s="144" t="str">
        <f t="shared" ca="1" si="1"/>
        <v>7.4 RIIO-1 Carry-over Network Innovation Allowance (CNIA) Expenditure
The remaining unspent NIA funds from the last year of RIIO-1 (2020-21) carried over and spent  within the first year of RIIO-2 (2021-22)
For information only purposes post 2021-2</v>
      </c>
      <c r="D38" s="145" t="str">
        <f t="shared" si="2"/>
        <v/>
      </c>
      <c r="E38" s="146"/>
      <c r="F38" s="146"/>
      <c r="G38" s="146"/>
      <c r="I38" s="147"/>
      <c r="J38" s="148"/>
      <c r="K38" s="148"/>
      <c r="L38" s="149"/>
      <c r="M38" s="150"/>
      <c r="N38" s="148"/>
      <c r="O38" s="148"/>
      <c r="P38" s="151" t="str">
        <f t="shared" si="3"/>
        <v/>
      </c>
      <c r="Q38" s="152"/>
      <c r="R38" s="151" t="str">
        <f ca="1">IFERROR(IF($B38="","",INDEX('Impact-Probability_Matrix'!$C$4:$G$8,MATCH($D38,'Impact-Probability_Matrix'!$C$4:$C$8,0),MATCH($P38,'Impact-Probability_Matrix'!$C$4:$G$4,0))),"-")</f>
        <v>-</v>
      </c>
      <c r="T38" s="153"/>
      <c r="U38" s="154"/>
      <c r="W38" s="191" t="s">
        <v>176</v>
      </c>
      <c r="X38" s="192">
        <v>44773</v>
      </c>
      <c r="AE38" s="158">
        <v>23</v>
      </c>
      <c r="AF38" s="159" t="str">
        <f t="shared" ca="1" si="6"/>
        <v>SLC B15</v>
      </c>
      <c r="AG38" s="159" t="str">
        <f t="shared" ca="1" si="6"/>
        <v>7.4 RIIO-1 Carry-over Network Innovation Allowance (CNIA) Expenditure</v>
      </c>
      <c r="AH38" s="159" t="str">
        <f t="shared" ca="1" si="6"/>
        <v>The remaining unspent NIA funds from the last year of RIIO-1 (2020-21) carried over and spent  within the first year of RIIO-2 (2021-22)
For information only purposes post 2021-2</v>
      </c>
      <c r="AI38" s="159" t="str">
        <f t="shared" ca="1" si="6"/>
        <v>Yes</v>
      </c>
    </row>
    <row r="39" spans="1:35" ht="45.75" thickBot="1" x14ac:dyDescent="0.25">
      <c r="A39" s="143">
        <f t="shared" si="5"/>
        <v>24</v>
      </c>
      <c r="B39" s="144" t="str">
        <f t="shared" ca="1" si="0"/>
        <v>SLC B15</v>
      </c>
      <c r="C39" s="144" t="str">
        <f t="shared" ca="1" si="1"/>
        <v>7.5 Network Innovation Competition (NIC) Expenditure
Provide annual  expenditure to account for any RIIO-2 NIC project/s being implemented.</v>
      </c>
      <c r="D39" s="145" t="str">
        <f t="shared" si="2"/>
        <v/>
      </c>
      <c r="E39" s="146"/>
      <c r="F39" s="146"/>
      <c r="G39" s="146"/>
      <c r="I39" s="147"/>
      <c r="J39" s="148"/>
      <c r="K39" s="148"/>
      <c r="L39" s="149"/>
      <c r="M39" s="150"/>
      <c r="N39" s="148"/>
      <c r="O39" s="148"/>
      <c r="P39" s="151" t="str">
        <f t="shared" si="3"/>
        <v/>
      </c>
      <c r="Q39" s="152"/>
      <c r="R39" s="151" t="str">
        <f ca="1">IFERROR(IF($B39="","",INDEX('Impact-Probability_Matrix'!$C$4:$G$8,MATCH($D39,'Impact-Probability_Matrix'!$C$4:$C$8,0),MATCH($P39,'Impact-Probability_Matrix'!$C$4:$G$4,0))),"-")</f>
        <v>-</v>
      </c>
      <c r="T39" s="153"/>
      <c r="U39" s="154"/>
      <c r="W39" s="191" t="s">
        <v>177</v>
      </c>
      <c r="X39" s="192">
        <v>45016</v>
      </c>
      <c r="AE39" s="158">
        <v>24</v>
      </c>
      <c r="AF39" s="159" t="str">
        <f t="shared" ca="1" si="6"/>
        <v>SLC B15</v>
      </c>
      <c r="AG39" s="159" t="str">
        <f t="shared" ca="1" si="6"/>
        <v>7.5 Network Innovation Competition (NIC) Expenditure</v>
      </c>
      <c r="AH39" s="159" t="str">
        <f t="shared" ca="1" si="6"/>
        <v>Provide annual  expenditure to account for any RIIO-2 NIC project/s being implemented.</v>
      </c>
      <c r="AI39" s="159" t="str">
        <f t="shared" ca="1" si="6"/>
        <v>Yes</v>
      </c>
    </row>
    <row r="40" spans="1:35" ht="45.75" thickBot="1" x14ac:dyDescent="0.25">
      <c r="A40" s="143">
        <f t="shared" si="5"/>
        <v>25</v>
      </c>
      <c r="B40" s="144" t="str">
        <f t="shared" ca="1" si="0"/>
        <v>SLC B15</v>
      </c>
      <c r="C40" s="144" t="str">
        <f t="shared" ca="1" si="1"/>
        <v>7.6 Strategic Innovation Fund (SIF) Expenditure
Details of each SIF project receiving funding and providing the outturn and forecast expenditure for RIIO-2</v>
      </c>
      <c r="D40" s="145" t="str">
        <f t="shared" si="2"/>
        <v/>
      </c>
      <c r="E40" s="146"/>
      <c r="F40" s="146"/>
      <c r="G40" s="146"/>
      <c r="I40" s="147"/>
      <c r="J40" s="148"/>
      <c r="K40" s="148"/>
      <c r="L40" s="149"/>
      <c r="M40" s="150"/>
      <c r="N40" s="148"/>
      <c r="O40" s="148"/>
      <c r="P40" s="151" t="str">
        <f t="shared" si="3"/>
        <v/>
      </c>
      <c r="Q40" s="152"/>
      <c r="R40" s="151" t="str">
        <f ca="1">IFERROR(IF($B40="","",INDEX('Impact-Probability_Matrix'!$C$4:$G$8,MATCH($D40,'Impact-Probability_Matrix'!$C$4:$C$8,0),MATCH($P40,'Impact-Probability_Matrix'!$C$4:$G$4,0))),"-")</f>
        <v>-</v>
      </c>
      <c r="T40" s="153"/>
      <c r="U40" s="154"/>
      <c r="W40" s="191" t="s">
        <v>178</v>
      </c>
      <c r="X40" s="192">
        <v>45382</v>
      </c>
      <c r="Y40" s="193"/>
      <c r="Z40" s="193"/>
      <c r="AA40" s="193"/>
      <c r="AE40" s="158">
        <v>25</v>
      </c>
      <c r="AF40" s="159" t="str">
        <f t="shared" ca="1" si="6"/>
        <v>SLC B15</v>
      </c>
      <c r="AG40" s="159" t="str">
        <f t="shared" ca="1" si="6"/>
        <v>7.6 Strategic Innovation Fund (SIF) Expenditure</v>
      </c>
      <c r="AH40" s="159" t="str">
        <f t="shared" ca="1" si="6"/>
        <v>Details of each SIF project receiving funding and providing the outturn and forecast expenditure for RIIO-2</v>
      </c>
      <c r="AI40" s="159" t="str">
        <f t="shared" ca="1" si="6"/>
        <v>Yes</v>
      </c>
    </row>
    <row r="41" spans="1:35" ht="34.5" thickBot="1" x14ac:dyDescent="0.25">
      <c r="A41" s="143">
        <f t="shared" si="5"/>
        <v>26</v>
      </c>
      <c r="B41" s="144" t="str">
        <f t="shared" ca="1" si="0"/>
        <v>SLC B15</v>
      </c>
      <c r="C41" s="144" t="str">
        <f t="shared" ca="1" si="1"/>
        <v>8.1 System Operator (SO) Electricity Market Reform (EMR) Data
Provide information relating to the NGESO EMR delivery function.</v>
      </c>
      <c r="D41" s="145" t="str">
        <f t="shared" si="2"/>
        <v/>
      </c>
      <c r="E41" s="146"/>
      <c r="F41" s="146"/>
      <c r="G41" s="146"/>
      <c r="I41" s="147"/>
      <c r="J41" s="148"/>
      <c r="K41" s="148"/>
      <c r="L41" s="149"/>
      <c r="M41" s="150"/>
      <c r="N41" s="148"/>
      <c r="O41" s="148"/>
      <c r="P41" s="151" t="str">
        <f t="shared" si="3"/>
        <v/>
      </c>
      <c r="Q41" s="152"/>
      <c r="R41" s="151" t="str">
        <f ca="1">IFERROR(IF($B41="","",INDEX('Impact-Probability_Matrix'!$C$4:$G$8,MATCH($D41,'Impact-Probability_Matrix'!$C$4:$C$8,0),MATCH($P41,'Impact-Probability_Matrix'!$C$4:$G$4,0))),"-")</f>
        <v>-</v>
      </c>
      <c r="T41" s="153"/>
      <c r="U41" s="154"/>
      <c r="W41" s="191" t="s">
        <v>120</v>
      </c>
      <c r="X41" s="192">
        <v>45747</v>
      </c>
      <c r="Y41" s="193"/>
      <c r="Z41" s="193"/>
      <c r="AA41" s="193"/>
      <c r="AE41" s="158">
        <v>26</v>
      </c>
      <c r="AF41" s="159" t="str">
        <f t="shared" ca="1" si="6"/>
        <v>SLC B15</v>
      </c>
      <c r="AG41" s="159" t="str">
        <f t="shared" ca="1" si="6"/>
        <v>8.1 System Operator (SO) Electricity Market Reform (EMR) Data</v>
      </c>
      <c r="AH41" s="159" t="str">
        <f t="shared" ca="1" si="6"/>
        <v>Provide information relating to the NGESO EMR delivery function.</v>
      </c>
      <c r="AI41" s="159" t="str">
        <f t="shared" ca="1" si="6"/>
        <v>Yes</v>
      </c>
    </row>
    <row r="42" spans="1:35" ht="34.5" thickBot="1" x14ac:dyDescent="0.25">
      <c r="A42" s="143">
        <f t="shared" si="5"/>
        <v>27</v>
      </c>
      <c r="B42" s="144" t="str">
        <f t="shared" ca="1" si="0"/>
        <v>SpC 2.4</v>
      </c>
      <c r="C42" s="144" t="str">
        <f t="shared" ca="1" si="1"/>
        <v>EMR Compliance Statement and Compliance Documents
EMR Compliance Statement, Compliance Report, Compliance Certificate</v>
      </c>
      <c r="D42" s="145" t="str">
        <f t="shared" si="2"/>
        <v/>
      </c>
      <c r="E42" s="146"/>
      <c r="F42" s="146"/>
      <c r="G42" s="146"/>
      <c r="I42" s="147"/>
      <c r="J42" s="148"/>
      <c r="K42" s="148"/>
      <c r="L42" s="149"/>
      <c r="M42" s="150"/>
      <c r="N42" s="148"/>
      <c r="O42" s="148"/>
      <c r="P42" s="151" t="str">
        <f t="shared" si="3"/>
        <v/>
      </c>
      <c r="Q42" s="152"/>
      <c r="R42" s="151" t="str">
        <f ca="1">IFERROR(IF($B42="","",INDEX('Impact-Probability_Matrix'!$C$4:$G$8,MATCH($D42,'Impact-Probability_Matrix'!$C$4:$C$8,0),MATCH($P42,'Impact-Probability_Matrix'!$C$4:$G$4,0))),"-")</f>
        <v>-</v>
      </c>
      <c r="T42" s="153"/>
      <c r="U42" s="154"/>
      <c r="W42" s="191" t="s">
        <v>179</v>
      </c>
      <c r="X42" s="192">
        <v>46112</v>
      </c>
      <c r="Y42" s="193"/>
      <c r="Z42" s="193"/>
      <c r="AA42" s="193"/>
      <c r="AE42" s="158">
        <v>27</v>
      </c>
      <c r="AF42" s="159" t="str">
        <f t="shared" ca="1" si="6"/>
        <v>SpC 2.4</v>
      </c>
      <c r="AG42" s="159" t="str">
        <f t="shared" ca="1" si="6"/>
        <v>EMR Compliance Statement and Compliance Documents</v>
      </c>
      <c r="AH42" s="159" t="str">
        <f t="shared" ca="1" si="6"/>
        <v>EMR Compliance Statement, Compliance Report, Compliance Certificate</v>
      </c>
      <c r="AI42" s="159" t="str">
        <f t="shared" ca="1" si="6"/>
        <v>Yes</v>
      </c>
    </row>
    <row r="43" spans="1:35" ht="45.75" thickBot="1" x14ac:dyDescent="0.25">
      <c r="A43" s="143">
        <f t="shared" si="5"/>
        <v>28</v>
      </c>
      <c r="B43" s="144" t="str">
        <f t="shared" ca="1" si="0"/>
        <v>SLC C14</v>
      </c>
      <c r="C43" s="144" t="str">
        <f t="shared" ca="1" si="1"/>
        <v>Grid Code
Grid Code Derogation (application for issue of direction under paragraph 12 relieving the licensee of its obligations to implement or comply with the Grid Code)</v>
      </c>
      <c r="D43" s="145" t="str">
        <f t="shared" si="2"/>
        <v/>
      </c>
      <c r="E43" s="146"/>
      <c r="F43" s="146"/>
      <c r="G43" s="146"/>
      <c r="I43" s="147"/>
      <c r="J43" s="148"/>
      <c r="K43" s="148"/>
      <c r="L43" s="149"/>
      <c r="M43" s="150"/>
      <c r="N43" s="148"/>
      <c r="O43" s="148"/>
      <c r="P43" s="151" t="str">
        <f t="shared" si="3"/>
        <v/>
      </c>
      <c r="Q43" s="152"/>
      <c r="R43" s="151" t="str">
        <f ca="1">IFERROR(IF($B43="","",INDEX('Impact-Probability_Matrix'!$C$4:$G$8,MATCH($D43,'Impact-Probability_Matrix'!$C$4:$C$8,0),MATCH($P43,'Impact-Probability_Matrix'!$C$4:$G$4,0))),"-")</f>
        <v>-</v>
      </c>
      <c r="T43" s="153"/>
      <c r="U43" s="154"/>
      <c r="W43" s="191" t="s">
        <v>180</v>
      </c>
      <c r="X43" s="192">
        <v>46477</v>
      </c>
      <c r="Y43" s="193"/>
      <c r="Z43" s="193"/>
      <c r="AA43" s="193"/>
      <c r="AE43" s="158">
        <v>28</v>
      </c>
      <c r="AF43" s="159" t="str">
        <f t="shared" ca="1" si="6"/>
        <v>SLC C14</v>
      </c>
      <c r="AG43" s="159" t="str">
        <f t="shared" ca="1" si="6"/>
        <v>Grid Code</v>
      </c>
      <c r="AH43" s="159" t="str">
        <f t="shared" ca="1" si="6"/>
        <v>Grid Code Derogation (application for issue of direction under paragraph 12 relieving the licensee of its obligations to implement or comply with the Grid Code)</v>
      </c>
      <c r="AI43" s="159" t="str">
        <f t="shared" ca="1" si="6"/>
        <v>Yes</v>
      </c>
    </row>
    <row r="44" spans="1:35" ht="45.75" thickBot="1" x14ac:dyDescent="0.25">
      <c r="A44" s="143">
        <f t="shared" si="5"/>
        <v>29</v>
      </c>
      <c r="B44" s="144" t="str">
        <f t="shared" ca="1" si="0"/>
        <v>SLC C17</v>
      </c>
      <c r="C44" s="144" t="str">
        <f t="shared" ca="1" si="1"/>
        <v>Transmission system security standard and quality of service
Report providing details of system availability, security and service quality of the GB transmission system</v>
      </c>
      <c r="D44" s="145" t="str">
        <f t="shared" si="2"/>
        <v/>
      </c>
      <c r="E44" s="146"/>
      <c r="F44" s="146"/>
      <c r="G44" s="146"/>
      <c r="I44" s="147"/>
      <c r="J44" s="148"/>
      <c r="K44" s="148"/>
      <c r="L44" s="149"/>
      <c r="M44" s="150"/>
      <c r="N44" s="148"/>
      <c r="O44" s="148"/>
      <c r="P44" s="151" t="str">
        <f t="shared" si="3"/>
        <v/>
      </c>
      <c r="Q44" s="152"/>
      <c r="R44" s="151" t="str">
        <f ca="1">IFERROR(IF($B44="","",INDEX('Impact-Probability_Matrix'!$C$4:$G$8,MATCH($D44,'Impact-Probability_Matrix'!$C$4:$C$8,0),MATCH($P44,'Impact-Probability_Matrix'!$C$4:$G$4,0))),"-")</f>
        <v>-</v>
      </c>
      <c r="T44" s="153"/>
      <c r="U44" s="154"/>
      <c r="W44" s="193"/>
      <c r="X44" s="193"/>
      <c r="Y44" s="193"/>
      <c r="Z44" s="193"/>
      <c r="AA44" s="193"/>
      <c r="AE44" s="158">
        <v>29</v>
      </c>
      <c r="AF44" s="159" t="str">
        <f t="shared" ca="1" si="6"/>
        <v>SLC C17</v>
      </c>
      <c r="AG44" s="159" t="str">
        <f t="shared" ca="1" si="6"/>
        <v>Transmission system security standard and quality of service</v>
      </c>
      <c r="AH44" s="159" t="str">
        <f t="shared" ca="1" si="6"/>
        <v>Report providing details of system availability, security and service quality of the GB transmission system</v>
      </c>
      <c r="AI44" s="159" t="str">
        <f t="shared" ca="1" si="6"/>
        <v>Yes</v>
      </c>
    </row>
    <row r="45" spans="1:35" ht="34.5" thickBot="1" x14ac:dyDescent="0.25">
      <c r="A45" s="143">
        <f t="shared" si="5"/>
        <v>30</v>
      </c>
      <c r="B45" s="144" t="str">
        <f t="shared" ca="1" si="0"/>
        <v>SpC 2.13</v>
      </c>
      <c r="C45" s="144" t="str">
        <f t="shared" ca="1" si="1"/>
        <v>SO-TO Optimisation Governance
SO-TO Optimisation Report</v>
      </c>
      <c r="D45" s="145" t="str">
        <f t="shared" si="2"/>
        <v/>
      </c>
      <c r="E45" s="146"/>
      <c r="F45" s="146"/>
      <c r="G45" s="146"/>
      <c r="I45" s="147"/>
      <c r="J45" s="148"/>
      <c r="K45" s="148"/>
      <c r="L45" s="149"/>
      <c r="M45" s="150"/>
      <c r="N45" s="148"/>
      <c r="O45" s="148"/>
      <c r="P45" s="151" t="str">
        <f t="shared" si="3"/>
        <v/>
      </c>
      <c r="Q45" s="152"/>
      <c r="R45" s="151" t="str">
        <f ca="1">IFERROR(IF($B45="","",INDEX('Impact-Probability_Matrix'!$C$4:$G$8,MATCH($D45,'Impact-Probability_Matrix'!$C$4:$C$8,0),MATCH($P45,'Impact-Probability_Matrix'!$C$4:$G$4,0))),"-")</f>
        <v>-</v>
      </c>
      <c r="T45" s="153"/>
      <c r="U45" s="154"/>
      <c r="W45" s="194" t="s">
        <v>157</v>
      </c>
      <c r="X45" s="193"/>
      <c r="Y45" s="193"/>
      <c r="Z45" s="193"/>
      <c r="AA45" s="193"/>
      <c r="AE45" s="158">
        <v>30</v>
      </c>
      <c r="AF45" s="159" t="str">
        <f t="shared" ca="1" si="6"/>
        <v>SpC 2.13</v>
      </c>
      <c r="AG45" s="159" t="str">
        <f t="shared" ca="1" si="6"/>
        <v>SO-TO Optimisation Governance</v>
      </c>
      <c r="AH45" s="159" t="str">
        <f t="shared" ca="1" si="6"/>
        <v>SO-TO Optimisation Report</v>
      </c>
      <c r="AI45" s="159" t="str">
        <f t="shared" ca="1" si="6"/>
        <v>Yes</v>
      </c>
    </row>
    <row r="46" spans="1:35" ht="34.5" thickBot="1" x14ac:dyDescent="0.25">
      <c r="A46" s="143">
        <f t="shared" si="5"/>
        <v>31</v>
      </c>
      <c r="B46" s="144" t="str">
        <f t="shared" ca="1" si="0"/>
        <v>SpC 4.4</v>
      </c>
      <c r="C46" s="144" t="str">
        <f t="shared" ca="1" si="1"/>
        <v>SO-TO Mechanism (SOTOCt)
Notice of Joint Works Projects</v>
      </c>
      <c r="D46" s="145" t="str">
        <f t="shared" si="2"/>
        <v/>
      </c>
      <c r="E46" s="146"/>
      <c r="F46" s="146"/>
      <c r="G46" s="146"/>
      <c r="I46" s="147"/>
      <c r="J46" s="148"/>
      <c r="K46" s="148"/>
      <c r="L46" s="149"/>
      <c r="M46" s="150"/>
      <c r="N46" s="148"/>
      <c r="O46" s="148"/>
      <c r="P46" s="151" t="str">
        <f t="shared" si="3"/>
        <v/>
      </c>
      <c r="Q46" s="152"/>
      <c r="R46" s="151" t="str">
        <f ca="1">IFERROR(IF($B46="","",INDEX('Impact-Probability_Matrix'!$C$4:$G$8,MATCH($D46,'Impact-Probability_Matrix'!$C$4:$C$8,0),MATCH($P46,'Impact-Probability_Matrix'!$C$4:$G$4,0))),"-")</f>
        <v>-</v>
      </c>
      <c r="T46" s="153"/>
      <c r="U46" s="154"/>
      <c r="W46" s="194" t="s">
        <v>181</v>
      </c>
      <c r="AE46" s="158">
        <v>31</v>
      </c>
      <c r="AF46" s="159" t="str">
        <f t="shared" ca="1" si="6"/>
        <v>SpC 4.4</v>
      </c>
      <c r="AG46" s="159" t="str">
        <f t="shared" ca="1" si="6"/>
        <v>SO-TO Mechanism (SOTOCt)</v>
      </c>
      <c r="AH46" s="159" t="str">
        <f t="shared" ca="1" si="6"/>
        <v>Notice of Joint Works Projects</v>
      </c>
      <c r="AI46" s="159" t="str">
        <f t="shared" ca="1" si="6"/>
        <v>Yes</v>
      </c>
    </row>
    <row r="47" spans="1:35" ht="34.5" thickBot="1" x14ac:dyDescent="0.25">
      <c r="A47" s="143">
        <f t="shared" si="5"/>
        <v>32</v>
      </c>
      <c r="B47" s="144" t="str">
        <f t="shared" ca="1" si="0"/>
        <v>SLC C27</v>
      </c>
      <c r="C47" s="144" t="str">
        <f t="shared" ca="1" si="1"/>
        <v>Network Options Assessment
Network Options Assessment</v>
      </c>
      <c r="D47" s="145" t="str">
        <f t="shared" si="2"/>
        <v/>
      </c>
      <c r="E47" s="146"/>
      <c r="F47" s="146"/>
      <c r="G47" s="146"/>
      <c r="I47" s="147"/>
      <c r="J47" s="148"/>
      <c r="K47" s="148"/>
      <c r="L47" s="149"/>
      <c r="M47" s="150"/>
      <c r="N47" s="148"/>
      <c r="O47" s="148"/>
      <c r="P47" s="151" t="str">
        <f t="shared" si="3"/>
        <v/>
      </c>
      <c r="Q47" s="152"/>
      <c r="R47" s="151" t="str">
        <f ca="1">IFERROR(IF($B47="","",INDEX('Impact-Probability_Matrix'!$C$4:$G$8,MATCH($D47,'Impact-Probability_Matrix'!$C$4:$C$8,0),MATCH($P47,'Impact-Probability_Matrix'!$C$4:$G$4,0))),"-")</f>
        <v>-</v>
      </c>
      <c r="T47" s="153"/>
      <c r="U47" s="154"/>
      <c r="W47" s="194" t="s">
        <v>156</v>
      </c>
      <c r="AE47" s="158">
        <v>32</v>
      </c>
      <c r="AF47" s="159" t="str">
        <f t="shared" ca="1" si="6"/>
        <v>SLC C27</v>
      </c>
      <c r="AG47" s="159" t="str">
        <f t="shared" ca="1" si="6"/>
        <v>Network Options Assessment</v>
      </c>
      <c r="AH47" s="159" t="str">
        <f t="shared" ca="1" si="6"/>
        <v>Network Options Assessment</v>
      </c>
      <c r="AI47" s="159" t="str">
        <f t="shared" ca="1" si="6"/>
        <v>Yes</v>
      </c>
    </row>
    <row r="48" spans="1:35" ht="34.5" thickBot="1" x14ac:dyDescent="0.25">
      <c r="A48" s="143">
        <f t="shared" si="5"/>
        <v>33</v>
      </c>
      <c r="B48" s="144" t="str">
        <f t="shared" ca="1" si="0"/>
        <v xml:space="preserve">SpC 2J </v>
      </c>
      <c r="C48" s="144" t="str">
        <f t="shared" ca="1" si="1"/>
        <v>Network Access Policy 
Network Access Policy</v>
      </c>
      <c r="D48" s="145" t="str">
        <f t="shared" si="2"/>
        <v/>
      </c>
      <c r="E48" s="146"/>
      <c r="F48" s="146"/>
      <c r="G48" s="146"/>
      <c r="I48" s="147"/>
      <c r="J48" s="148"/>
      <c r="K48" s="148"/>
      <c r="L48" s="149"/>
      <c r="M48" s="150"/>
      <c r="N48" s="148"/>
      <c r="O48" s="148"/>
      <c r="P48" s="151" t="str">
        <f t="shared" si="3"/>
        <v/>
      </c>
      <c r="Q48" s="152"/>
      <c r="R48" s="151" t="str">
        <f ca="1">IFERROR(IF($B48="","",INDEX('Impact-Probability_Matrix'!$C$4:$G$8,MATCH($D48,'Impact-Probability_Matrix'!$C$4:$C$8,0),MATCH($P48,'Impact-Probability_Matrix'!$C$4:$G$4,0))),"-")</f>
        <v>-</v>
      </c>
      <c r="T48" s="153"/>
      <c r="U48" s="154"/>
      <c r="W48" s="194" t="s">
        <v>155</v>
      </c>
      <c r="AE48" s="158">
        <v>33</v>
      </c>
      <c r="AF48" s="159" t="str">
        <f t="shared" ca="1" si="6"/>
        <v xml:space="preserve">SpC 2J </v>
      </c>
      <c r="AG48" s="159" t="str">
        <f t="shared" ca="1" si="6"/>
        <v xml:space="preserve">Network Access Policy </v>
      </c>
      <c r="AH48" s="159" t="str">
        <f t="shared" ca="1" si="6"/>
        <v>Network Access Policy</v>
      </c>
      <c r="AI48" s="159">
        <f t="shared" ca="1" si="6"/>
        <v>0</v>
      </c>
    </row>
    <row r="49" spans="1:35" ht="57" thickBot="1" x14ac:dyDescent="0.25">
      <c r="A49" s="143">
        <f t="shared" si="5"/>
        <v>34</v>
      </c>
      <c r="B49" s="144" t="str">
        <f t="shared" ca="1" si="0"/>
        <v>SLC C11</v>
      </c>
      <c r="C49" s="144" t="str">
        <f t="shared" ca="1" si="1"/>
        <v xml:space="preserve">Production of information about the national electricity transmission system. 
A statement in showing in respect of each of the seven succeeding financial years circuit capacity, forecast power flows and loading on each part of the national electricity transmission system and fault levels for each transmission node. </v>
      </c>
      <c r="D49" s="145" t="str">
        <f t="shared" si="2"/>
        <v/>
      </c>
      <c r="E49" s="146"/>
      <c r="F49" s="146"/>
      <c r="G49" s="146"/>
      <c r="I49" s="147"/>
      <c r="J49" s="148"/>
      <c r="K49" s="148"/>
      <c r="L49" s="149"/>
      <c r="M49" s="150"/>
      <c r="N49" s="148"/>
      <c r="O49" s="148"/>
      <c r="P49" s="151" t="str">
        <f t="shared" si="3"/>
        <v/>
      </c>
      <c r="Q49" s="152"/>
      <c r="R49" s="151" t="str">
        <f ca="1">IFERROR(IF($B49="","",INDEX('Impact-Probability_Matrix'!$C$4:$G$8,MATCH($D49,'Impact-Probability_Matrix'!$C$4:$C$8,0),MATCH($P49,'Impact-Probability_Matrix'!$C$4:$G$4,0))),"-")</f>
        <v>-</v>
      </c>
      <c r="T49" s="153"/>
      <c r="U49" s="154"/>
      <c r="W49" s="478" t="s">
        <v>124</v>
      </c>
      <c r="AE49" s="158">
        <v>34</v>
      </c>
      <c r="AF49" s="159" t="str">
        <f t="shared" ca="1" si="6"/>
        <v>SLC C11</v>
      </c>
      <c r="AG49" s="159" t="str">
        <f t="shared" ca="1" si="6"/>
        <v xml:space="preserve">Production of information about the national electricity transmission system. </v>
      </c>
      <c r="AH49" s="159" t="str">
        <f t="shared" ca="1" si="6"/>
        <v xml:space="preserve">A statement in showing in respect of each of the seven succeeding financial years circuit capacity, forecast power flows and loading on each part of the national electricity transmission system and fault levels for each transmission node. </v>
      </c>
      <c r="AI49" s="159" t="str">
        <f t="shared" ca="1" si="6"/>
        <v>Yes</v>
      </c>
    </row>
    <row r="50" spans="1:35" ht="45.75" thickBot="1" x14ac:dyDescent="0.25">
      <c r="A50" s="143">
        <f t="shared" si="5"/>
        <v>35</v>
      </c>
      <c r="B50" s="144" t="str">
        <f t="shared" ca="1" si="0"/>
        <v>SLC C21</v>
      </c>
      <c r="C50" s="144" t="str">
        <f t="shared" ca="1" si="1"/>
        <v xml:space="preserve">Assistance for areas with high distribution costs scheme: payments from authorised suppliers
Methodology statement </v>
      </c>
      <c r="D50" s="145" t="str">
        <f t="shared" si="2"/>
        <v/>
      </c>
      <c r="E50" s="146"/>
      <c r="F50" s="146"/>
      <c r="G50" s="146"/>
      <c r="I50" s="147"/>
      <c r="J50" s="148"/>
      <c r="K50" s="148"/>
      <c r="L50" s="149"/>
      <c r="M50" s="150"/>
      <c r="N50" s="148"/>
      <c r="O50" s="148"/>
      <c r="P50" s="151" t="str">
        <f t="shared" si="3"/>
        <v/>
      </c>
      <c r="Q50" s="152"/>
      <c r="R50" s="151" t="str">
        <f ca="1">IFERROR(IF($B50="","",INDEX('Impact-Probability_Matrix'!$C$4:$G$8,MATCH($D50,'Impact-Probability_Matrix'!$C$4:$C$8,0),MATCH($P50,'Impact-Probability_Matrix'!$C$4:$G$4,0))),"-")</f>
        <v>-</v>
      </c>
      <c r="T50" s="153"/>
      <c r="U50" s="154"/>
      <c r="AE50" s="158">
        <v>35</v>
      </c>
      <c r="AF50" s="159" t="str">
        <f t="shared" ca="1" si="6"/>
        <v>SLC C21</v>
      </c>
      <c r="AG50" s="159" t="str">
        <f t="shared" ca="1" si="6"/>
        <v>Assistance for areas with high distribution costs scheme: payments from authorised suppliers</v>
      </c>
      <c r="AH50" s="159" t="str">
        <f t="shared" ca="1" si="6"/>
        <v xml:space="preserve">Methodology statement </v>
      </c>
      <c r="AI50" s="159" t="str">
        <f t="shared" ca="1" si="6"/>
        <v>Yes</v>
      </c>
    </row>
    <row r="51" spans="1:35" ht="34.5" thickBot="1" x14ac:dyDescent="0.25">
      <c r="A51" s="143">
        <f t="shared" si="5"/>
        <v>36</v>
      </c>
      <c r="B51" s="144" t="str">
        <f t="shared" ca="1" si="0"/>
        <v>SLC C23</v>
      </c>
      <c r="C51" s="144" t="str">
        <f t="shared" ca="1" si="1"/>
        <v>Assistance for areas with high distribution costs scheme: annual statement
Methodology statement</v>
      </c>
      <c r="D51" s="145" t="str">
        <f t="shared" si="2"/>
        <v/>
      </c>
      <c r="E51" s="146"/>
      <c r="F51" s="146"/>
      <c r="G51" s="146"/>
      <c r="I51" s="147"/>
      <c r="J51" s="148"/>
      <c r="K51" s="148"/>
      <c r="L51" s="149"/>
      <c r="M51" s="150"/>
      <c r="N51" s="148"/>
      <c r="O51" s="148"/>
      <c r="P51" s="151" t="str">
        <f t="shared" si="3"/>
        <v/>
      </c>
      <c r="Q51" s="152"/>
      <c r="R51" s="151" t="str">
        <f ca="1">IFERROR(IF($B51="","",INDEX('Impact-Probability_Matrix'!$C$4:$G$8,MATCH($D51,'Impact-Probability_Matrix'!$C$4:$C$8,0),MATCH($P51,'Impact-Probability_Matrix'!$C$4:$G$4,0))),"-")</f>
        <v>-</v>
      </c>
      <c r="T51" s="153"/>
      <c r="U51" s="154"/>
      <c r="AE51" s="158">
        <v>36</v>
      </c>
      <c r="AF51" s="159" t="str">
        <f t="shared" ca="1" si="6"/>
        <v>SLC C23</v>
      </c>
      <c r="AG51" s="159" t="str">
        <f t="shared" ca="1" si="6"/>
        <v>Assistance for areas with high distribution costs scheme: annual statement</v>
      </c>
      <c r="AH51" s="159" t="str">
        <f t="shared" ca="1" si="6"/>
        <v>Methodology statement</v>
      </c>
      <c r="AI51" s="159" t="str">
        <f t="shared" ca="1" si="6"/>
        <v>Yes</v>
      </c>
    </row>
    <row r="52" spans="1:35" ht="34.5" thickBot="1" x14ac:dyDescent="0.25">
      <c r="A52" s="143">
        <f t="shared" si="5"/>
        <v>37</v>
      </c>
      <c r="B52" s="144" t="str">
        <f t="shared" ca="1" si="0"/>
        <v>Section 42C,  Electricity Act 1989</v>
      </c>
      <c r="C52" s="144" t="str">
        <f t="shared" ca="1" si="1"/>
        <v>Remuneration and service standards
Disclosure on Directors' remuneration.</v>
      </c>
      <c r="D52" s="145" t="str">
        <f t="shared" si="2"/>
        <v/>
      </c>
      <c r="E52" s="146"/>
      <c r="F52" s="146"/>
      <c r="G52" s="146"/>
      <c r="I52" s="147"/>
      <c r="J52" s="148"/>
      <c r="K52" s="148"/>
      <c r="L52" s="149"/>
      <c r="M52" s="150"/>
      <c r="N52" s="148"/>
      <c r="O52" s="148"/>
      <c r="P52" s="151" t="str">
        <f t="shared" si="3"/>
        <v/>
      </c>
      <c r="Q52" s="152"/>
      <c r="R52" s="151" t="str">
        <f ca="1">IFERROR(IF($B52="","",INDEX('Impact-Probability_Matrix'!$C$4:$G$8,MATCH($D52,'Impact-Probability_Matrix'!$C$4:$C$8,0),MATCH($P52,'Impact-Probability_Matrix'!$C$4:$G$4,0))),"-")</f>
        <v>-</v>
      </c>
      <c r="T52" s="153"/>
      <c r="U52" s="154"/>
      <c r="AE52" s="158">
        <v>37</v>
      </c>
      <c r="AF52" s="159" t="str">
        <f t="shared" ca="1" si="6"/>
        <v>Section 42C,  Electricity Act 1989</v>
      </c>
      <c r="AG52" s="159" t="str">
        <f t="shared" ca="1" si="6"/>
        <v>Remuneration and service standards</v>
      </c>
      <c r="AH52" s="159" t="str">
        <f t="shared" ca="1" si="6"/>
        <v>Disclosure on Directors' remuneration.</v>
      </c>
      <c r="AI52" s="159">
        <f t="shared" ca="1" si="6"/>
        <v>0</v>
      </c>
    </row>
    <row r="53" spans="1:35" ht="34.5" thickBot="1" x14ac:dyDescent="0.25">
      <c r="A53" s="143">
        <f t="shared" si="5"/>
        <v>38</v>
      </c>
      <c r="B53" s="144" t="str">
        <f t="shared" ca="1" si="0"/>
        <v>SLC C4</v>
      </c>
      <c r="C53" s="144" t="str">
        <f t="shared" ca="1" si="1"/>
        <v>Charges for use of system
Latest use of system statement</v>
      </c>
      <c r="D53" s="145" t="str">
        <f t="shared" si="2"/>
        <v/>
      </c>
      <c r="E53" s="146"/>
      <c r="F53" s="146"/>
      <c r="G53" s="146"/>
      <c r="I53" s="147"/>
      <c r="J53" s="148"/>
      <c r="K53" s="148"/>
      <c r="L53" s="149"/>
      <c r="M53" s="150"/>
      <c r="N53" s="148"/>
      <c r="O53" s="148"/>
      <c r="P53" s="151" t="str">
        <f t="shared" si="3"/>
        <v/>
      </c>
      <c r="Q53" s="152"/>
      <c r="R53" s="151" t="str">
        <f ca="1">IFERROR(IF($B53="","",INDEX('Impact-Probability_Matrix'!$C$4:$G$8,MATCH($D53,'Impact-Probability_Matrix'!$C$4:$C$8,0),MATCH($P53,'Impact-Probability_Matrix'!$C$4:$G$4,0))),"-")</f>
        <v>-</v>
      </c>
      <c r="T53" s="153"/>
      <c r="U53" s="154"/>
      <c r="AE53" s="158">
        <v>38</v>
      </c>
      <c r="AF53" s="159" t="str">
        <f t="shared" ca="1" si="6"/>
        <v>SLC C4</v>
      </c>
      <c r="AG53" s="159" t="str">
        <f t="shared" ca="1" si="6"/>
        <v>Charges for use of system</v>
      </c>
      <c r="AH53" s="159" t="str">
        <f t="shared" ca="1" si="6"/>
        <v>Latest use of system statement</v>
      </c>
      <c r="AI53" s="159">
        <f t="shared" ca="1" si="6"/>
        <v>0</v>
      </c>
    </row>
    <row r="54" spans="1:35" ht="34.5" thickBot="1" x14ac:dyDescent="0.25">
      <c r="A54" s="143">
        <f t="shared" si="5"/>
        <v>39</v>
      </c>
      <c r="B54" s="144" t="str">
        <f t="shared" ca="1" si="0"/>
        <v>SLC B8</v>
      </c>
      <c r="C54" s="144" t="str">
        <f t="shared" ca="1" si="1"/>
        <v xml:space="preserve">Undertaking from Ultimate Controller
Schedule of undertakings - submission to the Authority under paragraph 3 </v>
      </c>
      <c r="D54" s="145" t="str">
        <f t="shared" si="2"/>
        <v/>
      </c>
      <c r="E54" s="146"/>
      <c r="F54" s="146"/>
      <c r="G54" s="146"/>
      <c r="I54" s="147"/>
      <c r="J54" s="148"/>
      <c r="K54" s="148"/>
      <c r="L54" s="149"/>
      <c r="M54" s="150"/>
      <c r="N54" s="148"/>
      <c r="O54" s="148"/>
      <c r="P54" s="151" t="str">
        <f t="shared" si="3"/>
        <v/>
      </c>
      <c r="Q54" s="152"/>
      <c r="R54" s="151" t="str">
        <f ca="1">IFERROR(IF($B54="","",INDEX('Impact-Probability_Matrix'!$C$4:$G$8,MATCH($D54,'Impact-Probability_Matrix'!$C$4:$C$8,0),MATCH($P54,'Impact-Probability_Matrix'!$C$4:$G$4,0))),"-")</f>
        <v>-</v>
      </c>
      <c r="T54" s="153"/>
      <c r="U54" s="154"/>
      <c r="AE54" s="158">
        <v>39</v>
      </c>
      <c r="AF54" s="159" t="str">
        <f t="shared" ca="1" si="6"/>
        <v>SLC B8</v>
      </c>
      <c r="AG54" s="159" t="str">
        <f t="shared" ca="1" si="6"/>
        <v>Undertaking from Ultimate Controller</v>
      </c>
      <c r="AH54" s="159" t="str">
        <f t="shared" ca="1" si="6"/>
        <v xml:space="preserve">Schedule of undertakings - submission to the Authority under paragraph 3 </v>
      </c>
      <c r="AI54" s="159" t="str">
        <f t="shared" ca="1" si="6"/>
        <v>Yes</v>
      </c>
    </row>
    <row r="55" spans="1:35" ht="45.75" thickBot="1" x14ac:dyDescent="0.25">
      <c r="A55" s="143">
        <f t="shared" si="5"/>
        <v>40</v>
      </c>
      <c r="B55" s="144" t="str">
        <f t="shared" ca="1" si="0"/>
        <v>SLC B7</v>
      </c>
      <c r="C55" s="144" t="str">
        <f t="shared" ca="1" si="1"/>
        <v xml:space="preserve">Availability of Resources
Certificate 1F, 2F, or 3F in relation to the licensee’s resources (under paragraph 2 of the condition) and accompanying documents required under paragraph 3.  </v>
      </c>
      <c r="D55" s="145" t="str">
        <f t="shared" si="2"/>
        <v/>
      </c>
      <c r="E55" s="146"/>
      <c r="F55" s="146"/>
      <c r="G55" s="146"/>
      <c r="I55" s="147"/>
      <c r="J55" s="148"/>
      <c r="K55" s="148"/>
      <c r="L55" s="149"/>
      <c r="M55" s="150"/>
      <c r="N55" s="148"/>
      <c r="O55" s="148"/>
      <c r="P55" s="151" t="str">
        <f t="shared" si="3"/>
        <v/>
      </c>
      <c r="Q55" s="152"/>
      <c r="R55" s="151" t="str">
        <f ca="1">IFERROR(IF($B55="","",INDEX('Impact-Probability_Matrix'!$C$4:$G$8,MATCH($D55,'Impact-Probability_Matrix'!$C$4:$C$8,0),MATCH($P55,'Impact-Probability_Matrix'!$C$4:$G$4,0))),"-")</f>
        <v>-</v>
      </c>
      <c r="T55" s="153"/>
      <c r="U55" s="154"/>
      <c r="AE55" s="158">
        <v>40</v>
      </c>
      <c r="AF55" s="159" t="str">
        <f t="shared" ca="1" si="6"/>
        <v>SLC B7</v>
      </c>
      <c r="AG55" s="159" t="str">
        <f t="shared" ca="1" si="6"/>
        <v>Availability of Resources</v>
      </c>
      <c r="AH55" s="159" t="str">
        <f t="shared" ca="1" si="6"/>
        <v xml:space="preserve">Certificate 1F, 2F, or 3F in relation to the licensee’s resources (under paragraph 2 of the condition) and accompanying documents required under paragraph 3.  </v>
      </c>
      <c r="AI55" s="159" t="str">
        <f t="shared" ca="1" si="6"/>
        <v>Yes</v>
      </c>
    </row>
    <row r="56" spans="1:35" ht="34.5" thickBot="1" x14ac:dyDescent="0.25">
      <c r="A56" s="143">
        <f t="shared" si="5"/>
        <v>41</v>
      </c>
      <c r="B56" s="144" t="str">
        <f t="shared" ca="1" si="0"/>
        <v>SpC 2.3 (Part E)</v>
      </c>
      <c r="C56" s="144" t="str">
        <f t="shared" ca="1" si="1"/>
        <v xml:space="preserve">Compliance Officer’s report
Report produced in accordance with paragraph 9 of the condition. </v>
      </c>
      <c r="D56" s="145" t="str">
        <f t="shared" si="2"/>
        <v/>
      </c>
      <c r="E56" s="146"/>
      <c r="F56" s="146"/>
      <c r="G56" s="146"/>
      <c r="I56" s="147"/>
      <c r="J56" s="148"/>
      <c r="K56" s="148"/>
      <c r="L56" s="149"/>
      <c r="M56" s="150"/>
      <c r="N56" s="148"/>
      <c r="O56" s="148"/>
      <c r="P56" s="151" t="str">
        <f t="shared" si="3"/>
        <v/>
      </c>
      <c r="Q56" s="152"/>
      <c r="R56" s="151" t="str">
        <f ca="1">IFERROR(IF($B56="","",INDEX('Impact-Probability_Matrix'!$C$4:$G$8,MATCH($D56,'Impact-Probability_Matrix'!$C$4:$C$8,0),MATCH($P56,'Impact-Probability_Matrix'!$C$4:$G$4,0))),"-")</f>
        <v>-</v>
      </c>
      <c r="T56" s="153"/>
      <c r="U56" s="154"/>
      <c r="AE56" s="158">
        <v>41</v>
      </c>
      <c r="AF56" s="159" t="str">
        <f t="shared" ref="AF56:AI75" ca="1" si="7">IFERROR(INDEX(INDIRECT($AA$34),MATCH($AE56,INDIRECT($Y$34),0),MATCH(AF$15,INDIRECT($Z$34),0)),"")</f>
        <v>SpC 2.3 (Part E)</v>
      </c>
      <c r="AG56" s="159" t="str">
        <f t="shared" ca="1" si="7"/>
        <v>Compliance Officer’s report</v>
      </c>
      <c r="AH56" s="159" t="str">
        <f t="shared" ca="1" si="7"/>
        <v xml:space="preserve">Report produced in accordance with paragraph 9 of the condition. </v>
      </c>
      <c r="AI56" s="159" t="str">
        <f t="shared" ca="1" si="7"/>
        <v>Yes</v>
      </c>
    </row>
    <row r="57" spans="1:35" ht="34.5" thickBot="1" x14ac:dyDescent="0.25">
      <c r="A57" s="143">
        <f t="shared" si="5"/>
        <v>42</v>
      </c>
      <c r="B57" s="144" t="str">
        <f t="shared" ca="1" si="0"/>
        <v>SLC B15</v>
      </c>
      <c r="C57" s="144" t="str">
        <f t="shared" ca="1" si="1"/>
        <v>Pension Deficit Allocation Methodology dataset (Pension RIGs)
Pension Tables and supporting evidence</v>
      </c>
      <c r="D57" s="145" t="str">
        <f t="shared" si="2"/>
        <v/>
      </c>
      <c r="E57" s="146"/>
      <c r="F57" s="146"/>
      <c r="G57" s="146"/>
      <c r="I57" s="147"/>
      <c r="J57" s="148"/>
      <c r="K57" s="148"/>
      <c r="L57" s="149"/>
      <c r="M57" s="150"/>
      <c r="N57" s="148"/>
      <c r="O57" s="148"/>
      <c r="P57" s="151" t="str">
        <f t="shared" si="3"/>
        <v/>
      </c>
      <c r="Q57" s="152"/>
      <c r="R57" s="151" t="str">
        <f ca="1">IFERROR(IF($B57="","",INDEX('Impact-Probability_Matrix'!$C$4:$G$8,MATCH($D57,'Impact-Probability_Matrix'!$C$4:$C$8,0),MATCH($P57,'Impact-Probability_Matrix'!$C$4:$G$4,0))),"-")</f>
        <v>-</v>
      </c>
      <c r="T57" s="153"/>
      <c r="U57" s="154"/>
      <c r="AE57" s="158">
        <v>42</v>
      </c>
      <c r="AF57" s="159" t="str">
        <f t="shared" ca="1" si="7"/>
        <v>SLC B15</v>
      </c>
      <c r="AG57" s="159" t="str">
        <f t="shared" ca="1" si="7"/>
        <v>Pension Deficit Allocation Methodology dataset (Pension RIGs)</v>
      </c>
      <c r="AH57" s="159" t="str">
        <f t="shared" ca="1" si="7"/>
        <v>Pension Tables and supporting evidence</v>
      </c>
      <c r="AI57" s="159" t="str">
        <f t="shared" ca="1" si="7"/>
        <v>Yes</v>
      </c>
    </row>
    <row r="58" spans="1:35" ht="34.5" thickBot="1" x14ac:dyDescent="0.25">
      <c r="A58" s="143">
        <f t="shared" si="5"/>
        <v>43</v>
      </c>
      <c r="B58" s="144" t="str">
        <f t="shared" ca="1" si="0"/>
        <v>SpC 5.2</v>
      </c>
      <c r="C58" s="144" t="str">
        <f t="shared" ca="1" si="1"/>
        <v>Annual Iteration Process for the ESO Price Control Financial Model
Completion of PCFM Variable Values Tables in ESO PCFM</v>
      </c>
      <c r="D58" s="145" t="str">
        <f t="shared" si="2"/>
        <v/>
      </c>
      <c r="E58" s="146"/>
      <c r="F58" s="146"/>
      <c r="G58" s="146"/>
      <c r="I58" s="147"/>
      <c r="J58" s="148"/>
      <c r="K58" s="148"/>
      <c r="L58" s="149"/>
      <c r="M58" s="150"/>
      <c r="N58" s="148"/>
      <c r="O58" s="148"/>
      <c r="P58" s="151" t="str">
        <f t="shared" si="3"/>
        <v/>
      </c>
      <c r="Q58" s="152"/>
      <c r="R58" s="151" t="str">
        <f ca="1">IFERROR(IF($B58="","",INDEX('Impact-Probability_Matrix'!$C$4:$G$8,MATCH($D58,'Impact-Probability_Matrix'!$C$4:$C$8,0),MATCH($P58,'Impact-Probability_Matrix'!$C$4:$G$4,0))),"-")</f>
        <v>-</v>
      </c>
      <c r="T58" s="153"/>
      <c r="U58" s="154"/>
      <c r="AE58" s="158">
        <v>43</v>
      </c>
      <c r="AF58" s="159" t="str">
        <f t="shared" ca="1" si="7"/>
        <v>SpC 5.2</v>
      </c>
      <c r="AG58" s="159" t="str">
        <f t="shared" ca="1" si="7"/>
        <v>Annual Iteration Process for the ESO Price Control Financial Model</v>
      </c>
      <c r="AH58" s="159" t="str">
        <f t="shared" ca="1" si="7"/>
        <v>Completion of PCFM Variable Values Tables in ESO PCFM</v>
      </c>
      <c r="AI58" s="159">
        <f t="shared" ca="1" si="7"/>
        <v>0</v>
      </c>
    </row>
    <row r="59" spans="1:35" ht="79.5" thickBot="1" x14ac:dyDescent="0.25">
      <c r="A59" s="143">
        <f t="shared" si="5"/>
        <v>44</v>
      </c>
      <c r="B59" s="144" t="str">
        <f t="shared" ca="1" si="0"/>
        <v>SLC B15</v>
      </c>
      <c r="C59" s="144" t="str">
        <f t="shared" ca="1" si="1"/>
        <v>Regulatory Financial Performance Reporting (RFPR)
Financial Performance dataset designed to collect data that shows the licensees Financial Performance during RIIO-2. The templates also reconciles the licensees’ statutory  accounts, the Price Control Financial Model (PCFM), annual performance reporting, discretionary incentives decisions, corporation tax returns and other directions from Ofgem that impact the RIIO-2 price control.</v>
      </c>
      <c r="D59" s="145" t="str">
        <f t="shared" si="2"/>
        <v/>
      </c>
      <c r="E59" s="146"/>
      <c r="F59" s="146"/>
      <c r="G59" s="146"/>
      <c r="I59" s="147"/>
      <c r="J59" s="148"/>
      <c r="K59" s="148"/>
      <c r="L59" s="149"/>
      <c r="M59" s="150"/>
      <c r="N59" s="148"/>
      <c r="O59" s="148"/>
      <c r="P59" s="151" t="str">
        <f t="shared" si="3"/>
        <v/>
      </c>
      <c r="Q59" s="152"/>
      <c r="R59" s="151" t="str">
        <f ca="1">IFERROR(IF($B59="","",INDEX('Impact-Probability_Matrix'!$C$4:$G$8,MATCH($D59,'Impact-Probability_Matrix'!$C$4:$C$8,0),MATCH($P59,'Impact-Probability_Matrix'!$C$4:$G$4,0))),"-")</f>
        <v>-</v>
      </c>
      <c r="T59" s="153"/>
      <c r="U59" s="154"/>
      <c r="AE59" s="158">
        <v>44</v>
      </c>
      <c r="AF59" s="159" t="str">
        <f t="shared" ca="1" si="7"/>
        <v>SLC B15</v>
      </c>
      <c r="AG59" s="159" t="str">
        <f t="shared" ca="1" si="7"/>
        <v>Regulatory Financial Performance Reporting (RFPR)</v>
      </c>
      <c r="AH59" s="159" t="str">
        <f t="shared" ca="1" si="7"/>
        <v>Financial Performance dataset designed to collect data that shows the licensees Financial Performance during RIIO-2. The templates also reconciles the licensees’ statutory  accounts, the Price Control Financial Model (PCFM), annual performance reporting, discretionary incentives decisions, corporation tax returns and other directions from Ofgem that impact the RIIO-2 price control.</v>
      </c>
      <c r="AI59" s="159" t="str">
        <f t="shared" ca="1" si="7"/>
        <v>Yes</v>
      </c>
    </row>
    <row r="60" spans="1:35" ht="45.75" thickBot="1" x14ac:dyDescent="0.25">
      <c r="A60" s="143">
        <f t="shared" si="5"/>
        <v>45</v>
      </c>
      <c r="B60" s="144" t="str">
        <f t="shared" ca="1" si="0"/>
        <v>Condition E3 (ESO Licence)</v>
      </c>
      <c r="C60" s="144" t="str">
        <f t="shared" ca="1" si="1"/>
        <v>Grid Code
Grid Code Derogation (application for issue of direction under paragraph E3.25 relieving the licensee of its obligations to implement or comply with the Grid Code)</v>
      </c>
      <c r="D60" s="145" t="str">
        <f t="shared" si="2"/>
        <v/>
      </c>
      <c r="E60" s="146"/>
      <c r="F60" s="146"/>
      <c r="G60" s="146"/>
      <c r="I60" s="147"/>
      <c r="J60" s="148"/>
      <c r="K60" s="148"/>
      <c r="L60" s="149"/>
      <c r="M60" s="150"/>
      <c r="N60" s="148"/>
      <c r="O60" s="148"/>
      <c r="P60" s="151" t="str">
        <f t="shared" si="3"/>
        <v/>
      </c>
      <c r="Q60" s="152"/>
      <c r="R60" s="151" t="str">
        <f ca="1">IFERROR(IF($B60="","",INDEX('Impact-Probability_Matrix'!$C$4:$G$8,MATCH($D60,'Impact-Probability_Matrix'!$C$4:$C$8,0),MATCH($P60,'Impact-Probability_Matrix'!$C$4:$G$4,0))),"-")</f>
        <v>-</v>
      </c>
      <c r="T60" s="153"/>
      <c r="U60" s="154"/>
      <c r="AE60" s="158">
        <v>45</v>
      </c>
      <c r="AF60" s="159" t="str">
        <f t="shared" ca="1" si="7"/>
        <v>Condition E3 (ESO Licence)</v>
      </c>
      <c r="AG60" s="159" t="str">
        <f t="shared" ca="1" si="7"/>
        <v>Grid Code</v>
      </c>
      <c r="AH60" s="159" t="str">
        <f t="shared" ca="1" si="7"/>
        <v>Grid Code Derogation (application for issue of direction under paragraph E3.25 relieving the licensee of its obligations to implement or comply with the Grid Code)</v>
      </c>
      <c r="AI60" s="159">
        <f t="shared" ca="1" si="7"/>
        <v>0</v>
      </c>
    </row>
    <row r="61" spans="1:35" ht="45.75" thickBot="1" x14ac:dyDescent="0.25">
      <c r="A61" s="143">
        <f t="shared" si="5"/>
        <v>46</v>
      </c>
      <c r="B61" s="144" t="str">
        <f t="shared" ca="1" si="0"/>
        <v>Condition E7 (ESO Licence)</v>
      </c>
      <c r="C61" s="144" t="str">
        <f t="shared" ca="1" si="1"/>
        <v>Transmission system security standard and quality of service
Report providing details of system availability, security and service quality of the GB transmission system, set out in Part C: Reporting and Statements.</v>
      </c>
      <c r="D61" s="145" t="str">
        <f t="shared" si="2"/>
        <v/>
      </c>
      <c r="E61" s="146"/>
      <c r="F61" s="146"/>
      <c r="G61" s="146"/>
      <c r="I61" s="147"/>
      <c r="J61" s="148"/>
      <c r="K61" s="148"/>
      <c r="L61" s="149"/>
      <c r="M61" s="150"/>
      <c r="N61" s="148"/>
      <c r="O61" s="148"/>
      <c r="P61" s="151" t="str">
        <f t="shared" si="3"/>
        <v/>
      </c>
      <c r="Q61" s="152"/>
      <c r="R61" s="151" t="str">
        <f ca="1">IFERROR(IF($B61="","",INDEX('Impact-Probability_Matrix'!$C$4:$G$8,MATCH($D61,'Impact-Probability_Matrix'!$C$4:$C$8,0),MATCH($P61,'Impact-Probability_Matrix'!$C$4:$G$4,0))),"-")</f>
        <v>-</v>
      </c>
      <c r="T61" s="153"/>
      <c r="U61" s="154"/>
      <c r="AE61" s="158">
        <v>46</v>
      </c>
      <c r="AF61" s="159" t="str">
        <f t="shared" ca="1" si="7"/>
        <v>Condition E7 (ESO Licence)</v>
      </c>
      <c r="AG61" s="159" t="str">
        <f t="shared" ca="1" si="7"/>
        <v>Transmission system security standard and quality of service</v>
      </c>
      <c r="AH61" s="159" t="str">
        <f t="shared" ca="1" si="7"/>
        <v>Report providing details of system availability, security and service quality of the GB transmission system, set out in Part C: Reporting and Statements.</v>
      </c>
      <c r="AI61" s="159">
        <f t="shared" ca="1" si="7"/>
        <v>0</v>
      </c>
    </row>
    <row r="62" spans="1:35" ht="34.5" thickBot="1" x14ac:dyDescent="0.25">
      <c r="A62" s="143">
        <f t="shared" si="5"/>
        <v>47</v>
      </c>
      <c r="B62" s="144" t="str">
        <f t="shared" ca="1" si="0"/>
        <v>Condition E8 (ESO Licence)</v>
      </c>
      <c r="C62" s="144" t="str">
        <f t="shared" ca="1" si="1"/>
        <v>SO-TO Optimisation Governance
SO-TO Optimisation Report</v>
      </c>
      <c r="D62" s="145" t="str">
        <f t="shared" si="2"/>
        <v/>
      </c>
      <c r="E62" s="146"/>
      <c r="F62" s="146"/>
      <c r="G62" s="146"/>
      <c r="I62" s="147"/>
      <c r="J62" s="148"/>
      <c r="K62" s="148"/>
      <c r="L62" s="149"/>
      <c r="M62" s="150"/>
      <c r="N62" s="148"/>
      <c r="O62" s="148"/>
      <c r="P62" s="151" t="str">
        <f t="shared" si="3"/>
        <v/>
      </c>
      <c r="Q62" s="152"/>
      <c r="R62" s="151" t="str">
        <f ca="1">IFERROR(IF($B62="","",INDEX('Impact-Probability_Matrix'!$C$4:$G$8,MATCH($D62,'Impact-Probability_Matrix'!$C$4:$C$8,0),MATCH($P62,'Impact-Probability_Matrix'!$C$4:$G$4,0))),"-")</f>
        <v>-</v>
      </c>
      <c r="T62" s="153"/>
      <c r="U62" s="154"/>
      <c r="AE62" s="158">
        <v>47</v>
      </c>
      <c r="AF62" s="159" t="str">
        <f t="shared" ca="1" si="7"/>
        <v>Condition E8 (ESO Licence)</v>
      </c>
      <c r="AG62" s="159" t="str">
        <f t="shared" ca="1" si="7"/>
        <v>SO-TO Optimisation Governance</v>
      </c>
      <c r="AH62" s="159" t="str">
        <f t="shared" ca="1" si="7"/>
        <v>SO-TO Optimisation Report</v>
      </c>
      <c r="AI62" s="159">
        <f t="shared" ca="1" si="7"/>
        <v>0</v>
      </c>
    </row>
    <row r="63" spans="1:35" ht="34.5" thickBot="1" x14ac:dyDescent="0.25">
      <c r="A63" s="143">
        <f t="shared" si="5"/>
        <v>48</v>
      </c>
      <c r="B63" s="144" t="str">
        <f t="shared" ca="1" si="0"/>
        <v xml:space="preserve">STCP 11-3 </v>
      </c>
      <c r="C63" s="144" t="str">
        <f t="shared" ca="1" si="1"/>
        <v>TO Outage Change Costing
Notice of Outage details and reason for change.</v>
      </c>
      <c r="D63" s="145" t="str">
        <f t="shared" si="2"/>
        <v/>
      </c>
      <c r="E63" s="146"/>
      <c r="F63" s="146"/>
      <c r="G63" s="146"/>
      <c r="I63" s="147"/>
      <c r="J63" s="148"/>
      <c r="K63" s="148"/>
      <c r="L63" s="149"/>
      <c r="M63" s="150"/>
      <c r="N63" s="148"/>
      <c r="O63" s="148"/>
      <c r="P63" s="151" t="str">
        <f t="shared" si="3"/>
        <v/>
      </c>
      <c r="Q63" s="152"/>
      <c r="R63" s="151" t="str">
        <f ca="1">IFERROR(IF($B63="","",INDEX('Impact-Probability_Matrix'!$C$4:$G$8,MATCH($D63,'Impact-Probability_Matrix'!$C$4:$C$8,0),MATCH($P63,'Impact-Probability_Matrix'!$C$4:$G$4,0))),"-")</f>
        <v>-</v>
      </c>
      <c r="T63" s="153"/>
      <c r="U63" s="154"/>
      <c r="AE63" s="158">
        <v>48</v>
      </c>
      <c r="AF63" s="159" t="str">
        <f t="shared" ca="1" si="7"/>
        <v xml:space="preserve">STCP 11-3 </v>
      </c>
      <c r="AG63" s="159" t="str">
        <f t="shared" ca="1" si="7"/>
        <v>TO Outage Change Costing</v>
      </c>
      <c r="AH63" s="159" t="str">
        <f t="shared" ca="1" si="7"/>
        <v>Notice of Outage details and reason for change.</v>
      </c>
      <c r="AI63" s="159">
        <f t="shared" ca="1" si="7"/>
        <v>0</v>
      </c>
    </row>
    <row r="64" spans="1:35" ht="34.5" thickBot="1" x14ac:dyDescent="0.25">
      <c r="A64" s="143">
        <f t="shared" si="5"/>
        <v>49</v>
      </c>
      <c r="B64" s="144" t="str">
        <f t="shared" ca="1" si="0"/>
        <v>Condition C13 (ESO Licence)</v>
      </c>
      <c r="C64" s="144" t="str">
        <f t="shared" ca="1" si="1"/>
        <v>Network Options Assessment
Network Options Assessment</v>
      </c>
      <c r="D64" s="145" t="str">
        <f t="shared" si="2"/>
        <v/>
      </c>
      <c r="E64" s="146"/>
      <c r="F64" s="146"/>
      <c r="G64" s="146"/>
      <c r="I64" s="147"/>
      <c r="J64" s="148"/>
      <c r="K64" s="148"/>
      <c r="L64" s="149"/>
      <c r="M64" s="150"/>
      <c r="N64" s="148"/>
      <c r="O64" s="148"/>
      <c r="P64" s="151" t="str">
        <f t="shared" si="3"/>
        <v/>
      </c>
      <c r="Q64" s="152"/>
      <c r="R64" s="151" t="str">
        <f ca="1">IFERROR(IF($B64="","",INDEX('Impact-Probability_Matrix'!$C$4:$G$8,MATCH($D64,'Impact-Probability_Matrix'!$C$4:$C$8,0),MATCH($P64,'Impact-Probability_Matrix'!$C$4:$G$4,0))),"-")</f>
        <v>-</v>
      </c>
      <c r="T64" s="153"/>
      <c r="U64" s="154"/>
      <c r="AE64" s="158">
        <v>49</v>
      </c>
      <c r="AF64" s="159" t="str">
        <f t="shared" ca="1" si="7"/>
        <v>Condition C13 (ESO Licence)</v>
      </c>
      <c r="AG64" s="159" t="str">
        <f t="shared" ca="1" si="7"/>
        <v>Network Options Assessment</v>
      </c>
      <c r="AH64" s="159" t="str">
        <f t="shared" ca="1" si="7"/>
        <v>Network Options Assessment</v>
      </c>
      <c r="AI64" s="159">
        <f t="shared" ca="1" si="7"/>
        <v>0</v>
      </c>
    </row>
    <row r="65" spans="1:35" ht="34.5" thickBot="1" x14ac:dyDescent="0.25">
      <c r="A65" s="143">
        <f t="shared" si="5"/>
        <v>50</v>
      </c>
      <c r="B65" s="144" t="str">
        <f t="shared" ca="1" si="0"/>
        <v>Condition C10 (ESO Licence)</v>
      </c>
      <c r="C65" s="144" t="str">
        <f t="shared" ca="1" si="1"/>
        <v>Network Access Policy 
Network Access Policy</v>
      </c>
      <c r="D65" s="145" t="str">
        <f t="shared" si="2"/>
        <v/>
      </c>
      <c r="E65" s="146"/>
      <c r="F65" s="146"/>
      <c r="G65" s="146"/>
      <c r="I65" s="147"/>
      <c r="J65" s="148"/>
      <c r="K65" s="148"/>
      <c r="L65" s="149"/>
      <c r="M65" s="150"/>
      <c r="N65" s="148"/>
      <c r="O65" s="148"/>
      <c r="P65" s="151" t="str">
        <f t="shared" si="3"/>
        <v/>
      </c>
      <c r="Q65" s="152"/>
      <c r="R65" s="151" t="str">
        <f ca="1">IFERROR(IF($B65="","",INDEX('Impact-Probability_Matrix'!$C$4:$G$8,MATCH($D65,'Impact-Probability_Matrix'!$C$4:$C$8,0),MATCH($P65,'Impact-Probability_Matrix'!$C$4:$G$4,0))),"-")</f>
        <v>-</v>
      </c>
      <c r="T65" s="153"/>
      <c r="U65" s="154"/>
      <c r="AE65" s="158">
        <v>50</v>
      </c>
      <c r="AF65" s="159" t="str">
        <f t="shared" ca="1" si="7"/>
        <v>Condition C10 (ESO Licence)</v>
      </c>
      <c r="AG65" s="159" t="str">
        <f t="shared" ca="1" si="7"/>
        <v xml:space="preserve">Network Access Policy </v>
      </c>
      <c r="AH65" s="159" t="str">
        <f t="shared" ca="1" si="7"/>
        <v>Network Access Policy</v>
      </c>
      <c r="AI65" s="159">
        <f t="shared" ca="1" si="7"/>
        <v>0</v>
      </c>
    </row>
    <row r="66" spans="1:35" ht="57" thickBot="1" x14ac:dyDescent="0.25">
      <c r="A66" s="143">
        <f t="shared" si="5"/>
        <v>51</v>
      </c>
      <c r="B66" s="144" t="str">
        <f t="shared" ca="1" si="0"/>
        <v>Condition C12 (ESO Licence)</v>
      </c>
      <c r="C66" s="144" t="str">
        <f t="shared" ca="1" si="1"/>
        <v xml:space="preserve">Production of information about the national electricity transmission system. 
A statement in showing in respect of each of the seven succeeding financial years circuit capacity, forecast power flows and loading on each part of the national electricity transmission system and fault levels for each transmission node. </v>
      </c>
      <c r="D66" s="145" t="str">
        <f t="shared" si="2"/>
        <v/>
      </c>
      <c r="E66" s="146"/>
      <c r="F66" s="146"/>
      <c r="G66" s="146"/>
      <c r="I66" s="147"/>
      <c r="J66" s="148"/>
      <c r="K66" s="148"/>
      <c r="L66" s="149"/>
      <c r="M66" s="150"/>
      <c r="N66" s="148"/>
      <c r="O66" s="148"/>
      <c r="P66" s="151" t="str">
        <f t="shared" si="3"/>
        <v/>
      </c>
      <c r="Q66" s="152"/>
      <c r="R66" s="151" t="str">
        <f ca="1">IFERROR(IF($B66="","",INDEX('Impact-Probability_Matrix'!$C$4:$G$8,MATCH($D66,'Impact-Probability_Matrix'!$C$4:$C$8,0),MATCH($P66,'Impact-Probability_Matrix'!$C$4:$G$4,0))),"-")</f>
        <v>-</v>
      </c>
      <c r="T66" s="153"/>
      <c r="U66" s="154"/>
      <c r="AE66" s="158">
        <v>51</v>
      </c>
      <c r="AF66" s="159" t="str">
        <f t="shared" ca="1" si="7"/>
        <v>Condition C12 (ESO Licence)</v>
      </c>
      <c r="AG66" s="159" t="str">
        <f t="shared" ca="1" si="7"/>
        <v xml:space="preserve">Production of information about the national electricity transmission system. </v>
      </c>
      <c r="AH66" s="159" t="str">
        <f t="shared" ca="1" si="7"/>
        <v xml:space="preserve">A statement in showing in respect of each of the seven succeeding financial years circuit capacity, forecast power flows and loading on each part of the national electricity transmission system and fault levels for each transmission node. </v>
      </c>
      <c r="AI66" s="159">
        <f t="shared" ca="1" si="7"/>
        <v>0</v>
      </c>
    </row>
    <row r="67" spans="1:35" ht="45.75" thickBot="1" x14ac:dyDescent="0.25">
      <c r="A67" s="143">
        <f t="shared" si="5"/>
        <v>52</v>
      </c>
      <c r="B67" s="144" t="str">
        <f t="shared" ca="1" si="0"/>
        <v>Condition F8 (ESO Licence)</v>
      </c>
      <c r="C67" s="144" t="str">
        <f t="shared" ca="1" si="1"/>
        <v xml:space="preserve">Assistance for areas with high distribution costs scheme: payments from authorised suppliers
Methodology statement </v>
      </c>
      <c r="D67" s="145" t="str">
        <f t="shared" si="2"/>
        <v/>
      </c>
      <c r="E67" s="146"/>
      <c r="F67" s="146"/>
      <c r="G67" s="146"/>
      <c r="I67" s="147"/>
      <c r="J67" s="148"/>
      <c r="K67" s="148"/>
      <c r="L67" s="149"/>
      <c r="M67" s="150"/>
      <c r="N67" s="148"/>
      <c r="O67" s="148"/>
      <c r="P67" s="151" t="str">
        <f t="shared" si="3"/>
        <v/>
      </c>
      <c r="Q67" s="152"/>
      <c r="R67" s="151" t="str">
        <f ca="1">IFERROR(IF($B67="","",INDEX('Impact-Probability_Matrix'!$C$4:$G$8,MATCH($D67,'Impact-Probability_Matrix'!$C$4:$C$8,0),MATCH($P67,'Impact-Probability_Matrix'!$C$4:$G$4,0))),"-")</f>
        <v>-</v>
      </c>
      <c r="T67" s="153"/>
      <c r="U67" s="154"/>
      <c r="AE67" s="158">
        <v>52</v>
      </c>
      <c r="AF67" s="159" t="str">
        <f t="shared" ca="1" si="7"/>
        <v>Condition F8 (ESO Licence)</v>
      </c>
      <c r="AG67" s="159" t="str">
        <f t="shared" ca="1" si="7"/>
        <v>Assistance for areas with high distribution costs scheme: payments from authorised suppliers</v>
      </c>
      <c r="AH67" s="159" t="str">
        <f t="shared" ca="1" si="7"/>
        <v xml:space="preserve">Methodology statement </v>
      </c>
      <c r="AI67" s="159">
        <f t="shared" ca="1" si="7"/>
        <v>0</v>
      </c>
    </row>
    <row r="68" spans="1:35" ht="34.5" thickBot="1" x14ac:dyDescent="0.25">
      <c r="A68" s="143">
        <f t="shared" si="5"/>
        <v>53</v>
      </c>
      <c r="B68" s="144" t="str">
        <f t="shared" ca="1" si="0"/>
        <v>Condition F8 (ESO Licence)</v>
      </c>
      <c r="C68" s="144" t="str">
        <f t="shared" ca="1" si="1"/>
        <v>Assistance for areas with high distribution costs scheme: annual statement
Methodology statement</v>
      </c>
      <c r="D68" s="145" t="str">
        <f t="shared" si="2"/>
        <v/>
      </c>
      <c r="E68" s="146"/>
      <c r="F68" s="146"/>
      <c r="G68" s="146"/>
      <c r="I68" s="147"/>
      <c r="J68" s="148"/>
      <c r="K68" s="148"/>
      <c r="L68" s="149"/>
      <c r="M68" s="150"/>
      <c r="N68" s="148"/>
      <c r="O68" s="148"/>
      <c r="P68" s="151" t="str">
        <f t="shared" si="3"/>
        <v/>
      </c>
      <c r="Q68" s="152"/>
      <c r="R68" s="151" t="str">
        <f ca="1">IFERROR(IF($B68="","",INDEX('Impact-Probability_Matrix'!$C$4:$G$8,MATCH($D68,'Impact-Probability_Matrix'!$C$4:$C$8,0),MATCH($P68,'Impact-Probability_Matrix'!$C$4:$G$4,0))),"-")</f>
        <v>-</v>
      </c>
      <c r="T68" s="153"/>
      <c r="U68" s="154"/>
      <c r="AE68" s="158">
        <v>53</v>
      </c>
      <c r="AF68" s="159" t="str">
        <f t="shared" ca="1" si="7"/>
        <v>Condition F8 (ESO Licence)</v>
      </c>
      <c r="AG68" s="159" t="str">
        <f t="shared" ca="1" si="7"/>
        <v>Assistance for areas with high distribution costs scheme: annual statement</v>
      </c>
      <c r="AH68" s="159" t="str">
        <f t="shared" ca="1" si="7"/>
        <v>Methodology statement</v>
      </c>
      <c r="AI68" s="159">
        <f t="shared" ca="1" si="7"/>
        <v>0</v>
      </c>
    </row>
    <row r="69" spans="1:35" ht="45.75" thickBot="1" x14ac:dyDescent="0.25">
      <c r="A69" s="143">
        <f t="shared" si="5"/>
        <v>54</v>
      </c>
      <c r="B69" s="144" t="str">
        <f t="shared" ca="1" si="0"/>
        <v>Condition F7 (ESO Licence) and Condition F5 (GSP Licence)</v>
      </c>
      <c r="C69" s="144" t="str">
        <f t="shared" ca="1" si="1"/>
        <v>Remuneration Policy and Expenses Policy
Policies describing the principles, practices, procedures and systems used to remunerate and approve expenses of employees</v>
      </c>
      <c r="D69" s="145" t="str">
        <f t="shared" si="2"/>
        <v/>
      </c>
      <c r="E69" s="146"/>
      <c r="F69" s="146"/>
      <c r="G69" s="146"/>
      <c r="I69" s="147"/>
      <c r="J69" s="148"/>
      <c r="K69" s="148"/>
      <c r="L69" s="149"/>
      <c r="M69" s="150"/>
      <c r="N69" s="148"/>
      <c r="O69" s="148"/>
      <c r="P69" s="151" t="str">
        <f t="shared" si="3"/>
        <v/>
      </c>
      <c r="Q69" s="152"/>
      <c r="R69" s="151" t="str">
        <f ca="1">IFERROR(IF($B69="","",INDEX('Impact-Probability_Matrix'!$C$4:$G$8,MATCH($D69,'Impact-Probability_Matrix'!$C$4:$C$8,0),MATCH($P69,'Impact-Probability_Matrix'!$C$4:$G$4,0))),"-")</f>
        <v>-</v>
      </c>
      <c r="T69" s="153"/>
      <c r="U69" s="154"/>
      <c r="AE69" s="158">
        <v>54</v>
      </c>
      <c r="AF69" s="159" t="str">
        <f t="shared" ca="1" si="7"/>
        <v>Condition F7 (ESO Licence) and Condition F5 (GSP Licence)</v>
      </c>
      <c r="AG69" s="159" t="str">
        <f t="shared" ca="1" si="7"/>
        <v>Remuneration Policy and Expenses Policy</v>
      </c>
      <c r="AH69" s="159" t="str">
        <f t="shared" ca="1" si="7"/>
        <v>Policies describing the principles, practices, procedures and systems used to remunerate and approve expenses of employees</v>
      </c>
      <c r="AI69" s="159">
        <f t="shared" ca="1" si="7"/>
        <v>0</v>
      </c>
    </row>
    <row r="70" spans="1:35" ht="34.5" thickBot="1" x14ac:dyDescent="0.25">
      <c r="A70" s="143">
        <f t="shared" si="5"/>
        <v>55</v>
      </c>
      <c r="B70" s="144" t="str">
        <f t="shared" ca="1" si="0"/>
        <v>Condition E10 (ESO Licence)</v>
      </c>
      <c r="C70" s="144" t="str">
        <f t="shared" ca="1" si="1"/>
        <v>Use of System charging and methodology
Latest use of system statement</v>
      </c>
      <c r="D70" s="145" t="str">
        <f t="shared" si="2"/>
        <v/>
      </c>
      <c r="E70" s="146"/>
      <c r="F70" s="146"/>
      <c r="G70" s="146"/>
      <c r="I70" s="147"/>
      <c r="J70" s="148"/>
      <c r="K70" s="148"/>
      <c r="L70" s="149"/>
      <c r="M70" s="150"/>
      <c r="N70" s="148"/>
      <c r="O70" s="148"/>
      <c r="P70" s="151" t="str">
        <f t="shared" si="3"/>
        <v/>
      </c>
      <c r="Q70" s="152"/>
      <c r="R70" s="151" t="str">
        <f ca="1">IFERROR(IF($B70="","",INDEX('Impact-Probability_Matrix'!$C$4:$G$8,MATCH($D70,'Impact-Probability_Matrix'!$C$4:$C$8,0),MATCH($P70,'Impact-Probability_Matrix'!$C$4:$G$4,0))),"-")</f>
        <v>-</v>
      </c>
      <c r="T70" s="153"/>
      <c r="U70" s="154"/>
      <c r="AE70" s="158">
        <v>55</v>
      </c>
      <c r="AF70" s="159" t="str">
        <f t="shared" ca="1" si="7"/>
        <v>Condition E10 (ESO Licence)</v>
      </c>
      <c r="AG70" s="159" t="str">
        <f t="shared" ca="1" si="7"/>
        <v>Use of System charging and methodology</v>
      </c>
      <c r="AH70" s="159" t="str">
        <f t="shared" ca="1" si="7"/>
        <v>Latest use of system statement</v>
      </c>
      <c r="AI70" s="159">
        <f t="shared" ca="1" si="7"/>
        <v>0</v>
      </c>
    </row>
    <row r="71" spans="1:35" ht="34.5" thickBot="1" x14ac:dyDescent="0.25">
      <c r="A71" s="143">
        <f t="shared" si="5"/>
        <v>56</v>
      </c>
      <c r="B71" s="144" t="str">
        <f t="shared" ca="1" si="0"/>
        <v>Condition B1 (ESO and GSP Licence)</v>
      </c>
      <c r="C71" s="144" t="str">
        <f t="shared" ca="1" si="1"/>
        <v xml:space="preserve">Compliance Officer’s report
Report produced in accordance with Part F of the condition. </v>
      </c>
      <c r="D71" s="145" t="str">
        <f t="shared" si="2"/>
        <v/>
      </c>
      <c r="E71" s="146"/>
      <c r="F71" s="146"/>
      <c r="G71" s="146"/>
      <c r="I71" s="147"/>
      <c r="J71" s="148"/>
      <c r="K71" s="148"/>
      <c r="L71" s="149"/>
      <c r="M71" s="150"/>
      <c r="N71" s="148"/>
      <c r="O71" s="148"/>
      <c r="P71" s="151" t="str">
        <f t="shared" si="3"/>
        <v/>
      </c>
      <c r="Q71" s="152"/>
      <c r="R71" s="151" t="str">
        <f ca="1">IFERROR(IF($B71="","",INDEX('Impact-Probability_Matrix'!$C$4:$G$8,MATCH($D71,'Impact-Probability_Matrix'!$C$4:$C$8,0),MATCH($P71,'Impact-Probability_Matrix'!$C$4:$G$4,0))),"-")</f>
        <v>-</v>
      </c>
      <c r="T71" s="153"/>
      <c r="U71" s="154"/>
      <c r="AE71" s="158">
        <v>56</v>
      </c>
      <c r="AF71" s="159" t="str">
        <f t="shared" ca="1" si="7"/>
        <v>Condition B1 (ESO and GSP Licence)</v>
      </c>
      <c r="AG71" s="159" t="str">
        <f t="shared" ca="1" si="7"/>
        <v>Compliance Officer’s report</v>
      </c>
      <c r="AH71" s="159" t="str">
        <f t="shared" ca="1" si="7"/>
        <v xml:space="preserve">Report produced in accordance with Part F of the condition. </v>
      </c>
      <c r="AI71" s="159">
        <f t="shared" ca="1" si="7"/>
        <v>0</v>
      </c>
    </row>
    <row r="72" spans="1:35" ht="57" thickBot="1" x14ac:dyDescent="0.25">
      <c r="A72" s="143">
        <f t="shared" si="5"/>
        <v>57</v>
      </c>
      <c r="B72" s="144" t="str">
        <f t="shared" ca="1" si="0"/>
        <v>Condition B1  (ESO and GSP Licence)</v>
      </c>
      <c r="C72" s="144" t="str">
        <f t="shared" ca="1" si="1"/>
        <v xml:space="preserve">Independence Statement
Set out the systems, processes and other governance arrangements that the licensee has in place to maintain the impartiality and integrity of the actions of its employees and the independence of the licensee. </v>
      </c>
      <c r="D72" s="145" t="str">
        <f t="shared" si="2"/>
        <v/>
      </c>
      <c r="E72" s="146"/>
      <c r="F72" s="146"/>
      <c r="G72" s="146"/>
      <c r="I72" s="147"/>
      <c r="J72" s="148"/>
      <c r="K72" s="148"/>
      <c r="L72" s="149"/>
      <c r="M72" s="150"/>
      <c r="N72" s="148"/>
      <c r="O72" s="148"/>
      <c r="P72" s="151" t="str">
        <f t="shared" si="3"/>
        <v/>
      </c>
      <c r="Q72" s="152"/>
      <c r="R72" s="151" t="str">
        <f ca="1">IFERROR(IF($B72="","",INDEX('Impact-Probability_Matrix'!$C$4:$G$8,MATCH($D72,'Impact-Probability_Matrix'!$C$4:$C$8,0),MATCH($P72,'Impact-Probability_Matrix'!$C$4:$G$4,0))),"-")</f>
        <v>-</v>
      </c>
      <c r="T72" s="153"/>
      <c r="U72" s="154"/>
      <c r="AE72" s="158">
        <v>57</v>
      </c>
      <c r="AF72" s="159" t="str">
        <f t="shared" ca="1" si="7"/>
        <v>Condition B1  (ESO and GSP Licence)</v>
      </c>
      <c r="AG72" s="159" t="str">
        <f t="shared" ca="1" si="7"/>
        <v>Independence Statement</v>
      </c>
      <c r="AH72" s="159" t="str">
        <f t="shared" ca="1" si="7"/>
        <v xml:space="preserve">Set out the systems, processes and other governance arrangements that the licensee has in place to maintain the impartiality and integrity of the actions of its employees and the independence of the licensee. </v>
      </c>
      <c r="AI72" s="159">
        <f t="shared" ca="1" si="7"/>
        <v>0</v>
      </c>
    </row>
    <row r="73" spans="1:35" ht="34.5" thickBot="1" x14ac:dyDescent="0.25">
      <c r="A73" s="143">
        <f t="shared" si="5"/>
        <v>58</v>
      </c>
      <c r="B73" s="144" t="str">
        <f t="shared" ca="1" si="0"/>
        <v>Condition C4 (GSP Licence)</v>
      </c>
      <c r="C73" s="144" t="str">
        <f t="shared" ca="1" si="1"/>
        <v>Gas Supply Security Assessment
Gas Supply Security Assessment</v>
      </c>
      <c r="D73" s="145" t="str">
        <f t="shared" si="2"/>
        <v/>
      </c>
      <c r="E73" s="146"/>
      <c r="F73" s="146"/>
      <c r="G73" s="146"/>
      <c r="I73" s="147"/>
      <c r="J73" s="148"/>
      <c r="K73" s="148"/>
      <c r="L73" s="149"/>
      <c r="M73" s="150"/>
      <c r="N73" s="148"/>
      <c r="O73" s="148"/>
      <c r="P73" s="151" t="str">
        <f t="shared" si="3"/>
        <v/>
      </c>
      <c r="Q73" s="152"/>
      <c r="R73" s="151" t="str">
        <f ca="1">IFERROR(IF($B73="","",INDEX('Impact-Probability_Matrix'!$C$4:$G$8,MATCH($D73,'Impact-Probability_Matrix'!$C$4:$C$8,0),MATCH($P73,'Impact-Probability_Matrix'!$C$4:$G$4,0))),"-")</f>
        <v>-</v>
      </c>
      <c r="T73" s="153"/>
      <c r="U73" s="154"/>
      <c r="AE73" s="158">
        <v>58</v>
      </c>
      <c r="AF73" s="159" t="str">
        <f t="shared" ca="1" si="7"/>
        <v>Condition C4 (GSP Licence)</v>
      </c>
      <c r="AG73" s="159" t="str">
        <f t="shared" ca="1" si="7"/>
        <v>Gas Supply Security Assessment</v>
      </c>
      <c r="AH73" s="159" t="str">
        <f t="shared" ca="1" si="7"/>
        <v>Gas Supply Security Assessment</v>
      </c>
      <c r="AI73" s="159">
        <f t="shared" ca="1" si="7"/>
        <v>0</v>
      </c>
    </row>
    <row r="74" spans="1:35" ht="34.5" thickBot="1" x14ac:dyDescent="0.25">
      <c r="A74" s="143">
        <f t="shared" si="5"/>
        <v>59</v>
      </c>
      <c r="B74" s="144" t="str">
        <f t="shared" ca="1" si="0"/>
        <v>Condition C7 (ESO Licence) and Condition C6 (GSP Licence)</v>
      </c>
      <c r="C74" s="144" t="str">
        <f t="shared" ca="1" si="1"/>
        <v xml:space="preserve">Energy Resilience Assessment Report 
Energy Resilience Assessment Report </v>
      </c>
      <c r="D74" s="145" t="str">
        <f t="shared" si="2"/>
        <v/>
      </c>
      <c r="E74" s="146"/>
      <c r="F74" s="146"/>
      <c r="G74" s="146"/>
      <c r="I74" s="147"/>
      <c r="J74" s="148"/>
      <c r="K74" s="148"/>
      <c r="L74" s="149"/>
      <c r="M74" s="150"/>
      <c r="N74" s="148"/>
      <c r="O74" s="148"/>
      <c r="P74" s="151" t="str">
        <f t="shared" si="3"/>
        <v/>
      </c>
      <c r="Q74" s="152"/>
      <c r="R74" s="151" t="str">
        <f ca="1">IFERROR(IF($B74="","",INDEX('Impact-Probability_Matrix'!$C$4:$G$8,MATCH($D74,'Impact-Probability_Matrix'!$C$4:$C$8,0),MATCH($P74,'Impact-Probability_Matrix'!$C$4:$G$4,0))),"-")</f>
        <v>-</v>
      </c>
      <c r="T74" s="153"/>
      <c r="U74" s="154"/>
      <c r="AE74" s="158">
        <v>59</v>
      </c>
      <c r="AF74" s="159" t="str">
        <f t="shared" ca="1" si="7"/>
        <v>Condition C7 (ESO Licence) and Condition C6 (GSP Licence)</v>
      </c>
      <c r="AG74" s="159" t="str">
        <f t="shared" ca="1" si="7"/>
        <v xml:space="preserve">Energy Resilience Assessment Report </v>
      </c>
      <c r="AH74" s="159" t="str">
        <f t="shared" ca="1" si="7"/>
        <v xml:space="preserve">Energy Resilience Assessment Report </v>
      </c>
      <c r="AI74" s="159">
        <f t="shared" ca="1" si="7"/>
        <v>0</v>
      </c>
    </row>
    <row r="75" spans="1:35" ht="34.5" thickBot="1" x14ac:dyDescent="0.25">
      <c r="A75" s="143">
        <f t="shared" si="5"/>
        <v>60</v>
      </c>
      <c r="B75" s="144" t="str">
        <f t="shared" ca="1" si="0"/>
        <v>Condition C7 (ESO Licence) and Condition C6 (GSP Licence)</v>
      </c>
      <c r="C75" s="144" t="str">
        <f t="shared" ca="1" si="1"/>
        <v>Industry Readiness and Preparedness Report
 Industry Readiness and Preparedness Report</v>
      </c>
      <c r="D75" s="145" t="str">
        <f t="shared" si="2"/>
        <v/>
      </c>
      <c r="E75" s="146"/>
      <c r="F75" s="146"/>
      <c r="G75" s="146"/>
      <c r="I75" s="147"/>
      <c r="J75" s="148"/>
      <c r="K75" s="148"/>
      <c r="L75" s="149"/>
      <c r="M75" s="150"/>
      <c r="N75" s="148"/>
      <c r="O75" s="148"/>
      <c r="P75" s="151" t="str">
        <f t="shared" si="3"/>
        <v/>
      </c>
      <c r="Q75" s="152"/>
      <c r="R75" s="151" t="str">
        <f ca="1">IFERROR(IF($B75="","",INDEX('Impact-Probability_Matrix'!$C$4:$G$8,MATCH($D75,'Impact-Probability_Matrix'!$C$4:$C$8,0),MATCH($P75,'Impact-Probability_Matrix'!$C$4:$G$4,0))),"-")</f>
        <v>-</v>
      </c>
      <c r="T75" s="153"/>
      <c r="U75" s="154"/>
      <c r="AE75" s="158">
        <v>60</v>
      </c>
      <c r="AF75" s="159" t="str">
        <f t="shared" ca="1" si="7"/>
        <v>Condition C7 (ESO Licence) and Condition C6 (GSP Licence)</v>
      </c>
      <c r="AG75" s="159" t="str">
        <f t="shared" ca="1" si="7"/>
        <v>Industry Readiness and Preparedness Report</v>
      </c>
      <c r="AH75" s="159" t="str">
        <f t="shared" ca="1" si="7"/>
        <v xml:space="preserve"> Industry Readiness and Preparedness Report</v>
      </c>
      <c r="AI75" s="159">
        <f t="shared" ca="1" si="7"/>
        <v>0</v>
      </c>
    </row>
    <row r="76" spans="1:35" ht="34.5" thickBot="1" x14ac:dyDescent="0.25">
      <c r="A76" s="143">
        <f t="shared" si="5"/>
        <v>61</v>
      </c>
      <c r="B76" s="144" t="str">
        <f t="shared" ca="1" si="0"/>
        <v>Condition C8 (GSP Licence)</v>
      </c>
      <c r="C76" s="144" t="str">
        <f t="shared" ca="1" si="1"/>
        <v xml:space="preserve">Gas Network Capability Needs Report 
Gas Network Capability Needs Report </v>
      </c>
      <c r="D76" s="145" t="str">
        <f t="shared" si="2"/>
        <v/>
      </c>
      <c r="E76" s="146"/>
      <c r="F76" s="146"/>
      <c r="G76" s="146"/>
      <c r="I76" s="147"/>
      <c r="J76" s="148"/>
      <c r="K76" s="148"/>
      <c r="L76" s="149"/>
      <c r="M76" s="150"/>
      <c r="N76" s="148"/>
      <c r="O76" s="148"/>
      <c r="P76" s="151" t="str">
        <f t="shared" si="3"/>
        <v/>
      </c>
      <c r="Q76" s="152"/>
      <c r="R76" s="151" t="str">
        <f ca="1">IFERROR(IF($B76="","",INDEX('Impact-Probability_Matrix'!$C$4:$G$8,MATCH($D76,'Impact-Probability_Matrix'!$C$4:$C$8,0),MATCH($P76,'Impact-Probability_Matrix'!$C$4:$G$4,0))),"-")</f>
        <v>-</v>
      </c>
      <c r="T76" s="153"/>
      <c r="U76" s="154"/>
      <c r="AE76" s="158">
        <v>61</v>
      </c>
      <c r="AF76" s="159" t="str">
        <f t="shared" ref="AF76:AI95" ca="1" si="8">IFERROR(INDEX(INDIRECT($AA$34),MATCH($AE76,INDIRECT($Y$34),0),MATCH(AF$15,INDIRECT($Z$34),0)),"")</f>
        <v>Condition C8 (GSP Licence)</v>
      </c>
      <c r="AG76" s="159" t="str">
        <f t="shared" ca="1" si="8"/>
        <v xml:space="preserve">Gas Network Capability Needs Report </v>
      </c>
      <c r="AH76" s="159" t="str">
        <f t="shared" ca="1" si="8"/>
        <v xml:space="preserve">Gas Network Capability Needs Report </v>
      </c>
      <c r="AI76" s="159">
        <f t="shared" ca="1" si="8"/>
        <v>0</v>
      </c>
    </row>
    <row r="77" spans="1:35" ht="34.5" thickBot="1" x14ac:dyDescent="0.25">
      <c r="A77" s="143">
        <f t="shared" si="5"/>
        <v>62</v>
      </c>
      <c r="B77" s="144" t="str">
        <f t="shared" ca="1" si="0"/>
        <v>Condition C8 (GSP Licence)</v>
      </c>
      <c r="C77" s="144" t="str">
        <f t="shared" ca="1" si="1"/>
        <v>Gas Options Advice Document
Gas Options Advice Document</v>
      </c>
      <c r="D77" s="145" t="str">
        <f t="shared" si="2"/>
        <v/>
      </c>
      <c r="E77" s="146"/>
      <c r="F77" s="146"/>
      <c r="G77" s="146"/>
      <c r="I77" s="147"/>
      <c r="J77" s="148"/>
      <c r="K77" s="148"/>
      <c r="L77" s="149"/>
      <c r="M77" s="150"/>
      <c r="N77" s="148"/>
      <c r="O77" s="148"/>
      <c r="P77" s="151" t="str">
        <f t="shared" si="3"/>
        <v/>
      </c>
      <c r="Q77" s="152"/>
      <c r="R77" s="151" t="str">
        <f ca="1">IFERROR(IF($B77="","",INDEX('Impact-Probability_Matrix'!$C$4:$G$8,MATCH($D77,'Impact-Probability_Matrix'!$C$4:$C$8,0),MATCH($P77,'Impact-Probability_Matrix'!$C$4:$G$4,0))),"-")</f>
        <v>-</v>
      </c>
      <c r="T77" s="153"/>
      <c r="U77" s="154"/>
      <c r="AE77" s="158">
        <v>62</v>
      </c>
      <c r="AF77" s="159" t="str">
        <f t="shared" ca="1" si="8"/>
        <v>Condition C8 (GSP Licence)</v>
      </c>
      <c r="AG77" s="159" t="str">
        <f t="shared" ca="1" si="8"/>
        <v>Gas Options Advice Document</v>
      </c>
      <c r="AH77" s="159" t="str">
        <f t="shared" ca="1" si="8"/>
        <v>Gas Options Advice Document</v>
      </c>
      <c r="AI77" s="159">
        <f t="shared" ca="1" si="8"/>
        <v>0</v>
      </c>
    </row>
    <row r="78" spans="1:35" ht="34.5" thickBot="1" x14ac:dyDescent="0.25">
      <c r="A78" s="143">
        <f t="shared" si="5"/>
        <v>63</v>
      </c>
      <c r="B78" s="144" t="str">
        <f t="shared" ca="1" si="0"/>
        <v>Condition C17 (ESO Licence) and Condition C12 (GSP Licence)</v>
      </c>
      <c r="C78" s="144" t="str">
        <f t="shared" ca="1" si="1"/>
        <v xml:space="preserve">CSNP Methodology
Approval process for the CSNP Methodology </v>
      </c>
      <c r="D78" s="145" t="str">
        <f t="shared" si="2"/>
        <v/>
      </c>
      <c r="E78" s="146"/>
      <c r="F78" s="146"/>
      <c r="G78" s="146"/>
      <c r="I78" s="147"/>
      <c r="J78" s="148"/>
      <c r="K78" s="148"/>
      <c r="L78" s="149"/>
      <c r="M78" s="150"/>
      <c r="N78" s="148"/>
      <c r="O78" s="148"/>
      <c r="P78" s="151" t="str">
        <f t="shared" si="3"/>
        <v/>
      </c>
      <c r="Q78" s="152"/>
      <c r="R78" s="151" t="str">
        <f ca="1">IFERROR(IF($B78="","",INDEX('Impact-Probability_Matrix'!$C$4:$G$8,MATCH($D78,'Impact-Probability_Matrix'!$C$4:$C$8,0),MATCH($P78,'Impact-Probability_Matrix'!$C$4:$G$4,0))),"-")</f>
        <v>-</v>
      </c>
      <c r="T78" s="153"/>
      <c r="U78" s="154"/>
      <c r="AE78" s="158">
        <v>63</v>
      </c>
      <c r="AF78" s="159" t="str">
        <f t="shared" ca="1" si="8"/>
        <v>Condition C17 (ESO Licence) and Condition C12 (GSP Licence)</v>
      </c>
      <c r="AG78" s="159" t="str">
        <f t="shared" ca="1" si="8"/>
        <v>CSNP Methodology</v>
      </c>
      <c r="AH78" s="159" t="str">
        <f t="shared" ca="1" si="8"/>
        <v xml:space="preserve">Approval process for the CSNP Methodology </v>
      </c>
      <c r="AI78" s="159">
        <f t="shared" ca="1" si="8"/>
        <v>0</v>
      </c>
    </row>
    <row r="79" spans="1:35" ht="45.75" thickBot="1" x14ac:dyDescent="0.25">
      <c r="A79" s="143">
        <f t="shared" si="5"/>
        <v>64</v>
      </c>
      <c r="B79" s="144" t="str">
        <f t="shared" ca="1" si="0"/>
        <v>Condition F1 (ESO and GSP Licence)</v>
      </c>
      <c r="C79" s="144" t="str">
        <f t="shared" ca="1" si="1"/>
        <v>Total Cost Allocation Methodology
Sets out the principles and procedures for how total expenditure is allocated as either Gas or Electricity Licence Expenditure.</v>
      </c>
      <c r="D79" s="145" t="str">
        <f t="shared" si="2"/>
        <v/>
      </c>
      <c r="E79" s="146"/>
      <c r="F79" s="146"/>
      <c r="G79" s="146"/>
      <c r="I79" s="147"/>
      <c r="J79" s="148"/>
      <c r="K79" s="148"/>
      <c r="L79" s="149"/>
      <c r="M79" s="150"/>
      <c r="N79" s="148"/>
      <c r="O79" s="148"/>
      <c r="P79" s="151" t="str">
        <f t="shared" si="3"/>
        <v/>
      </c>
      <c r="Q79" s="152"/>
      <c r="R79" s="151" t="str">
        <f ca="1">IFERROR(IF($B79="","",INDEX('Impact-Probability_Matrix'!$C$4:$G$8,MATCH($D79,'Impact-Probability_Matrix'!$C$4:$C$8,0),MATCH($P79,'Impact-Probability_Matrix'!$C$4:$G$4,0))),"-")</f>
        <v>-</v>
      </c>
      <c r="T79" s="153"/>
      <c r="U79" s="154"/>
      <c r="AE79" s="158">
        <v>64</v>
      </c>
      <c r="AF79" s="159" t="str">
        <f t="shared" ca="1" si="8"/>
        <v>Condition F1 (ESO and GSP Licence)</v>
      </c>
      <c r="AG79" s="159" t="str">
        <f t="shared" ca="1" si="8"/>
        <v>Total Cost Allocation Methodology</v>
      </c>
      <c r="AH79" s="159" t="str">
        <f t="shared" ca="1" si="8"/>
        <v>Sets out the principles and procedures for how total expenditure is allocated as either Gas or Electricity Licence Expenditure.</v>
      </c>
      <c r="AI79" s="159">
        <f t="shared" ca="1" si="8"/>
        <v>0</v>
      </c>
    </row>
    <row r="80" spans="1:35" ht="45.75" thickBot="1" x14ac:dyDescent="0.25">
      <c r="A80" s="143">
        <f t="shared" si="5"/>
        <v>65</v>
      </c>
      <c r="B80" s="144" t="str">
        <f t="shared" ref="B80:B143" ca="1" si="9">IF(OR($AF80=0,$AI80="No"),"",AF80)</f>
        <v>Condition F5 (ESO Licence) and Condition F4 (GSP Licence)</v>
      </c>
      <c r="C80" s="144" t="str">
        <f t="shared" ref="C80:C143" ca="1" si="10">IF(OR($AF80=0,$AI80="No"),"",AG80&amp;CHAR(10)&amp;CHAR(10)&amp;AH80)</f>
        <v>Financial Model
Submission and publication of financial model containing calculation for ESO Allowed Revenue term and gas revenue provision term.</v>
      </c>
      <c r="D80" s="145" t="str">
        <f t="shared" ref="D80:D143" si="11">IF(COUNTIF($E80:$G80,"")=3,"",MAX($E80:$G80))</f>
        <v/>
      </c>
      <c r="E80" s="146"/>
      <c r="F80" s="146"/>
      <c r="G80" s="146"/>
      <c r="I80" s="147"/>
      <c r="J80" s="148"/>
      <c r="K80" s="148"/>
      <c r="L80" s="149"/>
      <c r="M80" s="150"/>
      <c r="N80" s="148"/>
      <c r="O80" s="148"/>
      <c r="P80" s="151" t="str">
        <f t="shared" ref="P80:P143" si="12">IFERROR(MAX(1,MAX($I80:$L80)-ROUND(AVERAGE($M80:$O80),0)),"")</f>
        <v/>
      </c>
      <c r="Q80" s="152"/>
      <c r="R80" s="151" t="str">
        <f ca="1">IFERROR(IF($B80="","",INDEX('Impact-Probability_Matrix'!$C$4:$G$8,MATCH($D80,'Impact-Probability_Matrix'!$C$4:$C$8,0),MATCH($P80,'Impact-Probability_Matrix'!$C$4:$G$4,0))),"-")</f>
        <v>-</v>
      </c>
      <c r="T80" s="153"/>
      <c r="U80" s="154"/>
      <c r="AE80" s="158">
        <v>65</v>
      </c>
      <c r="AF80" s="159" t="str">
        <f t="shared" ca="1" si="8"/>
        <v>Condition F5 (ESO Licence) and Condition F4 (GSP Licence)</v>
      </c>
      <c r="AG80" s="159" t="str">
        <f t="shared" ca="1" si="8"/>
        <v>Financial Model</v>
      </c>
      <c r="AH80" s="159" t="str">
        <f t="shared" ca="1" si="8"/>
        <v>Submission and publication of financial model containing calculation for ESO Allowed Revenue term and gas revenue provision term.</v>
      </c>
      <c r="AI80" s="159">
        <f t="shared" ca="1" si="8"/>
        <v>0</v>
      </c>
    </row>
    <row r="81" spans="1:35" ht="15" thickBot="1" x14ac:dyDescent="0.25">
      <c r="A81" s="143">
        <f t="shared" ref="A81:A144" si="13">AE81</f>
        <v>66</v>
      </c>
      <c r="B81" s="144" t="str">
        <f t="shared" ca="1" si="9"/>
        <v/>
      </c>
      <c r="C81" s="144" t="str">
        <f t="shared" ca="1" si="10"/>
        <v/>
      </c>
      <c r="D81" s="145" t="str">
        <f t="shared" si="11"/>
        <v/>
      </c>
      <c r="E81" s="146"/>
      <c r="F81" s="146"/>
      <c r="G81" s="146"/>
      <c r="I81" s="147"/>
      <c r="J81" s="148"/>
      <c r="K81" s="148"/>
      <c r="L81" s="149"/>
      <c r="M81" s="150"/>
      <c r="N81" s="148"/>
      <c r="O81" s="148"/>
      <c r="P81" s="151" t="str">
        <f t="shared" si="12"/>
        <v/>
      </c>
      <c r="Q81" s="152"/>
      <c r="R81" s="151" t="str">
        <f ca="1">IFERROR(IF($B81="","",INDEX('Impact-Probability_Matrix'!$C$4:$G$8,MATCH($D81,'Impact-Probability_Matrix'!$C$4:$C$8,0),MATCH($P81,'Impact-Probability_Matrix'!$C$4:$G$4,0))),"-")</f>
        <v/>
      </c>
      <c r="T81" s="153"/>
      <c r="U81" s="154"/>
      <c r="AE81" s="158">
        <v>66</v>
      </c>
      <c r="AF81" s="159">
        <f t="shared" ca="1" si="8"/>
        <v>0</v>
      </c>
      <c r="AG81" s="159">
        <f t="shared" ca="1" si="8"/>
        <v>0</v>
      </c>
      <c r="AH81" s="159">
        <f t="shared" ca="1" si="8"/>
        <v>0</v>
      </c>
      <c r="AI81" s="159">
        <f t="shared" ca="1" si="8"/>
        <v>0</v>
      </c>
    </row>
    <row r="82" spans="1:35" ht="15" thickBot="1" x14ac:dyDescent="0.25">
      <c r="A82" s="143">
        <f t="shared" si="13"/>
        <v>67</v>
      </c>
      <c r="B82" s="144" t="str">
        <f t="shared" ca="1" si="9"/>
        <v/>
      </c>
      <c r="C82" s="144" t="str">
        <f t="shared" ca="1" si="10"/>
        <v/>
      </c>
      <c r="D82" s="145" t="str">
        <f t="shared" si="11"/>
        <v/>
      </c>
      <c r="E82" s="146"/>
      <c r="F82" s="146"/>
      <c r="G82" s="146"/>
      <c r="I82" s="147"/>
      <c r="J82" s="148"/>
      <c r="K82" s="148"/>
      <c r="L82" s="149"/>
      <c r="M82" s="150"/>
      <c r="N82" s="148"/>
      <c r="O82" s="148"/>
      <c r="P82" s="151" t="str">
        <f t="shared" si="12"/>
        <v/>
      </c>
      <c r="Q82" s="152"/>
      <c r="R82" s="151" t="str">
        <f ca="1">IFERROR(IF($B82="","",INDEX('Impact-Probability_Matrix'!$C$4:$G$8,MATCH($D82,'Impact-Probability_Matrix'!$C$4:$C$8,0),MATCH($P82,'Impact-Probability_Matrix'!$C$4:$G$4,0))),"-")</f>
        <v/>
      </c>
      <c r="T82" s="153"/>
      <c r="U82" s="154"/>
      <c r="AE82" s="158">
        <v>67</v>
      </c>
      <c r="AF82" s="159">
        <f t="shared" ca="1" si="8"/>
        <v>0</v>
      </c>
      <c r="AG82" s="159">
        <f t="shared" ca="1" si="8"/>
        <v>0</v>
      </c>
      <c r="AH82" s="159">
        <f t="shared" ca="1" si="8"/>
        <v>0</v>
      </c>
      <c r="AI82" s="159">
        <f t="shared" ca="1" si="8"/>
        <v>0</v>
      </c>
    </row>
    <row r="83" spans="1:35" ht="15" thickBot="1" x14ac:dyDescent="0.25">
      <c r="A83" s="143">
        <f t="shared" si="13"/>
        <v>68</v>
      </c>
      <c r="B83" s="144" t="str">
        <f t="shared" ca="1" si="9"/>
        <v/>
      </c>
      <c r="C83" s="144" t="str">
        <f t="shared" ca="1" si="10"/>
        <v/>
      </c>
      <c r="D83" s="145" t="str">
        <f t="shared" si="11"/>
        <v/>
      </c>
      <c r="E83" s="146"/>
      <c r="F83" s="146"/>
      <c r="G83" s="146"/>
      <c r="I83" s="147"/>
      <c r="J83" s="148"/>
      <c r="K83" s="148"/>
      <c r="L83" s="149"/>
      <c r="M83" s="150"/>
      <c r="N83" s="148"/>
      <c r="O83" s="148"/>
      <c r="P83" s="151" t="str">
        <f t="shared" si="12"/>
        <v/>
      </c>
      <c r="Q83" s="152"/>
      <c r="R83" s="151" t="str">
        <f ca="1">IFERROR(IF($B83="","",INDEX('Impact-Probability_Matrix'!$C$4:$G$8,MATCH($D83,'Impact-Probability_Matrix'!$C$4:$C$8,0),MATCH($P83,'Impact-Probability_Matrix'!$C$4:$G$4,0))),"-")</f>
        <v/>
      </c>
      <c r="T83" s="153"/>
      <c r="U83" s="154"/>
      <c r="AE83" s="158">
        <v>68</v>
      </c>
      <c r="AF83" s="159">
        <f t="shared" ca="1" si="8"/>
        <v>0</v>
      </c>
      <c r="AG83" s="159">
        <f t="shared" ca="1" si="8"/>
        <v>0</v>
      </c>
      <c r="AH83" s="159">
        <f t="shared" ca="1" si="8"/>
        <v>0</v>
      </c>
      <c r="AI83" s="159">
        <f t="shared" ca="1" si="8"/>
        <v>0</v>
      </c>
    </row>
    <row r="84" spans="1:35" ht="15" thickBot="1" x14ac:dyDescent="0.25">
      <c r="A84" s="143">
        <f t="shared" si="13"/>
        <v>69</v>
      </c>
      <c r="B84" s="144" t="str">
        <f t="shared" ca="1" si="9"/>
        <v/>
      </c>
      <c r="C84" s="144" t="str">
        <f t="shared" ca="1" si="10"/>
        <v/>
      </c>
      <c r="D84" s="145" t="str">
        <f t="shared" si="11"/>
        <v/>
      </c>
      <c r="E84" s="146"/>
      <c r="F84" s="146"/>
      <c r="G84" s="146"/>
      <c r="I84" s="147"/>
      <c r="J84" s="148"/>
      <c r="K84" s="148"/>
      <c r="L84" s="149"/>
      <c r="M84" s="150"/>
      <c r="N84" s="148"/>
      <c r="O84" s="148"/>
      <c r="P84" s="151" t="str">
        <f t="shared" si="12"/>
        <v/>
      </c>
      <c r="Q84" s="152"/>
      <c r="R84" s="151" t="str">
        <f ca="1">IFERROR(IF($B84="","",INDEX('Impact-Probability_Matrix'!$C$4:$G$8,MATCH($D84,'Impact-Probability_Matrix'!$C$4:$C$8,0),MATCH($P84,'Impact-Probability_Matrix'!$C$4:$G$4,0))),"-")</f>
        <v/>
      </c>
      <c r="T84" s="153"/>
      <c r="U84" s="154"/>
      <c r="AE84" s="158">
        <v>69</v>
      </c>
      <c r="AF84" s="159">
        <f t="shared" ca="1" si="8"/>
        <v>0</v>
      </c>
      <c r="AG84" s="159">
        <f t="shared" ca="1" si="8"/>
        <v>0</v>
      </c>
      <c r="AH84" s="159">
        <f t="shared" ca="1" si="8"/>
        <v>0</v>
      </c>
      <c r="AI84" s="159">
        <f t="shared" ca="1" si="8"/>
        <v>0</v>
      </c>
    </row>
    <row r="85" spans="1:35" ht="15" thickBot="1" x14ac:dyDescent="0.25">
      <c r="A85" s="143">
        <f t="shared" si="13"/>
        <v>70</v>
      </c>
      <c r="B85" s="144" t="str">
        <f t="shared" ca="1" si="9"/>
        <v/>
      </c>
      <c r="C85" s="144" t="str">
        <f t="shared" ca="1" si="10"/>
        <v/>
      </c>
      <c r="D85" s="145" t="str">
        <f t="shared" si="11"/>
        <v/>
      </c>
      <c r="E85" s="146"/>
      <c r="F85" s="146"/>
      <c r="G85" s="146"/>
      <c r="I85" s="147"/>
      <c r="J85" s="148"/>
      <c r="K85" s="148"/>
      <c r="L85" s="149"/>
      <c r="M85" s="150"/>
      <c r="N85" s="148"/>
      <c r="O85" s="148"/>
      <c r="P85" s="151" t="str">
        <f t="shared" si="12"/>
        <v/>
      </c>
      <c r="Q85" s="152"/>
      <c r="R85" s="151" t="str">
        <f ca="1">IFERROR(IF($B85="","",INDEX('Impact-Probability_Matrix'!$C$4:$G$8,MATCH($D85,'Impact-Probability_Matrix'!$C$4:$C$8,0),MATCH($P85,'Impact-Probability_Matrix'!$C$4:$G$4,0))),"-")</f>
        <v/>
      </c>
      <c r="T85" s="153"/>
      <c r="U85" s="154"/>
      <c r="AE85" s="158">
        <v>70</v>
      </c>
      <c r="AF85" s="159">
        <f t="shared" ca="1" si="8"/>
        <v>0</v>
      </c>
      <c r="AG85" s="159">
        <f t="shared" ca="1" si="8"/>
        <v>0</v>
      </c>
      <c r="AH85" s="159">
        <f t="shared" ca="1" si="8"/>
        <v>0</v>
      </c>
      <c r="AI85" s="159">
        <f t="shared" ca="1" si="8"/>
        <v>0</v>
      </c>
    </row>
    <row r="86" spans="1:35" ht="15" thickBot="1" x14ac:dyDescent="0.25">
      <c r="A86" s="143">
        <f t="shared" si="13"/>
        <v>71</v>
      </c>
      <c r="B86" s="144" t="str">
        <f t="shared" ca="1" si="9"/>
        <v/>
      </c>
      <c r="C86" s="144" t="str">
        <f t="shared" ca="1" si="10"/>
        <v/>
      </c>
      <c r="D86" s="145" t="str">
        <f t="shared" si="11"/>
        <v/>
      </c>
      <c r="E86" s="146"/>
      <c r="F86" s="146"/>
      <c r="G86" s="146"/>
      <c r="I86" s="147"/>
      <c r="J86" s="148"/>
      <c r="K86" s="148"/>
      <c r="L86" s="149"/>
      <c r="M86" s="150"/>
      <c r="N86" s="148"/>
      <c r="O86" s="148"/>
      <c r="P86" s="151" t="str">
        <f t="shared" si="12"/>
        <v/>
      </c>
      <c r="Q86" s="152"/>
      <c r="R86" s="151" t="str">
        <f ca="1">IFERROR(IF($B86="","",INDEX('Impact-Probability_Matrix'!$C$4:$G$8,MATCH($D86,'Impact-Probability_Matrix'!$C$4:$C$8,0),MATCH($P86,'Impact-Probability_Matrix'!$C$4:$G$4,0))),"-")</f>
        <v/>
      </c>
      <c r="T86" s="153"/>
      <c r="U86" s="154"/>
      <c r="AE86" s="158">
        <v>71</v>
      </c>
      <c r="AF86" s="159">
        <f t="shared" ca="1" si="8"/>
        <v>0</v>
      </c>
      <c r="AG86" s="159">
        <f t="shared" ca="1" si="8"/>
        <v>0</v>
      </c>
      <c r="AH86" s="159">
        <f t="shared" ca="1" si="8"/>
        <v>0</v>
      </c>
      <c r="AI86" s="159">
        <f t="shared" ca="1" si="8"/>
        <v>0</v>
      </c>
    </row>
    <row r="87" spans="1:35" ht="15" thickBot="1" x14ac:dyDescent="0.25">
      <c r="A87" s="143">
        <f t="shared" si="13"/>
        <v>72</v>
      </c>
      <c r="B87" s="144" t="str">
        <f t="shared" ca="1" si="9"/>
        <v/>
      </c>
      <c r="C87" s="144" t="str">
        <f t="shared" ca="1" si="10"/>
        <v/>
      </c>
      <c r="D87" s="145" t="str">
        <f t="shared" si="11"/>
        <v/>
      </c>
      <c r="E87" s="146"/>
      <c r="F87" s="146"/>
      <c r="G87" s="146"/>
      <c r="I87" s="147"/>
      <c r="J87" s="148"/>
      <c r="K87" s="148"/>
      <c r="L87" s="149"/>
      <c r="M87" s="150"/>
      <c r="N87" s="148"/>
      <c r="O87" s="148"/>
      <c r="P87" s="151" t="str">
        <f t="shared" si="12"/>
        <v/>
      </c>
      <c r="Q87" s="152"/>
      <c r="R87" s="151" t="str">
        <f ca="1">IFERROR(IF($B87="","",INDEX('Impact-Probability_Matrix'!$C$4:$G$8,MATCH($D87,'Impact-Probability_Matrix'!$C$4:$C$8,0),MATCH($P87,'Impact-Probability_Matrix'!$C$4:$G$4,0))),"-")</f>
        <v/>
      </c>
      <c r="T87" s="153"/>
      <c r="U87" s="154"/>
      <c r="AE87" s="158">
        <v>72</v>
      </c>
      <c r="AF87" s="159">
        <f t="shared" ca="1" si="8"/>
        <v>0</v>
      </c>
      <c r="AG87" s="159">
        <f t="shared" ca="1" si="8"/>
        <v>0</v>
      </c>
      <c r="AH87" s="159">
        <f t="shared" ca="1" si="8"/>
        <v>0</v>
      </c>
      <c r="AI87" s="159">
        <f t="shared" ca="1" si="8"/>
        <v>0</v>
      </c>
    </row>
    <row r="88" spans="1:35" ht="15" thickBot="1" x14ac:dyDescent="0.25">
      <c r="A88" s="143">
        <f t="shared" si="13"/>
        <v>73</v>
      </c>
      <c r="B88" s="144" t="str">
        <f t="shared" ca="1" si="9"/>
        <v/>
      </c>
      <c r="C88" s="144" t="str">
        <f t="shared" ca="1" si="10"/>
        <v/>
      </c>
      <c r="D88" s="145" t="str">
        <f t="shared" si="11"/>
        <v/>
      </c>
      <c r="E88" s="146"/>
      <c r="F88" s="146"/>
      <c r="G88" s="146"/>
      <c r="I88" s="147"/>
      <c r="J88" s="148"/>
      <c r="K88" s="148"/>
      <c r="L88" s="149"/>
      <c r="M88" s="150"/>
      <c r="N88" s="148"/>
      <c r="O88" s="148"/>
      <c r="P88" s="151" t="str">
        <f t="shared" si="12"/>
        <v/>
      </c>
      <c r="Q88" s="152"/>
      <c r="R88" s="151" t="str">
        <f ca="1">IFERROR(IF($B88="","",INDEX('Impact-Probability_Matrix'!$C$4:$G$8,MATCH($D88,'Impact-Probability_Matrix'!$C$4:$C$8,0),MATCH($P88,'Impact-Probability_Matrix'!$C$4:$G$4,0))),"-")</f>
        <v/>
      </c>
      <c r="T88" s="153"/>
      <c r="U88" s="154"/>
      <c r="AE88" s="158">
        <v>73</v>
      </c>
      <c r="AF88" s="159">
        <f t="shared" ca="1" si="8"/>
        <v>0</v>
      </c>
      <c r="AG88" s="159">
        <f t="shared" ca="1" si="8"/>
        <v>0</v>
      </c>
      <c r="AH88" s="159">
        <f t="shared" ca="1" si="8"/>
        <v>0</v>
      </c>
      <c r="AI88" s="159">
        <f t="shared" ca="1" si="8"/>
        <v>0</v>
      </c>
    </row>
    <row r="89" spans="1:35" ht="15" thickBot="1" x14ac:dyDescent="0.25">
      <c r="A89" s="143">
        <f t="shared" si="13"/>
        <v>74</v>
      </c>
      <c r="B89" s="144" t="str">
        <f t="shared" ca="1" si="9"/>
        <v/>
      </c>
      <c r="C89" s="144" t="str">
        <f t="shared" ca="1" si="10"/>
        <v/>
      </c>
      <c r="D89" s="145" t="str">
        <f t="shared" si="11"/>
        <v/>
      </c>
      <c r="E89" s="146"/>
      <c r="F89" s="146"/>
      <c r="G89" s="146"/>
      <c r="I89" s="147"/>
      <c r="J89" s="148"/>
      <c r="K89" s="148"/>
      <c r="L89" s="149"/>
      <c r="M89" s="150"/>
      <c r="N89" s="148"/>
      <c r="O89" s="148"/>
      <c r="P89" s="151" t="str">
        <f t="shared" si="12"/>
        <v/>
      </c>
      <c r="Q89" s="152"/>
      <c r="R89" s="151" t="str">
        <f ca="1">IFERROR(IF($B89="","",INDEX('Impact-Probability_Matrix'!$C$4:$G$8,MATCH($D89,'Impact-Probability_Matrix'!$C$4:$C$8,0),MATCH($P89,'Impact-Probability_Matrix'!$C$4:$G$4,0))),"-")</f>
        <v/>
      </c>
      <c r="T89" s="153"/>
      <c r="U89" s="154"/>
      <c r="AE89" s="158">
        <v>74</v>
      </c>
      <c r="AF89" s="159">
        <f t="shared" ca="1" si="8"/>
        <v>0</v>
      </c>
      <c r="AG89" s="159">
        <f t="shared" ca="1" si="8"/>
        <v>0</v>
      </c>
      <c r="AH89" s="159">
        <f t="shared" ca="1" si="8"/>
        <v>0</v>
      </c>
      <c r="AI89" s="159">
        <f t="shared" ca="1" si="8"/>
        <v>0</v>
      </c>
    </row>
    <row r="90" spans="1:35" ht="15" thickBot="1" x14ac:dyDescent="0.25">
      <c r="A90" s="143">
        <f t="shared" si="13"/>
        <v>75</v>
      </c>
      <c r="B90" s="144" t="str">
        <f t="shared" ca="1" si="9"/>
        <v/>
      </c>
      <c r="C90" s="144" t="str">
        <f t="shared" ca="1" si="10"/>
        <v/>
      </c>
      <c r="D90" s="145" t="str">
        <f t="shared" si="11"/>
        <v/>
      </c>
      <c r="E90" s="146"/>
      <c r="F90" s="146"/>
      <c r="G90" s="146"/>
      <c r="I90" s="147"/>
      <c r="J90" s="148"/>
      <c r="K90" s="148"/>
      <c r="L90" s="149"/>
      <c r="M90" s="150"/>
      <c r="N90" s="148"/>
      <c r="O90" s="148"/>
      <c r="P90" s="151" t="str">
        <f t="shared" si="12"/>
        <v/>
      </c>
      <c r="Q90" s="152"/>
      <c r="R90" s="151" t="str">
        <f ca="1">IFERROR(IF($B90="","",INDEX('Impact-Probability_Matrix'!$C$4:$G$8,MATCH($D90,'Impact-Probability_Matrix'!$C$4:$C$8,0),MATCH($P90,'Impact-Probability_Matrix'!$C$4:$G$4,0))),"-")</f>
        <v/>
      </c>
      <c r="T90" s="153"/>
      <c r="U90" s="154"/>
      <c r="AE90" s="158">
        <v>75</v>
      </c>
      <c r="AF90" s="159">
        <f t="shared" ca="1" si="8"/>
        <v>0</v>
      </c>
      <c r="AG90" s="159">
        <f t="shared" ca="1" si="8"/>
        <v>0</v>
      </c>
      <c r="AH90" s="159">
        <f t="shared" ca="1" si="8"/>
        <v>0</v>
      </c>
      <c r="AI90" s="159">
        <f t="shared" ca="1" si="8"/>
        <v>0</v>
      </c>
    </row>
    <row r="91" spans="1:35" ht="15" thickBot="1" x14ac:dyDescent="0.25">
      <c r="A91" s="143">
        <f t="shared" si="13"/>
        <v>76</v>
      </c>
      <c r="B91" s="144" t="str">
        <f t="shared" ca="1" si="9"/>
        <v/>
      </c>
      <c r="C91" s="144" t="str">
        <f t="shared" ca="1" si="10"/>
        <v/>
      </c>
      <c r="D91" s="145" t="str">
        <f t="shared" si="11"/>
        <v/>
      </c>
      <c r="E91" s="146"/>
      <c r="F91" s="146"/>
      <c r="G91" s="146"/>
      <c r="I91" s="147"/>
      <c r="J91" s="148"/>
      <c r="K91" s="148"/>
      <c r="L91" s="149"/>
      <c r="M91" s="150"/>
      <c r="N91" s="148"/>
      <c r="O91" s="148"/>
      <c r="P91" s="151" t="str">
        <f t="shared" si="12"/>
        <v/>
      </c>
      <c r="Q91" s="152"/>
      <c r="R91" s="151" t="str">
        <f ca="1">IFERROR(IF($B91="","",INDEX('Impact-Probability_Matrix'!$C$4:$G$8,MATCH($D91,'Impact-Probability_Matrix'!$C$4:$C$8,0),MATCH($P91,'Impact-Probability_Matrix'!$C$4:$G$4,0))),"-")</f>
        <v/>
      </c>
      <c r="T91" s="153"/>
      <c r="U91" s="154"/>
      <c r="AE91" s="158">
        <v>76</v>
      </c>
      <c r="AF91" s="159">
        <f t="shared" ca="1" si="8"/>
        <v>0</v>
      </c>
      <c r="AG91" s="159">
        <f t="shared" ca="1" si="8"/>
        <v>0</v>
      </c>
      <c r="AH91" s="159">
        <f t="shared" ca="1" si="8"/>
        <v>0</v>
      </c>
      <c r="AI91" s="159">
        <f t="shared" ca="1" si="8"/>
        <v>0</v>
      </c>
    </row>
    <row r="92" spans="1:35" ht="15" thickBot="1" x14ac:dyDescent="0.25">
      <c r="A92" s="143">
        <f t="shared" si="13"/>
        <v>77</v>
      </c>
      <c r="B92" s="144" t="str">
        <f t="shared" ca="1" si="9"/>
        <v/>
      </c>
      <c r="C92" s="144" t="str">
        <f t="shared" ca="1" si="10"/>
        <v/>
      </c>
      <c r="D92" s="145" t="str">
        <f t="shared" si="11"/>
        <v/>
      </c>
      <c r="E92" s="146"/>
      <c r="F92" s="146"/>
      <c r="G92" s="146"/>
      <c r="I92" s="147"/>
      <c r="J92" s="148"/>
      <c r="K92" s="148"/>
      <c r="L92" s="149"/>
      <c r="M92" s="150"/>
      <c r="N92" s="148"/>
      <c r="O92" s="148"/>
      <c r="P92" s="151" t="str">
        <f t="shared" si="12"/>
        <v/>
      </c>
      <c r="Q92" s="152"/>
      <c r="R92" s="151" t="str">
        <f ca="1">IFERROR(IF($B92="","",INDEX('Impact-Probability_Matrix'!$C$4:$G$8,MATCH($D92,'Impact-Probability_Matrix'!$C$4:$C$8,0),MATCH($P92,'Impact-Probability_Matrix'!$C$4:$G$4,0))),"-")</f>
        <v/>
      </c>
      <c r="T92" s="153"/>
      <c r="U92" s="154"/>
      <c r="AE92" s="158">
        <v>77</v>
      </c>
      <c r="AF92" s="159">
        <f t="shared" ca="1" si="8"/>
        <v>0</v>
      </c>
      <c r="AG92" s="159">
        <f t="shared" ca="1" si="8"/>
        <v>0</v>
      </c>
      <c r="AH92" s="159">
        <f t="shared" ca="1" si="8"/>
        <v>0</v>
      </c>
      <c r="AI92" s="159">
        <f t="shared" ca="1" si="8"/>
        <v>0</v>
      </c>
    </row>
    <row r="93" spans="1:35" ht="15" thickBot="1" x14ac:dyDescent="0.25">
      <c r="A93" s="143">
        <f t="shared" si="13"/>
        <v>78</v>
      </c>
      <c r="B93" s="144" t="str">
        <f t="shared" ca="1" si="9"/>
        <v/>
      </c>
      <c r="C93" s="144" t="str">
        <f t="shared" ca="1" si="10"/>
        <v/>
      </c>
      <c r="D93" s="145" t="str">
        <f t="shared" si="11"/>
        <v/>
      </c>
      <c r="E93" s="146"/>
      <c r="F93" s="146"/>
      <c r="G93" s="146"/>
      <c r="I93" s="147"/>
      <c r="J93" s="148"/>
      <c r="K93" s="148"/>
      <c r="L93" s="149"/>
      <c r="M93" s="150"/>
      <c r="N93" s="148"/>
      <c r="O93" s="148"/>
      <c r="P93" s="151" t="str">
        <f t="shared" si="12"/>
        <v/>
      </c>
      <c r="Q93" s="152"/>
      <c r="R93" s="151" t="str">
        <f ca="1">IFERROR(IF($B93="","",INDEX('Impact-Probability_Matrix'!$C$4:$G$8,MATCH($D93,'Impact-Probability_Matrix'!$C$4:$C$8,0),MATCH($P93,'Impact-Probability_Matrix'!$C$4:$G$4,0))),"-")</f>
        <v/>
      </c>
      <c r="T93" s="153"/>
      <c r="U93" s="154"/>
      <c r="AE93" s="158">
        <v>78</v>
      </c>
      <c r="AF93" s="159">
        <f t="shared" ca="1" si="8"/>
        <v>0</v>
      </c>
      <c r="AG93" s="159">
        <f t="shared" ca="1" si="8"/>
        <v>0</v>
      </c>
      <c r="AH93" s="159">
        <f t="shared" ca="1" si="8"/>
        <v>0</v>
      </c>
      <c r="AI93" s="159">
        <f t="shared" ca="1" si="8"/>
        <v>0</v>
      </c>
    </row>
    <row r="94" spans="1:35" ht="15" thickBot="1" x14ac:dyDescent="0.25">
      <c r="A94" s="143">
        <f t="shared" si="13"/>
        <v>79</v>
      </c>
      <c r="B94" s="144" t="str">
        <f t="shared" ca="1" si="9"/>
        <v/>
      </c>
      <c r="C94" s="144" t="str">
        <f t="shared" ca="1" si="10"/>
        <v/>
      </c>
      <c r="D94" s="145" t="str">
        <f t="shared" si="11"/>
        <v/>
      </c>
      <c r="E94" s="146"/>
      <c r="F94" s="146"/>
      <c r="G94" s="146"/>
      <c r="I94" s="147"/>
      <c r="J94" s="148"/>
      <c r="K94" s="148"/>
      <c r="L94" s="149"/>
      <c r="M94" s="150"/>
      <c r="N94" s="148"/>
      <c r="O94" s="148"/>
      <c r="P94" s="151" t="str">
        <f t="shared" si="12"/>
        <v/>
      </c>
      <c r="Q94" s="152"/>
      <c r="R94" s="151" t="str">
        <f ca="1">IFERROR(IF($B94="","",INDEX('Impact-Probability_Matrix'!$C$4:$G$8,MATCH($D94,'Impact-Probability_Matrix'!$C$4:$C$8,0),MATCH($P94,'Impact-Probability_Matrix'!$C$4:$G$4,0))),"-")</f>
        <v/>
      </c>
      <c r="T94" s="153"/>
      <c r="U94" s="154"/>
      <c r="AE94" s="158">
        <v>79</v>
      </c>
      <c r="AF94" s="159">
        <f t="shared" ca="1" si="8"/>
        <v>0</v>
      </c>
      <c r="AG94" s="159">
        <f t="shared" ca="1" si="8"/>
        <v>0</v>
      </c>
      <c r="AH94" s="159">
        <f t="shared" ca="1" si="8"/>
        <v>0</v>
      </c>
      <c r="AI94" s="159">
        <f t="shared" ca="1" si="8"/>
        <v>0</v>
      </c>
    </row>
    <row r="95" spans="1:35" ht="15" thickBot="1" x14ac:dyDescent="0.25">
      <c r="A95" s="143">
        <f t="shared" si="13"/>
        <v>80</v>
      </c>
      <c r="B95" s="144" t="str">
        <f t="shared" ca="1" si="9"/>
        <v/>
      </c>
      <c r="C95" s="144" t="str">
        <f t="shared" ca="1" si="10"/>
        <v/>
      </c>
      <c r="D95" s="145" t="str">
        <f t="shared" si="11"/>
        <v/>
      </c>
      <c r="E95" s="146"/>
      <c r="F95" s="146"/>
      <c r="G95" s="146"/>
      <c r="I95" s="147"/>
      <c r="J95" s="148"/>
      <c r="K95" s="148"/>
      <c r="L95" s="149"/>
      <c r="M95" s="150"/>
      <c r="N95" s="148"/>
      <c r="O95" s="148"/>
      <c r="P95" s="151" t="str">
        <f t="shared" si="12"/>
        <v/>
      </c>
      <c r="Q95" s="152"/>
      <c r="R95" s="151" t="str">
        <f ca="1">IFERROR(IF($B95="","",INDEX('Impact-Probability_Matrix'!$C$4:$G$8,MATCH($D95,'Impact-Probability_Matrix'!$C$4:$C$8,0),MATCH($P95,'Impact-Probability_Matrix'!$C$4:$G$4,0))),"-")</f>
        <v/>
      </c>
      <c r="T95" s="153"/>
      <c r="U95" s="154"/>
      <c r="AE95" s="158">
        <v>80</v>
      </c>
      <c r="AF95" s="159">
        <f t="shared" ca="1" si="8"/>
        <v>0</v>
      </c>
      <c r="AG95" s="159">
        <f t="shared" ca="1" si="8"/>
        <v>0</v>
      </c>
      <c r="AH95" s="159">
        <f t="shared" ca="1" si="8"/>
        <v>0</v>
      </c>
      <c r="AI95" s="159">
        <f t="shared" ca="1" si="8"/>
        <v>0</v>
      </c>
    </row>
    <row r="96" spans="1:35" ht="15" thickBot="1" x14ac:dyDescent="0.25">
      <c r="A96" s="143">
        <f t="shared" si="13"/>
        <v>81</v>
      </c>
      <c r="B96" s="144" t="str">
        <f t="shared" ca="1" si="9"/>
        <v/>
      </c>
      <c r="C96" s="144" t="str">
        <f t="shared" ca="1" si="10"/>
        <v/>
      </c>
      <c r="D96" s="145" t="str">
        <f t="shared" si="11"/>
        <v/>
      </c>
      <c r="E96" s="146"/>
      <c r="F96" s="146"/>
      <c r="G96" s="146"/>
      <c r="I96" s="147"/>
      <c r="J96" s="148"/>
      <c r="K96" s="148"/>
      <c r="L96" s="149"/>
      <c r="M96" s="150"/>
      <c r="N96" s="148"/>
      <c r="O96" s="148"/>
      <c r="P96" s="151" t="str">
        <f t="shared" si="12"/>
        <v/>
      </c>
      <c r="Q96" s="152"/>
      <c r="R96" s="151" t="str">
        <f ca="1">IFERROR(IF($B96="","",INDEX('Impact-Probability_Matrix'!$C$4:$G$8,MATCH($D96,'Impact-Probability_Matrix'!$C$4:$C$8,0),MATCH($P96,'Impact-Probability_Matrix'!$C$4:$G$4,0))),"-")</f>
        <v/>
      </c>
      <c r="T96" s="153"/>
      <c r="U96" s="154"/>
      <c r="AE96" s="158">
        <v>81</v>
      </c>
      <c r="AF96" s="159">
        <f t="shared" ref="AF96:AI115" ca="1" si="14">IFERROR(INDEX(INDIRECT($AA$34),MATCH($AE96,INDIRECT($Y$34),0),MATCH(AF$15,INDIRECT($Z$34),0)),"")</f>
        <v>0</v>
      </c>
      <c r="AG96" s="159">
        <f t="shared" ca="1" si="14"/>
        <v>0</v>
      </c>
      <c r="AH96" s="159">
        <f t="shared" ca="1" si="14"/>
        <v>0</v>
      </c>
      <c r="AI96" s="159">
        <f t="shared" ca="1" si="14"/>
        <v>0</v>
      </c>
    </row>
    <row r="97" spans="1:35" ht="15" thickBot="1" x14ac:dyDescent="0.25">
      <c r="A97" s="143">
        <f t="shared" si="13"/>
        <v>82</v>
      </c>
      <c r="B97" s="144" t="str">
        <f t="shared" ca="1" si="9"/>
        <v/>
      </c>
      <c r="C97" s="144" t="str">
        <f t="shared" ca="1" si="10"/>
        <v/>
      </c>
      <c r="D97" s="145" t="str">
        <f t="shared" si="11"/>
        <v/>
      </c>
      <c r="E97" s="146"/>
      <c r="F97" s="146"/>
      <c r="G97" s="146"/>
      <c r="I97" s="147"/>
      <c r="J97" s="148"/>
      <c r="K97" s="148"/>
      <c r="L97" s="149"/>
      <c r="M97" s="150"/>
      <c r="N97" s="148"/>
      <c r="O97" s="148"/>
      <c r="P97" s="151" t="str">
        <f t="shared" si="12"/>
        <v/>
      </c>
      <c r="Q97" s="152"/>
      <c r="R97" s="151" t="str">
        <f ca="1">IFERROR(IF($B97="","",INDEX('Impact-Probability_Matrix'!$C$4:$G$8,MATCH($D97,'Impact-Probability_Matrix'!$C$4:$C$8,0),MATCH($P97,'Impact-Probability_Matrix'!$C$4:$G$4,0))),"-")</f>
        <v/>
      </c>
      <c r="T97" s="153"/>
      <c r="U97" s="154"/>
      <c r="AE97" s="158">
        <v>82</v>
      </c>
      <c r="AF97" s="159">
        <f t="shared" ca="1" si="14"/>
        <v>0</v>
      </c>
      <c r="AG97" s="159">
        <f t="shared" ca="1" si="14"/>
        <v>0</v>
      </c>
      <c r="AH97" s="159">
        <f t="shared" ca="1" si="14"/>
        <v>0</v>
      </c>
      <c r="AI97" s="159">
        <f t="shared" ca="1" si="14"/>
        <v>0</v>
      </c>
    </row>
    <row r="98" spans="1:35" ht="15" thickBot="1" x14ac:dyDescent="0.25">
      <c r="A98" s="143">
        <f t="shared" si="13"/>
        <v>83</v>
      </c>
      <c r="B98" s="144" t="str">
        <f t="shared" ca="1" si="9"/>
        <v/>
      </c>
      <c r="C98" s="144" t="str">
        <f t="shared" ca="1" si="10"/>
        <v/>
      </c>
      <c r="D98" s="145" t="str">
        <f t="shared" si="11"/>
        <v/>
      </c>
      <c r="E98" s="146"/>
      <c r="F98" s="146"/>
      <c r="G98" s="146"/>
      <c r="I98" s="147"/>
      <c r="J98" s="148"/>
      <c r="K98" s="148"/>
      <c r="L98" s="149"/>
      <c r="M98" s="150"/>
      <c r="N98" s="148"/>
      <c r="O98" s="148"/>
      <c r="P98" s="151" t="str">
        <f t="shared" si="12"/>
        <v/>
      </c>
      <c r="Q98" s="152"/>
      <c r="R98" s="151" t="str">
        <f ca="1">IFERROR(IF($B98="","",INDEX('Impact-Probability_Matrix'!$C$4:$G$8,MATCH($D98,'Impact-Probability_Matrix'!$C$4:$C$8,0),MATCH($P98,'Impact-Probability_Matrix'!$C$4:$G$4,0))),"-")</f>
        <v/>
      </c>
      <c r="T98" s="153"/>
      <c r="U98" s="154"/>
      <c r="AE98" s="158">
        <v>83</v>
      </c>
      <c r="AF98" s="159">
        <f t="shared" ca="1" si="14"/>
        <v>0</v>
      </c>
      <c r="AG98" s="159">
        <f t="shared" ca="1" si="14"/>
        <v>0</v>
      </c>
      <c r="AH98" s="159">
        <f t="shared" ca="1" si="14"/>
        <v>0</v>
      </c>
      <c r="AI98" s="159">
        <f t="shared" ca="1" si="14"/>
        <v>0</v>
      </c>
    </row>
    <row r="99" spans="1:35" ht="15" thickBot="1" x14ac:dyDescent="0.25">
      <c r="A99" s="143">
        <f t="shared" si="13"/>
        <v>84</v>
      </c>
      <c r="B99" s="144" t="str">
        <f t="shared" ca="1" si="9"/>
        <v/>
      </c>
      <c r="C99" s="144" t="str">
        <f t="shared" ca="1" si="10"/>
        <v/>
      </c>
      <c r="D99" s="145" t="str">
        <f t="shared" si="11"/>
        <v/>
      </c>
      <c r="E99" s="146"/>
      <c r="F99" s="146"/>
      <c r="G99" s="146"/>
      <c r="I99" s="147"/>
      <c r="J99" s="148"/>
      <c r="K99" s="148"/>
      <c r="L99" s="149"/>
      <c r="M99" s="150"/>
      <c r="N99" s="148"/>
      <c r="O99" s="148"/>
      <c r="P99" s="151" t="str">
        <f t="shared" si="12"/>
        <v/>
      </c>
      <c r="Q99" s="152"/>
      <c r="R99" s="151" t="str">
        <f ca="1">IFERROR(IF($B99="","",INDEX('Impact-Probability_Matrix'!$C$4:$G$8,MATCH($D99,'Impact-Probability_Matrix'!$C$4:$C$8,0),MATCH($P99,'Impact-Probability_Matrix'!$C$4:$G$4,0))),"-")</f>
        <v/>
      </c>
      <c r="T99" s="153"/>
      <c r="U99" s="154"/>
      <c r="AE99" s="158">
        <v>84</v>
      </c>
      <c r="AF99" s="159">
        <f t="shared" ca="1" si="14"/>
        <v>0</v>
      </c>
      <c r="AG99" s="159">
        <f t="shared" ca="1" si="14"/>
        <v>0</v>
      </c>
      <c r="AH99" s="159">
        <f t="shared" ca="1" si="14"/>
        <v>0</v>
      </c>
      <c r="AI99" s="159">
        <f t="shared" ca="1" si="14"/>
        <v>0</v>
      </c>
    </row>
    <row r="100" spans="1:35" ht="15" thickBot="1" x14ac:dyDescent="0.25">
      <c r="A100" s="143">
        <f t="shared" si="13"/>
        <v>85</v>
      </c>
      <c r="B100" s="144" t="str">
        <f t="shared" ca="1" si="9"/>
        <v/>
      </c>
      <c r="C100" s="144" t="str">
        <f t="shared" ca="1" si="10"/>
        <v/>
      </c>
      <c r="D100" s="145" t="str">
        <f t="shared" si="11"/>
        <v/>
      </c>
      <c r="E100" s="146"/>
      <c r="F100" s="146"/>
      <c r="G100" s="146"/>
      <c r="I100" s="147"/>
      <c r="J100" s="148"/>
      <c r="K100" s="148"/>
      <c r="L100" s="149"/>
      <c r="M100" s="150"/>
      <c r="N100" s="148"/>
      <c r="O100" s="148"/>
      <c r="P100" s="151" t="str">
        <f t="shared" si="12"/>
        <v/>
      </c>
      <c r="Q100" s="152"/>
      <c r="R100" s="151" t="str">
        <f ca="1">IFERROR(IF($B100="","",INDEX('Impact-Probability_Matrix'!$C$4:$G$8,MATCH($D100,'Impact-Probability_Matrix'!$C$4:$C$8,0),MATCH($P100,'Impact-Probability_Matrix'!$C$4:$G$4,0))),"-")</f>
        <v/>
      </c>
      <c r="T100" s="153"/>
      <c r="U100" s="154"/>
      <c r="AE100" s="158">
        <v>85</v>
      </c>
      <c r="AF100" s="159">
        <f t="shared" ca="1" si="14"/>
        <v>0</v>
      </c>
      <c r="AG100" s="159">
        <f t="shared" ca="1" si="14"/>
        <v>0</v>
      </c>
      <c r="AH100" s="159">
        <f t="shared" ca="1" si="14"/>
        <v>0</v>
      </c>
      <c r="AI100" s="159">
        <f t="shared" ca="1" si="14"/>
        <v>0</v>
      </c>
    </row>
    <row r="101" spans="1:35" ht="15" thickBot="1" x14ac:dyDescent="0.25">
      <c r="A101" s="143">
        <f t="shared" si="13"/>
        <v>86</v>
      </c>
      <c r="B101" s="144" t="str">
        <f t="shared" ca="1" si="9"/>
        <v/>
      </c>
      <c r="C101" s="144" t="str">
        <f t="shared" ca="1" si="10"/>
        <v/>
      </c>
      <c r="D101" s="145" t="str">
        <f t="shared" si="11"/>
        <v/>
      </c>
      <c r="E101" s="146"/>
      <c r="F101" s="146"/>
      <c r="G101" s="146"/>
      <c r="I101" s="147"/>
      <c r="J101" s="148"/>
      <c r="K101" s="148"/>
      <c r="L101" s="149"/>
      <c r="M101" s="150"/>
      <c r="N101" s="148"/>
      <c r="O101" s="148"/>
      <c r="P101" s="151" t="str">
        <f t="shared" si="12"/>
        <v/>
      </c>
      <c r="Q101" s="152"/>
      <c r="R101" s="151" t="str">
        <f ca="1">IFERROR(IF($B101="","",INDEX('Impact-Probability_Matrix'!$C$4:$G$8,MATCH($D101,'Impact-Probability_Matrix'!$C$4:$C$8,0),MATCH($P101,'Impact-Probability_Matrix'!$C$4:$G$4,0))),"-")</f>
        <v/>
      </c>
      <c r="T101" s="153"/>
      <c r="U101" s="154"/>
      <c r="AE101" s="158">
        <v>86</v>
      </c>
      <c r="AF101" s="159">
        <f t="shared" ca="1" si="14"/>
        <v>0</v>
      </c>
      <c r="AG101" s="159">
        <f t="shared" ca="1" si="14"/>
        <v>0</v>
      </c>
      <c r="AH101" s="159">
        <f t="shared" ca="1" si="14"/>
        <v>0</v>
      </c>
      <c r="AI101" s="159">
        <f t="shared" ca="1" si="14"/>
        <v>0</v>
      </c>
    </row>
    <row r="102" spans="1:35" ht="15" thickBot="1" x14ac:dyDescent="0.25">
      <c r="A102" s="143">
        <f t="shared" si="13"/>
        <v>87</v>
      </c>
      <c r="B102" s="144" t="str">
        <f t="shared" ca="1" si="9"/>
        <v/>
      </c>
      <c r="C102" s="144" t="str">
        <f t="shared" ca="1" si="10"/>
        <v/>
      </c>
      <c r="D102" s="145" t="str">
        <f t="shared" si="11"/>
        <v/>
      </c>
      <c r="E102" s="146"/>
      <c r="F102" s="146"/>
      <c r="G102" s="146"/>
      <c r="I102" s="147"/>
      <c r="J102" s="148"/>
      <c r="K102" s="148"/>
      <c r="L102" s="149"/>
      <c r="M102" s="150"/>
      <c r="N102" s="148"/>
      <c r="O102" s="148"/>
      <c r="P102" s="151" t="str">
        <f t="shared" si="12"/>
        <v/>
      </c>
      <c r="Q102" s="152"/>
      <c r="R102" s="151" t="str">
        <f ca="1">IFERROR(IF($B102="","",INDEX('Impact-Probability_Matrix'!$C$4:$G$8,MATCH($D102,'Impact-Probability_Matrix'!$C$4:$C$8,0),MATCH($P102,'Impact-Probability_Matrix'!$C$4:$G$4,0))),"-")</f>
        <v/>
      </c>
      <c r="T102" s="153"/>
      <c r="U102" s="154"/>
      <c r="AE102" s="158">
        <v>87</v>
      </c>
      <c r="AF102" s="159">
        <f t="shared" ca="1" si="14"/>
        <v>0</v>
      </c>
      <c r="AG102" s="159">
        <f t="shared" ca="1" si="14"/>
        <v>0</v>
      </c>
      <c r="AH102" s="159">
        <f t="shared" ca="1" si="14"/>
        <v>0</v>
      </c>
      <c r="AI102" s="159">
        <f t="shared" ca="1" si="14"/>
        <v>0</v>
      </c>
    </row>
    <row r="103" spans="1:35" ht="15" thickBot="1" x14ac:dyDescent="0.25">
      <c r="A103" s="143">
        <f t="shared" si="13"/>
        <v>88</v>
      </c>
      <c r="B103" s="144" t="str">
        <f t="shared" ca="1" si="9"/>
        <v/>
      </c>
      <c r="C103" s="144" t="str">
        <f t="shared" ca="1" si="10"/>
        <v/>
      </c>
      <c r="D103" s="145" t="str">
        <f t="shared" si="11"/>
        <v/>
      </c>
      <c r="E103" s="146"/>
      <c r="F103" s="146"/>
      <c r="G103" s="146"/>
      <c r="I103" s="147"/>
      <c r="J103" s="148"/>
      <c r="K103" s="148"/>
      <c r="L103" s="149"/>
      <c r="M103" s="150"/>
      <c r="N103" s="148"/>
      <c r="O103" s="148"/>
      <c r="P103" s="151" t="str">
        <f t="shared" si="12"/>
        <v/>
      </c>
      <c r="Q103" s="152"/>
      <c r="R103" s="151" t="str">
        <f ca="1">IFERROR(IF($B103="","",INDEX('Impact-Probability_Matrix'!$C$4:$G$8,MATCH($D103,'Impact-Probability_Matrix'!$C$4:$C$8,0),MATCH($P103,'Impact-Probability_Matrix'!$C$4:$G$4,0))),"-")</f>
        <v/>
      </c>
      <c r="T103" s="153"/>
      <c r="U103" s="154"/>
      <c r="AE103" s="158">
        <v>88</v>
      </c>
      <c r="AF103" s="159">
        <f t="shared" ca="1" si="14"/>
        <v>0</v>
      </c>
      <c r="AG103" s="159">
        <f t="shared" ca="1" si="14"/>
        <v>0</v>
      </c>
      <c r="AH103" s="159">
        <f t="shared" ca="1" si="14"/>
        <v>0</v>
      </c>
      <c r="AI103" s="159">
        <f t="shared" ca="1" si="14"/>
        <v>0</v>
      </c>
    </row>
    <row r="104" spans="1:35" ht="15" thickBot="1" x14ac:dyDescent="0.25">
      <c r="A104" s="143">
        <f t="shared" si="13"/>
        <v>89</v>
      </c>
      <c r="B104" s="144" t="str">
        <f t="shared" ca="1" si="9"/>
        <v/>
      </c>
      <c r="C104" s="144" t="str">
        <f t="shared" ca="1" si="10"/>
        <v/>
      </c>
      <c r="D104" s="145" t="str">
        <f t="shared" si="11"/>
        <v/>
      </c>
      <c r="E104" s="146"/>
      <c r="F104" s="146"/>
      <c r="G104" s="146"/>
      <c r="I104" s="147"/>
      <c r="J104" s="148"/>
      <c r="K104" s="148"/>
      <c r="L104" s="149"/>
      <c r="M104" s="150"/>
      <c r="N104" s="148"/>
      <c r="O104" s="148"/>
      <c r="P104" s="151" t="str">
        <f t="shared" si="12"/>
        <v/>
      </c>
      <c r="Q104" s="152"/>
      <c r="R104" s="151" t="str">
        <f ca="1">IFERROR(IF($B104="","",INDEX('Impact-Probability_Matrix'!$C$4:$G$8,MATCH($D104,'Impact-Probability_Matrix'!$C$4:$C$8,0),MATCH($P104,'Impact-Probability_Matrix'!$C$4:$G$4,0))),"-")</f>
        <v/>
      </c>
      <c r="T104" s="153"/>
      <c r="U104" s="154"/>
      <c r="AE104" s="158">
        <v>89</v>
      </c>
      <c r="AF104" s="159">
        <f t="shared" ca="1" si="14"/>
        <v>0</v>
      </c>
      <c r="AG104" s="159">
        <f t="shared" ca="1" si="14"/>
        <v>0</v>
      </c>
      <c r="AH104" s="159">
        <f t="shared" ca="1" si="14"/>
        <v>0</v>
      </c>
      <c r="AI104" s="159">
        <f t="shared" ca="1" si="14"/>
        <v>0</v>
      </c>
    </row>
    <row r="105" spans="1:35" ht="15" thickBot="1" x14ac:dyDescent="0.25">
      <c r="A105" s="143">
        <f t="shared" si="13"/>
        <v>90</v>
      </c>
      <c r="B105" s="144" t="str">
        <f t="shared" ca="1" si="9"/>
        <v/>
      </c>
      <c r="C105" s="144" t="str">
        <f t="shared" ca="1" si="10"/>
        <v/>
      </c>
      <c r="D105" s="145" t="str">
        <f t="shared" si="11"/>
        <v/>
      </c>
      <c r="E105" s="146"/>
      <c r="F105" s="146"/>
      <c r="G105" s="146"/>
      <c r="I105" s="147"/>
      <c r="J105" s="148"/>
      <c r="K105" s="148"/>
      <c r="L105" s="149"/>
      <c r="M105" s="150"/>
      <c r="N105" s="148"/>
      <c r="O105" s="148"/>
      <c r="P105" s="151" t="str">
        <f t="shared" si="12"/>
        <v/>
      </c>
      <c r="Q105" s="152"/>
      <c r="R105" s="151" t="str">
        <f ca="1">IFERROR(IF($B105="","",INDEX('Impact-Probability_Matrix'!$C$4:$G$8,MATCH($D105,'Impact-Probability_Matrix'!$C$4:$C$8,0),MATCH($P105,'Impact-Probability_Matrix'!$C$4:$G$4,0))),"-")</f>
        <v/>
      </c>
      <c r="T105" s="153"/>
      <c r="U105" s="154"/>
      <c r="AE105" s="158">
        <v>90</v>
      </c>
      <c r="AF105" s="159">
        <f t="shared" ca="1" si="14"/>
        <v>0</v>
      </c>
      <c r="AG105" s="159">
        <f t="shared" ca="1" si="14"/>
        <v>0</v>
      </c>
      <c r="AH105" s="159">
        <f t="shared" ca="1" si="14"/>
        <v>0</v>
      </c>
      <c r="AI105" s="159">
        <f t="shared" ca="1" si="14"/>
        <v>0</v>
      </c>
    </row>
    <row r="106" spans="1:35" ht="15" thickBot="1" x14ac:dyDescent="0.25">
      <c r="A106" s="143">
        <f t="shared" si="13"/>
        <v>91</v>
      </c>
      <c r="B106" s="144" t="str">
        <f t="shared" ca="1" si="9"/>
        <v/>
      </c>
      <c r="C106" s="144" t="str">
        <f t="shared" ca="1" si="10"/>
        <v/>
      </c>
      <c r="D106" s="145" t="str">
        <f t="shared" si="11"/>
        <v/>
      </c>
      <c r="E106" s="146"/>
      <c r="F106" s="146"/>
      <c r="G106" s="146"/>
      <c r="I106" s="147"/>
      <c r="J106" s="148"/>
      <c r="K106" s="148"/>
      <c r="L106" s="149"/>
      <c r="M106" s="150"/>
      <c r="N106" s="148"/>
      <c r="O106" s="148"/>
      <c r="P106" s="151" t="str">
        <f t="shared" si="12"/>
        <v/>
      </c>
      <c r="Q106" s="152"/>
      <c r="R106" s="151" t="str">
        <f ca="1">IFERROR(IF($B106="","",INDEX('Impact-Probability_Matrix'!$C$4:$G$8,MATCH($D106,'Impact-Probability_Matrix'!$C$4:$C$8,0),MATCH($P106,'Impact-Probability_Matrix'!$C$4:$G$4,0))),"-")</f>
        <v/>
      </c>
      <c r="T106" s="153"/>
      <c r="U106" s="154"/>
      <c r="AE106" s="158">
        <v>91</v>
      </c>
      <c r="AF106" s="159">
        <f t="shared" ca="1" si="14"/>
        <v>0</v>
      </c>
      <c r="AG106" s="159">
        <f t="shared" ca="1" si="14"/>
        <v>0</v>
      </c>
      <c r="AH106" s="159">
        <f t="shared" ca="1" si="14"/>
        <v>0</v>
      </c>
      <c r="AI106" s="159">
        <f t="shared" ca="1" si="14"/>
        <v>0</v>
      </c>
    </row>
    <row r="107" spans="1:35" ht="15" thickBot="1" x14ac:dyDescent="0.25">
      <c r="A107" s="143">
        <f t="shared" si="13"/>
        <v>92</v>
      </c>
      <c r="B107" s="144" t="str">
        <f t="shared" ca="1" si="9"/>
        <v/>
      </c>
      <c r="C107" s="144" t="str">
        <f t="shared" ca="1" si="10"/>
        <v/>
      </c>
      <c r="D107" s="145" t="str">
        <f t="shared" si="11"/>
        <v/>
      </c>
      <c r="E107" s="146"/>
      <c r="F107" s="146"/>
      <c r="G107" s="146"/>
      <c r="I107" s="147"/>
      <c r="J107" s="148"/>
      <c r="K107" s="148"/>
      <c r="L107" s="149"/>
      <c r="M107" s="150"/>
      <c r="N107" s="148"/>
      <c r="O107" s="148"/>
      <c r="P107" s="151" t="str">
        <f t="shared" si="12"/>
        <v/>
      </c>
      <c r="Q107" s="152"/>
      <c r="R107" s="151" t="str">
        <f ca="1">IFERROR(IF($B107="","",INDEX('Impact-Probability_Matrix'!$C$4:$G$8,MATCH($D107,'Impact-Probability_Matrix'!$C$4:$C$8,0),MATCH($P107,'Impact-Probability_Matrix'!$C$4:$G$4,0))),"-")</f>
        <v/>
      </c>
      <c r="T107" s="153"/>
      <c r="U107" s="154"/>
      <c r="AE107" s="158">
        <v>92</v>
      </c>
      <c r="AF107" s="159">
        <f t="shared" ca="1" si="14"/>
        <v>0</v>
      </c>
      <c r="AG107" s="159">
        <f t="shared" ca="1" si="14"/>
        <v>0</v>
      </c>
      <c r="AH107" s="159">
        <f t="shared" ca="1" si="14"/>
        <v>0</v>
      </c>
      <c r="AI107" s="159">
        <f t="shared" ca="1" si="14"/>
        <v>0</v>
      </c>
    </row>
    <row r="108" spans="1:35" ht="15" thickBot="1" x14ac:dyDescent="0.25">
      <c r="A108" s="143">
        <f t="shared" si="13"/>
        <v>93</v>
      </c>
      <c r="B108" s="144" t="str">
        <f t="shared" ca="1" si="9"/>
        <v/>
      </c>
      <c r="C108" s="144" t="str">
        <f t="shared" ca="1" si="10"/>
        <v/>
      </c>
      <c r="D108" s="145" t="str">
        <f t="shared" si="11"/>
        <v/>
      </c>
      <c r="E108" s="146"/>
      <c r="F108" s="146"/>
      <c r="G108" s="146"/>
      <c r="I108" s="147"/>
      <c r="J108" s="148"/>
      <c r="K108" s="148"/>
      <c r="L108" s="149"/>
      <c r="M108" s="150"/>
      <c r="N108" s="148"/>
      <c r="O108" s="148"/>
      <c r="P108" s="151" t="str">
        <f t="shared" si="12"/>
        <v/>
      </c>
      <c r="Q108" s="152"/>
      <c r="R108" s="151" t="str">
        <f ca="1">IFERROR(IF($B108="","",INDEX('Impact-Probability_Matrix'!$C$4:$G$8,MATCH($D108,'Impact-Probability_Matrix'!$C$4:$C$8,0),MATCH($P108,'Impact-Probability_Matrix'!$C$4:$G$4,0))),"-")</f>
        <v/>
      </c>
      <c r="T108" s="153"/>
      <c r="U108" s="154"/>
      <c r="AE108" s="158">
        <v>93</v>
      </c>
      <c r="AF108" s="159">
        <f t="shared" ca="1" si="14"/>
        <v>0</v>
      </c>
      <c r="AG108" s="159">
        <f t="shared" ca="1" si="14"/>
        <v>0</v>
      </c>
      <c r="AH108" s="159">
        <f t="shared" ca="1" si="14"/>
        <v>0</v>
      </c>
      <c r="AI108" s="159">
        <f t="shared" ca="1" si="14"/>
        <v>0</v>
      </c>
    </row>
    <row r="109" spans="1:35" ht="15" thickBot="1" x14ac:dyDescent="0.25">
      <c r="A109" s="143">
        <f t="shared" si="13"/>
        <v>94</v>
      </c>
      <c r="B109" s="144" t="str">
        <f t="shared" ca="1" si="9"/>
        <v/>
      </c>
      <c r="C109" s="144" t="str">
        <f t="shared" ca="1" si="10"/>
        <v/>
      </c>
      <c r="D109" s="145" t="str">
        <f t="shared" si="11"/>
        <v/>
      </c>
      <c r="E109" s="146"/>
      <c r="F109" s="146"/>
      <c r="G109" s="146"/>
      <c r="I109" s="147"/>
      <c r="J109" s="148"/>
      <c r="K109" s="148"/>
      <c r="L109" s="149"/>
      <c r="M109" s="150"/>
      <c r="N109" s="148"/>
      <c r="O109" s="148"/>
      <c r="P109" s="151" t="str">
        <f t="shared" si="12"/>
        <v/>
      </c>
      <c r="Q109" s="152"/>
      <c r="R109" s="151" t="str">
        <f ca="1">IFERROR(IF($B109="","",INDEX('Impact-Probability_Matrix'!$C$4:$G$8,MATCH($D109,'Impact-Probability_Matrix'!$C$4:$C$8,0),MATCH($P109,'Impact-Probability_Matrix'!$C$4:$G$4,0))),"-")</f>
        <v/>
      </c>
      <c r="T109" s="153"/>
      <c r="U109" s="154"/>
      <c r="AE109" s="158">
        <v>94</v>
      </c>
      <c r="AF109" s="159">
        <f t="shared" ca="1" si="14"/>
        <v>0</v>
      </c>
      <c r="AG109" s="159">
        <f t="shared" ca="1" si="14"/>
        <v>0</v>
      </c>
      <c r="AH109" s="159">
        <f t="shared" ca="1" si="14"/>
        <v>0</v>
      </c>
      <c r="AI109" s="159">
        <f t="shared" ca="1" si="14"/>
        <v>0</v>
      </c>
    </row>
    <row r="110" spans="1:35" ht="15" thickBot="1" x14ac:dyDescent="0.25">
      <c r="A110" s="143">
        <f t="shared" si="13"/>
        <v>95</v>
      </c>
      <c r="B110" s="144" t="str">
        <f t="shared" ca="1" si="9"/>
        <v/>
      </c>
      <c r="C110" s="144" t="str">
        <f t="shared" ca="1" si="10"/>
        <v/>
      </c>
      <c r="D110" s="145" t="str">
        <f t="shared" si="11"/>
        <v/>
      </c>
      <c r="E110" s="146"/>
      <c r="F110" s="146"/>
      <c r="G110" s="146"/>
      <c r="I110" s="147"/>
      <c r="J110" s="148"/>
      <c r="K110" s="148"/>
      <c r="L110" s="149"/>
      <c r="M110" s="150"/>
      <c r="N110" s="148"/>
      <c r="O110" s="148"/>
      <c r="P110" s="151" t="str">
        <f t="shared" si="12"/>
        <v/>
      </c>
      <c r="Q110" s="152"/>
      <c r="R110" s="151" t="str">
        <f ca="1">IFERROR(IF($B110="","",INDEX('Impact-Probability_Matrix'!$C$4:$G$8,MATCH($D110,'Impact-Probability_Matrix'!$C$4:$C$8,0),MATCH($P110,'Impact-Probability_Matrix'!$C$4:$G$4,0))),"-")</f>
        <v/>
      </c>
      <c r="T110" s="153"/>
      <c r="U110" s="154"/>
      <c r="AE110" s="158">
        <v>95</v>
      </c>
      <c r="AF110" s="159">
        <f t="shared" ca="1" si="14"/>
        <v>0</v>
      </c>
      <c r="AG110" s="159">
        <f t="shared" ca="1" si="14"/>
        <v>0</v>
      </c>
      <c r="AH110" s="159">
        <f t="shared" ca="1" si="14"/>
        <v>0</v>
      </c>
      <c r="AI110" s="159">
        <f t="shared" ca="1" si="14"/>
        <v>0</v>
      </c>
    </row>
    <row r="111" spans="1:35" ht="15" thickBot="1" x14ac:dyDescent="0.25">
      <c r="A111" s="143">
        <f t="shared" si="13"/>
        <v>96</v>
      </c>
      <c r="B111" s="144" t="str">
        <f t="shared" ca="1" si="9"/>
        <v/>
      </c>
      <c r="C111" s="144" t="str">
        <f t="shared" ca="1" si="10"/>
        <v/>
      </c>
      <c r="D111" s="145" t="str">
        <f t="shared" si="11"/>
        <v/>
      </c>
      <c r="E111" s="146"/>
      <c r="F111" s="146"/>
      <c r="G111" s="146"/>
      <c r="I111" s="147"/>
      <c r="J111" s="148"/>
      <c r="K111" s="148"/>
      <c r="L111" s="149"/>
      <c r="M111" s="150"/>
      <c r="N111" s="148"/>
      <c r="O111" s="148"/>
      <c r="P111" s="151" t="str">
        <f t="shared" si="12"/>
        <v/>
      </c>
      <c r="Q111" s="152"/>
      <c r="R111" s="151" t="str">
        <f ca="1">IFERROR(IF($B111="","",INDEX('Impact-Probability_Matrix'!$C$4:$G$8,MATCH($D111,'Impact-Probability_Matrix'!$C$4:$C$8,0),MATCH($P111,'Impact-Probability_Matrix'!$C$4:$G$4,0))),"-")</f>
        <v/>
      </c>
      <c r="T111" s="153"/>
      <c r="U111" s="154"/>
      <c r="AE111" s="158">
        <v>96</v>
      </c>
      <c r="AF111" s="159">
        <f t="shared" ca="1" si="14"/>
        <v>0</v>
      </c>
      <c r="AG111" s="159">
        <f t="shared" ca="1" si="14"/>
        <v>0</v>
      </c>
      <c r="AH111" s="159">
        <f t="shared" ca="1" si="14"/>
        <v>0</v>
      </c>
      <c r="AI111" s="159">
        <f t="shared" ca="1" si="14"/>
        <v>0</v>
      </c>
    </row>
    <row r="112" spans="1:35" ht="15" thickBot="1" x14ac:dyDescent="0.25">
      <c r="A112" s="143">
        <f t="shared" si="13"/>
        <v>97</v>
      </c>
      <c r="B112" s="144" t="str">
        <f t="shared" ca="1" si="9"/>
        <v/>
      </c>
      <c r="C112" s="144" t="str">
        <f t="shared" ca="1" si="10"/>
        <v/>
      </c>
      <c r="D112" s="145" t="str">
        <f t="shared" si="11"/>
        <v/>
      </c>
      <c r="E112" s="146"/>
      <c r="F112" s="146"/>
      <c r="G112" s="146"/>
      <c r="I112" s="147"/>
      <c r="J112" s="148"/>
      <c r="K112" s="148"/>
      <c r="L112" s="149"/>
      <c r="M112" s="150"/>
      <c r="N112" s="148"/>
      <c r="O112" s="148"/>
      <c r="P112" s="151" t="str">
        <f t="shared" si="12"/>
        <v/>
      </c>
      <c r="Q112" s="152"/>
      <c r="R112" s="151" t="str">
        <f ca="1">IFERROR(IF($B112="","",INDEX('Impact-Probability_Matrix'!$C$4:$G$8,MATCH($D112,'Impact-Probability_Matrix'!$C$4:$C$8,0),MATCH($P112,'Impact-Probability_Matrix'!$C$4:$G$4,0))),"-")</f>
        <v/>
      </c>
      <c r="T112" s="153"/>
      <c r="U112" s="154"/>
      <c r="AE112" s="158">
        <v>97</v>
      </c>
      <c r="AF112" s="159">
        <f t="shared" ca="1" si="14"/>
        <v>0</v>
      </c>
      <c r="AG112" s="159">
        <f t="shared" ca="1" si="14"/>
        <v>0</v>
      </c>
      <c r="AH112" s="159">
        <f t="shared" ca="1" si="14"/>
        <v>0</v>
      </c>
      <c r="AI112" s="159">
        <f t="shared" ca="1" si="14"/>
        <v>0</v>
      </c>
    </row>
    <row r="113" spans="1:35" ht="15" thickBot="1" x14ac:dyDescent="0.25">
      <c r="A113" s="143">
        <f t="shared" si="13"/>
        <v>98</v>
      </c>
      <c r="B113" s="144" t="str">
        <f t="shared" ca="1" si="9"/>
        <v/>
      </c>
      <c r="C113" s="144" t="str">
        <f t="shared" ca="1" si="10"/>
        <v/>
      </c>
      <c r="D113" s="145" t="str">
        <f t="shared" si="11"/>
        <v/>
      </c>
      <c r="E113" s="146"/>
      <c r="F113" s="146"/>
      <c r="G113" s="146"/>
      <c r="I113" s="147"/>
      <c r="J113" s="148"/>
      <c r="K113" s="148"/>
      <c r="L113" s="149"/>
      <c r="M113" s="150"/>
      <c r="N113" s="148"/>
      <c r="O113" s="148"/>
      <c r="P113" s="151" t="str">
        <f t="shared" si="12"/>
        <v/>
      </c>
      <c r="Q113" s="152"/>
      <c r="R113" s="151" t="str">
        <f ca="1">IFERROR(IF($B113="","",INDEX('Impact-Probability_Matrix'!$C$4:$G$8,MATCH($D113,'Impact-Probability_Matrix'!$C$4:$C$8,0),MATCH($P113,'Impact-Probability_Matrix'!$C$4:$G$4,0))),"-")</f>
        <v/>
      </c>
      <c r="T113" s="153"/>
      <c r="U113" s="154"/>
      <c r="AE113" s="158">
        <v>98</v>
      </c>
      <c r="AF113" s="159">
        <f t="shared" ca="1" si="14"/>
        <v>0</v>
      </c>
      <c r="AG113" s="159">
        <f t="shared" ca="1" si="14"/>
        <v>0</v>
      </c>
      <c r="AH113" s="159">
        <f t="shared" ca="1" si="14"/>
        <v>0</v>
      </c>
      <c r="AI113" s="159">
        <f t="shared" ca="1" si="14"/>
        <v>0</v>
      </c>
    </row>
    <row r="114" spans="1:35" ht="15" thickBot="1" x14ac:dyDescent="0.25">
      <c r="A114" s="143">
        <f t="shared" si="13"/>
        <v>99</v>
      </c>
      <c r="B114" s="144" t="str">
        <f t="shared" ca="1" si="9"/>
        <v/>
      </c>
      <c r="C114" s="144" t="str">
        <f t="shared" ca="1" si="10"/>
        <v/>
      </c>
      <c r="D114" s="145" t="str">
        <f t="shared" si="11"/>
        <v/>
      </c>
      <c r="E114" s="146"/>
      <c r="F114" s="146"/>
      <c r="G114" s="146"/>
      <c r="I114" s="147"/>
      <c r="J114" s="148"/>
      <c r="K114" s="148"/>
      <c r="L114" s="149"/>
      <c r="M114" s="150"/>
      <c r="N114" s="148"/>
      <c r="O114" s="148"/>
      <c r="P114" s="151" t="str">
        <f t="shared" si="12"/>
        <v/>
      </c>
      <c r="Q114" s="152"/>
      <c r="R114" s="151" t="str">
        <f ca="1">IFERROR(IF($B114="","",INDEX('Impact-Probability_Matrix'!$C$4:$G$8,MATCH($D114,'Impact-Probability_Matrix'!$C$4:$C$8,0),MATCH($P114,'Impact-Probability_Matrix'!$C$4:$G$4,0))),"-")</f>
        <v/>
      </c>
      <c r="T114" s="153"/>
      <c r="U114" s="154"/>
      <c r="AE114" s="158">
        <v>99</v>
      </c>
      <c r="AF114" s="159">
        <f t="shared" ca="1" si="14"/>
        <v>0</v>
      </c>
      <c r="AG114" s="159">
        <f t="shared" ca="1" si="14"/>
        <v>0</v>
      </c>
      <c r="AH114" s="159">
        <f t="shared" ca="1" si="14"/>
        <v>0</v>
      </c>
      <c r="AI114" s="159">
        <f t="shared" ca="1" si="14"/>
        <v>0</v>
      </c>
    </row>
    <row r="115" spans="1:35" ht="15" thickBot="1" x14ac:dyDescent="0.25">
      <c r="A115" s="143">
        <f t="shared" si="13"/>
        <v>100</v>
      </c>
      <c r="B115" s="144" t="str">
        <f t="shared" ca="1" si="9"/>
        <v/>
      </c>
      <c r="C115" s="144" t="str">
        <f t="shared" ca="1" si="10"/>
        <v/>
      </c>
      <c r="D115" s="145" t="str">
        <f t="shared" si="11"/>
        <v/>
      </c>
      <c r="E115" s="146"/>
      <c r="F115" s="146"/>
      <c r="G115" s="146"/>
      <c r="I115" s="147"/>
      <c r="J115" s="148"/>
      <c r="K115" s="148"/>
      <c r="L115" s="149"/>
      <c r="M115" s="150"/>
      <c r="N115" s="148"/>
      <c r="O115" s="148"/>
      <c r="P115" s="151" t="str">
        <f t="shared" si="12"/>
        <v/>
      </c>
      <c r="Q115" s="152"/>
      <c r="R115" s="151" t="str">
        <f ca="1">IFERROR(IF($B115="","",INDEX('Impact-Probability_Matrix'!$C$4:$G$8,MATCH($D115,'Impact-Probability_Matrix'!$C$4:$C$8,0),MATCH($P115,'Impact-Probability_Matrix'!$C$4:$G$4,0))),"-")</f>
        <v/>
      </c>
      <c r="T115" s="153"/>
      <c r="U115" s="154"/>
      <c r="AE115" s="158">
        <v>100</v>
      </c>
      <c r="AF115" s="159">
        <f t="shared" ca="1" si="14"/>
        <v>0</v>
      </c>
      <c r="AG115" s="159">
        <f t="shared" ca="1" si="14"/>
        <v>0</v>
      </c>
      <c r="AH115" s="159">
        <f t="shared" ca="1" si="14"/>
        <v>0</v>
      </c>
      <c r="AI115" s="159">
        <f t="shared" ca="1" si="14"/>
        <v>0</v>
      </c>
    </row>
    <row r="116" spans="1:35" ht="15" thickBot="1" x14ac:dyDescent="0.25">
      <c r="A116" s="143">
        <f t="shared" si="13"/>
        <v>101</v>
      </c>
      <c r="B116" s="144" t="str">
        <f t="shared" ca="1" si="9"/>
        <v/>
      </c>
      <c r="C116" s="144" t="str">
        <f t="shared" ca="1" si="10"/>
        <v/>
      </c>
      <c r="D116" s="145" t="str">
        <f t="shared" si="11"/>
        <v/>
      </c>
      <c r="E116" s="146"/>
      <c r="F116" s="146"/>
      <c r="G116" s="146"/>
      <c r="I116" s="147"/>
      <c r="J116" s="148"/>
      <c r="K116" s="148"/>
      <c r="L116" s="149"/>
      <c r="M116" s="150"/>
      <c r="N116" s="148"/>
      <c r="O116" s="148"/>
      <c r="P116" s="151" t="str">
        <f t="shared" si="12"/>
        <v/>
      </c>
      <c r="Q116" s="152"/>
      <c r="R116" s="151" t="str">
        <f ca="1">IFERROR(IF($B116="","",INDEX('Impact-Probability_Matrix'!$C$4:$G$8,MATCH($D116,'Impact-Probability_Matrix'!$C$4:$C$8,0),MATCH($P116,'Impact-Probability_Matrix'!$C$4:$G$4,0))),"-")</f>
        <v/>
      </c>
      <c r="T116" s="153"/>
      <c r="U116" s="154"/>
      <c r="AE116" s="158">
        <v>101</v>
      </c>
      <c r="AF116" s="159">
        <f t="shared" ref="AF116:AI135" ca="1" si="15">IFERROR(INDEX(INDIRECT($AA$34),MATCH($AE116,INDIRECT($Y$34),0),MATCH(AF$15,INDIRECT($Z$34),0)),"")</f>
        <v>0</v>
      </c>
      <c r="AG116" s="159">
        <f t="shared" ca="1" si="15"/>
        <v>0</v>
      </c>
      <c r="AH116" s="159">
        <f t="shared" ca="1" si="15"/>
        <v>0</v>
      </c>
      <c r="AI116" s="159">
        <f t="shared" ca="1" si="15"/>
        <v>0</v>
      </c>
    </row>
    <row r="117" spans="1:35" ht="34.5" thickBot="1" x14ac:dyDescent="0.25">
      <c r="A117" s="143">
        <f t="shared" si="13"/>
        <v>102</v>
      </c>
      <c r="B117" s="144" t="str">
        <f t="shared" ca="1" si="9"/>
        <v/>
      </c>
      <c r="C117" s="144" t="str">
        <f t="shared" ca="1" si="10"/>
        <v xml:space="preserve">
</v>
      </c>
      <c r="D117" s="145" t="str">
        <f t="shared" si="11"/>
        <v/>
      </c>
      <c r="E117" s="146"/>
      <c r="F117" s="146"/>
      <c r="G117" s="146"/>
      <c r="I117" s="147"/>
      <c r="J117" s="148"/>
      <c r="K117" s="148"/>
      <c r="L117" s="149"/>
      <c r="M117" s="150"/>
      <c r="N117" s="148"/>
      <c r="O117" s="148"/>
      <c r="P117" s="151" t="str">
        <f t="shared" si="12"/>
        <v/>
      </c>
      <c r="Q117" s="152"/>
      <c r="R117" s="151" t="str">
        <f ca="1">IFERROR(IF($B117="","",INDEX('Impact-Probability_Matrix'!$C$4:$G$8,MATCH($D117,'Impact-Probability_Matrix'!$C$4:$C$8,0),MATCH($P117,'Impact-Probability_Matrix'!$C$4:$G$4,0))),"-")</f>
        <v/>
      </c>
      <c r="T117" s="153"/>
      <c r="U117" s="154"/>
      <c r="AE117" s="158">
        <v>102</v>
      </c>
      <c r="AF117" s="159" t="str">
        <f t="shared" ca="1" si="15"/>
        <v/>
      </c>
      <c r="AG117" s="159" t="str">
        <f t="shared" ca="1" si="15"/>
        <v/>
      </c>
      <c r="AH117" s="159" t="str">
        <f t="shared" ca="1" si="15"/>
        <v/>
      </c>
      <c r="AI117" s="159" t="str">
        <f t="shared" ca="1" si="15"/>
        <v/>
      </c>
    </row>
    <row r="118" spans="1:35" ht="34.5" thickBot="1" x14ac:dyDescent="0.25">
      <c r="A118" s="143">
        <f t="shared" si="13"/>
        <v>103</v>
      </c>
      <c r="B118" s="144" t="str">
        <f t="shared" ca="1" si="9"/>
        <v/>
      </c>
      <c r="C118" s="144" t="str">
        <f t="shared" ca="1" si="10"/>
        <v xml:space="preserve">
</v>
      </c>
      <c r="D118" s="145" t="str">
        <f t="shared" si="11"/>
        <v/>
      </c>
      <c r="E118" s="146"/>
      <c r="F118" s="146"/>
      <c r="G118" s="146"/>
      <c r="I118" s="147"/>
      <c r="J118" s="148"/>
      <c r="K118" s="148"/>
      <c r="L118" s="149"/>
      <c r="M118" s="150"/>
      <c r="N118" s="148"/>
      <c r="O118" s="148"/>
      <c r="P118" s="151" t="str">
        <f t="shared" si="12"/>
        <v/>
      </c>
      <c r="Q118" s="152"/>
      <c r="R118" s="151" t="str">
        <f ca="1">IFERROR(IF($B118="","",INDEX('Impact-Probability_Matrix'!$C$4:$G$8,MATCH($D118,'Impact-Probability_Matrix'!$C$4:$C$8,0),MATCH($P118,'Impact-Probability_Matrix'!$C$4:$G$4,0))),"-")</f>
        <v/>
      </c>
      <c r="T118" s="153"/>
      <c r="U118" s="154"/>
      <c r="AE118" s="158">
        <v>103</v>
      </c>
      <c r="AF118" s="159" t="str">
        <f t="shared" ca="1" si="15"/>
        <v/>
      </c>
      <c r="AG118" s="159" t="str">
        <f t="shared" ca="1" si="15"/>
        <v/>
      </c>
      <c r="AH118" s="159" t="str">
        <f t="shared" ca="1" si="15"/>
        <v/>
      </c>
      <c r="AI118" s="159" t="str">
        <f t="shared" ca="1" si="15"/>
        <v/>
      </c>
    </row>
    <row r="119" spans="1:35" ht="34.5" thickBot="1" x14ac:dyDescent="0.25">
      <c r="A119" s="143">
        <f t="shared" si="13"/>
        <v>104</v>
      </c>
      <c r="B119" s="144" t="str">
        <f t="shared" ca="1" si="9"/>
        <v/>
      </c>
      <c r="C119" s="144" t="str">
        <f t="shared" ca="1" si="10"/>
        <v xml:space="preserve">
</v>
      </c>
      <c r="D119" s="145" t="str">
        <f t="shared" si="11"/>
        <v/>
      </c>
      <c r="E119" s="146"/>
      <c r="F119" s="146"/>
      <c r="G119" s="146"/>
      <c r="I119" s="147"/>
      <c r="J119" s="148"/>
      <c r="K119" s="148"/>
      <c r="L119" s="149"/>
      <c r="M119" s="150"/>
      <c r="N119" s="148"/>
      <c r="O119" s="148"/>
      <c r="P119" s="151" t="str">
        <f t="shared" si="12"/>
        <v/>
      </c>
      <c r="Q119" s="152"/>
      <c r="R119" s="151" t="str">
        <f ca="1">IFERROR(IF($B119="","",INDEX('Impact-Probability_Matrix'!$C$4:$G$8,MATCH($D119,'Impact-Probability_Matrix'!$C$4:$C$8,0),MATCH($P119,'Impact-Probability_Matrix'!$C$4:$G$4,0))),"-")</f>
        <v/>
      </c>
      <c r="T119" s="153"/>
      <c r="U119" s="154"/>
      <c r="AE119" s="158">
        <v>104</v>
      </c>
      <c r="AF119" s="159" t="str">
        <f t="shared" ca="1" si="15"/>
        <v/>
      </c>
      <c r="AG119" s="159" t="str">
        <f t="shared" ca="1" si="15"/>
        <v/>
      </c>
      <c r="AH119" s="159" t="str">
        <f t="shared" ca="1" si="15"/>
        <v/>
      </c>
      <c r="AI119" s="159" t="str">
        <f t="shared" ca="1" si="15"/>
        <v/>
      </c>
    </row>
    <row r="120" spans="1:35" ht="34.5" thickBot="1" x14ac:dyDescent="0.25">
      <c r="A120" s="143">
        <f t="shared" si="13"/>
        <v>105</v>
      </c>
      <c r="B120" s="144" t="str">
        <f t="shared" ca="1" si="9"/>
        <v/>
      </c>
      <c r="C120" s="144" t="str">
        <f t="shared" ca="1" si="10"/>
        <v xml:space="preserve">
</v>
      </c>
      <c r="D120" s="145" t="str">
        <f t="shared" si="11"/>
        <v/>
      </c>
      <c r="E120" s="146"/>
      <c r="F120" s="146"/>
      <c r="G120" s="146"/>
      <c r="I120" s="147"/>
      <c r="J120" s="148"/>
      <c r="K120" s="148"/>
      <c r="L120" s="149"/>
      <c r="M120" s="150"/>
      <c r="N120" s="148"/>
      <c r="O120" s="148"/>
      <c r="P120" s="151" t="str">
        <f t="shared" si="12"/>
        <v/>
      </c>
      <c r="Q120" s="152"/>
      <c r="R120" s="151" t="str">
        <f ca="1">IFERROR(IF($B120="","",INDEX('Impact-Probability_Matrix'!$C$4:$G$8,MATCH($D120,'Impact-Probability_Matrix'!$C$4:$C$8,0),MATCH($P120,'Impact-Probability_Matrix'!$C$4:$G$4,0))),"-")</f>
        <v/>
      </c>
      <c r="T120" s="153"/>
      <c r="U120" s="154"/>
      <c r="AE120" s="158">
        <v>105</v>
      </c>
      <c r="AF120" s="159" t="str">
        <f t="shared" ca="1" si="15"/>
        <v/>
      </c>
      <c r="AG120" s="159" t="str">
        <f t="shared" ca="1" si="15"/>
        <v/>
      </c>
      <c r="AH120" s="159" t="str">
        <f t="shared" ca="1" si="15"/>
        <v/>
      </c>
      <c r="AI120" s="159" t="str">
        <f t="shared" ca="1" si="15"/>
        <v/>
      </c>
    </row>
    <row r="121" spans="1:35" ht="34.5" thickBot="1" x14ac:dyDescent="0.25">
      <c r="A121" s="143">
        <f t="shared" si="13"/>
        <v>106</v>
      </c>
      <c r="B121" s="144" t="str">
        <f t="shared" ca="1" si="9"/>
        <v/>
      </c>
      <c r="C121" s="144" t="str">
        <f t="shared" ca="1" si="10"/>
        <v xml:space="preserve">
</v>
      </c>
      <c r="D121" s="145" t="str">
        <f t="shared" si="11"/>
        <v/>
      </c>
      <c r="E121" s="146"/>
      <c r="F121" s="146"/>
      <c r="G121" s="146"/>
      <c r="I121" s="147"/>
      <c r="J121" s="148"/>
      <c r="K121" s="148"/>
      <c r="L121" s="149"/>
      <c r="M121" s="150"/>
      <c r="N121" s="148"/>
      <c r="O121" s="148"/>
      <c r="P121" s="151" t="str">
        <f t="shared" si="12"/>
        <v/>
      </c>
      <c r="Q121" s="152"/>
      <c r="R121" s="151" t="str">
        <f ca="1">IFERROR(IF($B121="","",INDEX('Impact-Probability_Matrix'!$C$4:$G$8,MATCH($D121,'Impact-Probability_Matrix'!$C$4:$C$8,0),MATCH($P121,'Impact-Probability_Matrix'!$C$4:$G$4,0))),"-")</f>
        <v/>
      </c>
      <c r="T121" s="153"/>
      <c r="U121" s="154"/>
      <c r="AE121" s="158">
        <v>106</v>
      </c>
      <c r="AF121" s="159" t="str">
        <f t="shared" ca="1" si="15"/>
        <v/>
      </c>
      <c r="AG121" s="159" t="str">
        <f t="shared" ca="1" si="15"/>
        <v/>
      </c>
      <c r="AH121" s="159" t="str">
        <f t="shared" ca="1" si="15"/>
        <v/>
      </c>
      <c r="AI121" s="159" t="str">
        <f t="shared" ca="1" si="15"/>
        <v/>
      </c>
    </row>
    <row r="122" spans="1:35" ht="34.5" thickBot="1" x14ac:dyDescent="0.25">
      <c r="A122" s="143">
        <f t="shared" si="13"/>
        <v>107</v>
      </c>
      <c r="B122" s="144" t="str">
        <f t="shared" ca="1" si="9"/>
        <v/>
      </c>
      <c r="C122" s="144" t="str">
        <f t="shared" ca="1" si="10"/>
        <v xml:space="preserve">
</v>
      </c>
      <c r="D122" s="145" t="str">
        <f t="shared" si="11"/>
        <v/>
      </c>
      <c r="E122" s="146"/>
      <c r="F122" s="146"/>
      <c r="G122" s="146"/>
      <c r="I122" s="147"/>
      <c r="J122" s="148"/>
      <c r="K122" s="148"/>
      <c r="L122" s="149"/>
      <c r="M122" s="150"/>
      <c r="N122" s="148"/>
      <c r="O122" s="148"/>
      <c r="P122" s="151" t="str">
        <f t="shared" si="12"/>
        <v/>
      </c>
      <c r="Q122" s="152"/>
      <c r="R122" s="151" t="str">
        <f ca="1">IFERROR(IF($B122="","",INDEX('Impact-Probability_Matrix'!$C$4:$G$8,MATCH($D122,'Impact-Probability_Matrix'!$C$4:$C$8,0),MATCH($P122,'Impact-Probability_Matrix'!$C$4:$G$4,0))),"-")</f>
        <v/>
      </c>
      <c r="T122" s="153"/>
      <c r="U122" s="154"/>
      <c r="AE122" s="158">
        <v>107</v>
      </c>
      <c r="AF122" s="159" t="str">
        <f t="shared" ca="1" si="15"/>
        <v/>
      </c>
      <c r="AG122" s="159" t="str">
        <f t="shared" ca="1" si="15"/>
        <v/>
      </c>
      <c r="AH122" s="159" t="str">
        <f t="shared" ca="1" si="15"/>
        <v/>
      </c>
      <c r="AI122" s="159" t="str">
        <f t="shared" ca="1" si="15"/>
        <v/>
      </c>
    </row>
    <row r="123" spans="1:35" ht="34.5" thickBot="1" x14ac:dyDescent="0.25">
      <c r="A123" s="143">
        <f t="shared" si="13"/>
        <v>108</v>
      </c>
      <c r="B123" s="144" t="str">
        <f t="shared" ca="1" si="9"/>
        <v/>
      </c>
      <c r="C123" s="144" t="str">
        <f t="shared" ca="1" si="10"/>
        <v xml:space="preserve">
</v>
      </c>
      <c r="D123" s="145" t="str">
        <f t="shared" si="11"/>
        <v/>
      </c>
      <c r="E123" s="146"/>
      <c r="F123" s="146"/>
      <c r="G123" s="146"/>
      <c r="I123" s="147"/>
      <c r="J123" s="148"/>
      <c r="K123" s="148"/>
      <c r="L123" s="149"/>
      <c r="M123" s="150"/>
      <c r="N123" s="148"/>
      <c r="O123" s="148"/>
      <c r="P123" s="151" t="str">
        <f t="shared" si="12"/>
        <v/>
      </c>
      <c r="Q123" s="152"/>
      <c r="R123" s="151" t="str">
        <f ca="1">IFERROR(IF($B123="","",INDEX('Impact-Probability_Matrix'!$C$4:$G$8,MATCH($D123,'Impact-Probability_Matrix'!$C$4:$C$8,0),MATCH($P123,'Impact-Probability_Matrix'!$C$4:$G$4,0))),"-")</f>
        <v/>
      </c>
      <c r="T123" s="153"/>
      <c r="U123" s="154"/>
      <c r="AE123" s="158">
        <v>108</v>
      </c>
      <c r="AF123" s="159" t="str">
        <f t="shared" ca="1" si="15"/>
        <v/>
      </c>
      <c r="AG123" s="159" t="str">
        <f t="shared" ca="1" si="15"/>
        <v/>
      </c>
      <c r="AH123" s="159" t="str">
        <f t="shared" ca="1" si="15"/>
        <v/>
      </c>
      <c r="AI123" s="159" t="str">
        <f t="shared" ca="1" si="15"/>
        <v/>
      </c>
    </row>
    <row r="124" spans="1:35" ht="34.5" thickBot="1" x14ac:dyDescent="0.25">
      <c r="A124" s="143">
        <f t="shared" si="13"/>
        <v>109</v>
      </c>
      <c r="B124" s="144" t="str">
        <f t="shared" ca="1" si="9"/>
        <v/>
      </c>
      <c r="C124" s="144" t="str">
        <f t="shared" ca="1" si="10"/>
        <v xml:space="preserve">
</v>
      </c>
      <c r="D124" s="145" t="str">
        <f t="shared" si="11"/>
        <v/>
      </c>
      <c r="E124" s="146"/>
      <c r="F124" s="146"/>
      <c r="G124" s="146"/>
      <c r="I124" s="147"/>
      <c r="J124" s="148"/>
      <c r="K124" s="148"/>
      <c r="L124" s="149"/>
      <c r="M124" s="150"/>
      <c r="N124" s="148"/>
      <c r="O124" s="148"/>
      <c r="P124" s="151" t="str">
        <f t="shared" si="12"/>
        <v/>
      </c>
      <c r="Q124" s="152"/>
      <c r="R124" s="151" t="str">
        <f ca="1">IFERROR(IF($B124="","",INDEX('Impact-Probability_Matrix'!$C$4:$G$8,MATCH($D124,'Impact-Probability_Matrix'!$C$4:$C$8,0),MATCH($P124,'Impact-Probability_Matrix'!$C$4:$G$4,0))),"-")</f>
        <v/>
      </c>
      <c r="T124" s="153"/>
      <c r="U124" s="154"/>
      <c r="AE124" s="158">
        <v>109</v>
      </c>
      <c r="AF124" s="159" t="str">
        <f t="shared" ca="1" si="15"/>
        <v/>
      </c>
      <c r="AG124" s="159" t="str">
        <f t="shared" ca="1" si="15"/>
        <v/>
      </c>
      <c r="AH124" s="159" t="str">
        <f t="shared" ca="1" si="15"/>
        <v/>
      </c>
      <c r="AI124" s="159" t="str">
        <f t="shared" ca="1" si="15"/>
        <v/>
      </c>
    </row>
    <row r="125" spans="1:35" ht="34.5" thickBot="1" x14ac:dyDescent="0.25">
      <c r="A125" s="143">
        <f t="shared" si="13"/>
        <v>110</v>
      </c>
      <c r="B125" s="144" t="str">
        <f t="shared" ca="1" si="9"/>
        <v/>
      </c>
      <c r="C125" s="144" t="str">
        <f t="shared" ca="1" si="10"/>
        <v xml:space="preserve">
</v>
      </c>
      <c r="D125" s="145" t="str">
        <f t="shared" si="11"/>
        <v/>
      </c>
      <c r="E125" s="146"/>
      <c r="F125" s="146"/>
      <c r="G125" s="146"/>
      <c r="I125" s="147"/>
      <c r="J125" s="148"/>
      <c r="K125" s="148"/>
      <c r="L125" s="149"/>
      <c r="M125" s="150"/>
      <c r="N125" s="148"/>
      <c r="O125" s="148"/>
      <c r="P125" s="151" t="str">
        <f t="shared" si="12"/>
        <v/>
      </c>
      <c r="Q125" s="152"/>
      <c r="R125" s="151" t="str">
        <f ca="1">IFERROR(IF($B125="","",INDEX('Impact-Probability_Matrix'!$C$4:$G$8,MATCH($D125,'Impact-Probability_Matrix'!$C$4:$C$8,0),MATCH($P125,'Impact-Probability_Matrix'!$C$4:$G$4,0))),"-")</f>
        <v/>
      </c>
      <c r="T125" s="153"/>
      <c r="U125" s="154"/>
      <c r="AE125" s="158">
        <v>110</v>
      </c>
      <c r="AF125" s="159" t="str">
        <f t="shared" ca="1" si="15"/>
        <v/>
      </c>
      <c r="AG125" s="159" t="str">
        <f t="shared" ca="1" si="15"/>
        <v/>
      </c>
      <c r="AH125" s="159" t="str">
        <f t="shared" ca="1" si="15"/>
        <v/>
      </c>
      <c r="AI125" s="159" t="str">
        <f t="shared" ca="1" si="15"/>
        <v/>
      </c>
    </row>
    <row r="126" spans="1:35" ht="34.5" thickBot="1" x14ac:dyDescent="0.25">
      <c r="A126" s="143">
        <f t="shared" si="13"/>
        <v>111</v>
      </c>
      <c r="B126" s="144" t="str">
        <f t="shared" ca="1" si="9"/>
        <v/>
      </c>
      <c r="C126" s="144" t="str">
        <f t="shared" ca="1" si="10"/>
        <v xml:space="preserve">
</v>
      </c>
      <c r="D126" s="145" t="str">
        <f t="shared" si="11"/>
        <v/>
      </c>
      <c r="E126" s="146"/>
      <c r="F126" s="146"/>
      <c r="G126" s="146"/>
      <c r="I126" s="147"/>
      <c r="J126" s="148"/>
      <c r="K126" s="148"/>
      <c r="L126" s="149"/>
      <c r="M126" s="150"/>
      <c r="N126" s="148"/>
      <c r="O126" s="148"/>
      <c r="P126" s="151" t="str">
        <f t="shared" si="12"/>
        <v/>
      </c>
      <c r="Q126" s="152"/>
      <c r="R126" s="151" t="str">
        <f ca="1">IFERROR(IF($B126="","",INDEX('Impact-Probability_Matrix'!$C$4:$G$8,MATCH($D126,'Impact-Probability_Matrix'!$C$4:$C$8,0),MATCH($P126,'Impact-Probability_Matrix'!$C$4:$G$4,0))),"-")</f>
        <v/>
      </c>
      <c r="T126" s="153"/>
      <c r="U126" s="154"/>
      <c r="AE126" s="158">
        <v>111</v>
      </c>
      <c r="AF126" s="159" t="str">
        <f t="shared" ca="1" si="15"/>
        <v/>
      </c>
      <c r="AG126" s="159" t="str">
        <f t="shared" ca="1" si="15"/>
        <v/>
      </c>
      <c r="AH126" s="159" t="str">
        <f t="shared" ca="1" si="15"/>
        <v/>
      </c>
      <c r="AI126" s="159" t="str">
        <f t="shared" ca="1" si="15"/>
        <v/>
      </c>
    </row>
    <row r="127" spans="1:35" ht="34.5" thickBot="1" x14ac:dyDescent="0.25">
      <c r="A127" s="143">
        <f t="shared" si="13"/>
        <v>112</v>
      </c>
      <c r="B127" s="144" t="str">
        <f t="shared" ca="1" si="9"/>
        <v/>
      </c>
      <c r="C127" s="144" t="str">
        <f t="shared" ca="1" si="10"/>
        <v xml:space="preserve">
</v>
      </c>
      <c r="D127" s="145" t="str">
        <f t="shared" si="11"/>
        <v/>
      </c>
      <c r="E127" s="146"/>
      <c r="F127" s="146"/>
      <c r="G127" s="146"/>
      <c r="I127" s="147"/>
      <c r="J127" s="148"/>
      <c r="K127" s="148"/>
      <c r="L127" s="149"/>
      <c r="M127" s="150"/>
      <c r="N127" s="148"/>
      <c r="O127" s="148"/>
      <c r="P127" s="151" t="str">
        <f t="shared" si="12"/>
        <v/>
      </c>
      <c r="Q127" s="152"/>
      <c r="R127" s="151" t="str">
        <f ca="1">IFERROR(IF($B127="","",INDEX('Impact-Probability_Matrix'!$C$4:$G$8,MATCH($D127,'Impact-Probability_Matrix'!$C$4:$C$8,0),MATCH($P127,'Impact-Probability_Matrix'!$C$4:$G$4,0))),"-")</f>
        <v/>
      </c>
      <c r="T127" s="153"/>
      <c r="U127" s="154"/>
      <c r="AE127" s="158">
        <v>112</v>
      </c>
      <c r="AF127" s="159" t="str">
        <f t="shared" ca="1" si="15"/>
        <v/>
      </c>
      <c r="AG127" s="159" t="str">
        <f t="shared" ca="1" si="15"/>
        <v/>
      </c>
      <c r="AH127" s="159" t="str">
        <f t="shared" ca="1" si="15"/>
        <v/>
      </c>
      <c r="AI127" s="159" t="str">
        <f t="shared" ca="1" si="15"/>
        <v/>
      </c>
    </row>
    <row r="128" spans="1:35" ht="34.5" thickBot="1" x14ac:dyDescent="0.25">
      <c r="A128" s="143">
        <f t="shared" si="13"/>
        <v>113</v>
      </c>
      <c r="B128" s="144" t="str">
        <f t="shared" ca="1" si="9"/>
        <v/>
      </c>
      <c r="C128" s="144" t="str">
        <f t="shared" ca="1" si="10"/>
        <v xml:space="preserve">
</v>
      </c>
      <c r="D128" s="145" t="str">
        <f t="shared" si="11"/>
        <v/>
      </c>
      <c r="E128" s="146"/>
      <c r="F128" s="146"/>
      <c r="G128" s="146"/>
      <c r="I128" s="147"/>
      <c r="J128" s="148"/>
      <c r="K128" s="148"/>
      <c r="L128" s="149"/>
      <c r="M128" s="150"/>
      <c r="N128" s="148"/>
      <c r="O128" s="148"/>
      <c r="P128" s="151" t="str">
        <f t="shared" si="12"/>
        <v/>
      </c>
      <c r="Q128" s="152"/>
      <c r="R128" s="151" t="str">
        <f ca="1">IFERROR(IF($B128="","",INDEX('Impact-Probability_Matrix'!$C$4:$G$8,MATCH($D128,'Impact-Probability_Matrix'!$C$4:$C$8,0),MATCH($P128,'Impact-Probability_Matrix'!$C$4:$G$4,0))),"-")</f>
        <v/>
      </c>
      <c r="T128" s="153"/>
      <c r="U128" s="154"/>
      <c r="AE128" s="158">
        <v>113</v>
      </c>
      <c r="AF128" s="159" t="str">
        <f t="shared" ca="1" si="15"/>
        <v/>
      </c>
      <c r="AG128" s="159" t="str">
        <f t="shared" ca="1" si="15"/>
        <v/>
      </c>
      <c r="AH128" s="159" t="str">
        <f t="shared" ca="1" si="15"/>
        <v/>
      </c>
      <c r="AI128" s="159" t="str">
        <f t="shared" ca="1" si="15"/>
        <v/>
      </c>
    </row>
    <row r="129" spans="1:35" ht="34.5" thickBot="1" x14ac:dyDescent="0.25">
      <c r="A129" s="143">
        <f t="shared" si="13"/>
        <v>114</v>
      </c>
      <c r="B129" s="144" t="str">
        <f t="shared" ca="1" si="9"/>
        <v/>
      </c>
      <c r="C129" s="144" t="str">
        <f t="shared" ca="1" si="10"/>
        <v xml:space="preserve">
</v>
      </c>
      <c r="D129" s="145" t="str">
        <f t="shared" si="11"/>
        <v/>
      </c>
      <c r="E129" s="146"/>
      <c r="F129" s="146"/>
      <c r="G129" s="146"/>
      <c r="I129" s="147"/>
      <c r="J129" s="148"/>
      <c r="K129" s="148"/>
      <c r="L129" s="149"/>
      <c r="M129" s="150"/>
      <c r="N129" s="148"/>
      <c r="O129" s="148"/>
      <c r="P129" s="151" t="str">
        <f t="shared" si="12"/>
        <v/>
      </c>
      <c r="Q129" s="152"/>
      <c r="R129" s="151" t="str">
        <f ca="1">IFERROR(IF($B129="","",INDEX('Impact-Probability_Matrix'!$C$4:$G$8,MATCH($D129,'Impact-Probability_Matrix'!$C$4:$C$8,0),MATCH($P129,'Impact-Probability_Matrix'!$C$4:$G$4,0))),"-")</f>
        <v/>
      </c>
      <c r="T129" s="153"/>
      <c r="U129" s="154"/>
      <c r="AE129" s="158">
        <v>114</v>
      </c>
      <c r="AF129" s="159" t="str">
        <f t="shared" ca="1" si="15"/>
        <v/>
      </c>
      <c r="AG129" s="159" t="str">
        <f t="shared" ca="1" si="15"/>
        <v/>
      </c>
      <c r="AH129" s="159" t="str">
        <f t="shared" ca="1" si="15"/>
        <v/>
      </c>
      <c r="AI129" s="159" t="str">
        <f t="shared" ca="1" si="15"/>
        <v/>
      </c>
    </row>
    <row r="130" spans="1:35" ht="34.5" thickBot="1" x14ac:dyDescent="0.25">
      <c r="A130" s="143">
        <f t="shared" si="13"/>
        <v>115</v>
      </c>
      <c r="B130" s="144" t="str">
        <f t="shared" ca="1" si="9"/>
        <v/>
      </c>
      <c r="C130" s="144" t="str">
        <f t="shared" ca="1" si="10"/>
        <v xml:space="preserve">
</v>
      </c>
      <c r="D130" s="145" t="str">
        <f t="shared" si="11"/>
        <v/>
      </c>
      <c r="E130" s="146"/>
      <c r="F130" s="146"/>
      <c r="G130" s="146"/>
      <c r="I130" s="147"/>
      <c r="J130" s="148"/>
      <c r="K130" s="148"/>
      <c r="L130" s="149"/>
      <c r="M130" s="150"/>
      <c r="N130" s="148"/>
      <c r="O130" s="148"/>
      <c r="P130" s="151" t="str">
        <f t="shared" si="12"/>
        <v/>
      </c>
      <c r="Q130" s="152"/>
      <c r="R130" s="151" t="str">
        <f ca="1">IFERROR(IF($B130="","",INDEX('Impact-Probability_Matrix'!$C$4:$G$8,MATCH($D130,'Impact-Probability_Matrix'!$C$4:$C$8,0),MATCH($P130,'Impact-Probability_Matrix'!$C$4:$G$4,0))),"-")</f>
        <v/>
      </c>
      <c r="T130" s="153"/>
      <c r="U130" s="154"/>
      <c r="V130" s="195"/>
      <c r="AE130" s="158">
        <v>115</v>
      </c>
      <c r="AF130" s="159" t="str">
        <f t="shared" ca="1" si="15"/>
        <v/>
      </c>
      <c r="AG130" s="159" t="str">
        <f t="shared" ca="1" si="15"/>
        <v/>
      </c>
      <c r="AH130" s="159" t="str">
        <f t="shared" ca="1" si="15"/>
        <v/>
      </c>
      <c r="AI130" s="159" t="str">
        <f t="shared" ca="1" si="15"/>
        <v/>
      </c>
    </row>
    <row r="131" spans="1:35" ht="34.5" thickBot="1" x14ac:dyDescent="0.25">
      <c r="A131" s="143">
        <f t="shared" si="13"/>
        <v>116</v>
      </c>
      <c r="B131" s="144" t="str">
        <f t="shared" ca="1" si="9"/>
        <v/>
      </c>
      <c r="C131" s="144" t="str">
        <f t="shared" ca="1" si="10"/>
        <v xml:space="preserve">
</v>
      </c>
      <c r="D131" s="145" t="str">
        <f t="shared" si="11"/>
        <v/>
      </c>
      <c r="E131" s="146"/>
      <c r="F131" s="146"/>
      <c r="G131" s="146"/>
      <c r="I131" s="147"/>
      <c r="J131" s="148"/>
      <c r="K131" s="148"/>
      <c r="L131" s="149"/>
      <c r="M131" s="150"/>
      <c r="N131" s="148"/>
      <c r="O131" s="148"/>
      <c r="P131" s="151" t="str">
        <f t="shared" si="12"/>
        <v/>
      </c>
      <c r="Q131" s="152"/>
      <c r="R131" s="151" t="str">
        <f ca="1">IFERROR(IF($B131="","",INDEX('Impact-Probability_Matrix'!$C$4:$G$8,MATCH($D131,'Impact-Probability_Matrix'!$C$4:$C$8,0),MATCH($P131,'Impact-Probability_Matrix'!$C$4:$G$4,0))),"-")</f>
        <v/>
      </c>
      <c r="T131" s="153"/>
      <c r="U131" s="154"/>
      <c r="AE131" s="158">
        <v>116</v>
      </c>
      <c r="AF131" s="159" t="str">
        <f t="shared" ca="1" si="15"/>
        <v/>
      </c>
      <c r="AG131" s="159" t="str">
        <f t="shared" ca="1" si="15"/>
        <v/>
      </c>
      <c r="AH131" s="159" t="str">
        <f t="shared" ca="1" si="15"/>
        <v/>
      </c>
      <c r="AI131" s="159" t="str">
        <f t="shared" ca="1" si="15"/>
        <v/>
      </c>
    </row>
    <row r="132" spans="1:35" ht="34.5" thickBot="1" x14ac:dyDescent="0.25">
      <c r="A132" s="143">
        <f t="shared" si="13"/>
        <v>117</v>
      </c>
      <c r="B132" s="144" t="str">
        <f t="shared" ca="1" si="9"/>
        <v/>
      </c>
      <c r="C132" s="144" t="str">
        <f t="shared" ca="1" si="10"/>
        <v xml:space="preserve">
</v>
      </c>
      <c r="D132" s="145" t="str">
        <f t="shared" si="11"/>
        <v/>
      </c>
      <c r="E132" s="146"/>
      <c r="F132" s="146"/>
      <c r="G132" s="146"/>
      <c r="I132" s="147"/>
      <c r="J132" s="148"/>
      <c r="K132" s="148"/>
      <c r="L132" s="149"/>
      <c r="M132" s="150"/>
      <c r="N132" s="148"/>
      <c r="O132" s="148"/>
      <c r="P132" s="151" t="str">
        <f t="shared" si="12"/>
        <v/>
      </c>
      <c r="Q132" s="152"/>
      <c r="R132" s="151" t="str">
        <f ca="1">IFERROR(IF($B132="","",INDEX('Impact-Probability_Matrix'!$C$4:$G$8,MATCH($D132,'Impact-Probability_Matrix'!$C$4:$C$8,0),MATCH($P132,'Impact-Probability_Matrix'!$C$4:$G$4,0))),"-")</f>
        <v/>
      </c>
      <c r="T132" s="153"/>
      <c r="U132" s="154"/>
      <c r="AE132" s="158">
        <v>117</v>
      </c>
      <c r="AF132" s="159" t="str">
        <f t="shared" ca="1" si="15"/>
        <v/>
      </c>
      <c r="AG132" s="159" t="str">
        <f t="shared" ca="1" si="15"/>
        <v/>
      </c>
      <c r="AH132" s="159" t="str">
        <f t="shared" ca="1" si="15"/>
        <v/>
      </c>
      <c r="AI132" s="159" t="str">
        <f t="shared" ca="1" si="15"/>
        <v/>
      </c>
    </row>
    <row r="133" spans="1:35" ht="34.5" thickBot="1" x14ac:dyDescent="0.25">
      <c r="A133" s="143">
        <f t="shared" si="13"/>
        <v>118</v>
      </c>
      <c r="B133" s="144" t="str">
        <f t="shared" ca="1" si="9"/>
        <v/>
      </c>
      <c r="C133" s="144" t="str">
        <f t="shared" ca="1" si="10"/>
        <v xml:space="preserve">
</v>
      </c>
      <c r="D133" s="145" t="str">
        <f t="shared" si="11"/>
        <v/>
      </c>
      <c r="E133" s="146"/>
      <c r="F133" s="146"/>
      <c r="G133" s="146"/>
      <c r="I133" s="147"/>
      <c r="J133" s="148"/>
      <c r="K133" s="148"/>
      <c r="L133" s="149"/>
      <c r="M133" s="150"/>
      <c r="N133" s="148"/>
      <c r="O133" s="148"/>
      <c r="P133" s="151" t="str">
        <f t="shared" si="12"/>
        <v/>
      </c>
      <c r="Q133" s="152"/>
      <c r="R133" s="151" t="str">
        <f ca="1">IFERROR(IF($B133="","",INDEX('Impact-Probability_Matrix'!$C$4:$G$8,MATCH($D133,'Impact-Probability_Matrix'!$C$4:$C$8,0),MATCH($P133,'Impact-Probability_Matrix'!$C$4:$G$4,0))),"-")</f>
        <v/>
      </c>
      <c r="T133" s="153"/>
      <c r="U133" s="154"/>
      <c r="AE133" s="158">
        <v>118</v>
      </c>
      <c r="AF133" s="159" t="str">
        <f t="shared" ca="1" si="15"/>
        <v/>
      </c>
      <c r="AG133" s="159" t="str">
        <f t="shared" ca="1" si="15"/>
        <v/>
      </c>
      <c r="AH133" s="159" t="str">
        <f t="shared" ca="1" si="15"/>
        <v/>
      </c>
      <c r="AI133" s="159" t="str">
        <f t="shared" ca="1" si="15"/>
        <v/>
      </c>
    </row>
    <row r="134" spans="1:35" ht="34.5" thickBot="1" x14ac:dyDescent="0.25">
      <c r="A134" s="143">
        <f t="shared" si="13"/>
        <v>119</v>
      </c>
      <c r="B134" s="144" t="str">
        <f t="shared" ca="1" si="9"/>
        <v/>
      </c>
      <c r="C134" s="144" t="str">
        <f t="shared" ca="1" si="10"/>
        <v xml:space="preserve">
</v>
      </c>
      <c r="D134" s="145" t="str">
        <f t="shared" si="11"/>
        <v/>
      </c>
      <c r="E134" s="146"/>
      <c r="F134" s="146"/>
      <c r="G134" s="146"/>
      <c r="I134" s="147"/>
      <c r="J134" s="148"/>
      <c r="K134" s="148"/>
      <c r="L134" s="149"/>
      <c r="M134" s="150"/>
      <c r="N134" s="148"/>
      <c r="O134" s="148"/>
      <c r="P134" s="151" t="str">
        <f t="shared" si="12"/>
        <v/>
      </c>
      <c r="Q134" s="152"/>
      <c r="R134" s="151" t="str">
        <f ca="1">IFERROR(IF($B134="","",INDEX('Impact-Probability_Matrix'!$C$4:$G$8,MATCH($D134,'Impact-Probability_Matrix'!$C$4:$C$8,0),MATCH($P134,'Impact-Probability_Matrix'!$C$4:$G$4,0))),"-")</f>
        <v/>
      </c>
      <c r="T134" s="153"/>
      <c r="U134" s="154"/>
      <c r="AE134" s="158">
        <v>119</v>
      </c>
      <c r="AF134" s="159" t="str">
        <f t="shared" ca="1" si="15"/>
        <v/>
      </c>
      <c r="AG134" s="159" t="str">
        <f t="shared" ca="1" si="15"/>
        <v/>
      </c>
      <c r="AH134" s="159" t="str">
        <f t="shared" ca="1" si="15"/>
        <v/>
      </c>
      <c r="AI134" s="159" t="str">
        <f t="shared" ca="1" si="15"/>
        <v/>
      </c>
    </row>
    <row r="135" spans="1:35" ht="34.5" thickBot="1" x14ac:dyDescent="0.25">
      <c r="A135" s="143">
        <f t="shared" si="13"/>
        <v>120</v>
      </c>
      <c r="B135" s="144" t="str">
        <f t="shared" ca="1" si="9"/>
        <v/>
      </c>
      <c r="C135" s="144" t="str">
        <f t="shared" ca="1" si="10"/>
        <v xml:space="preserve">
</v>
      </c>
      <c r="D135" s="145" t="str">
        <f t="shared" si="11"/>
        <v/>
      </c>
      <c r="E135" s="146"/>
      <c r="F135" s="146"/>
      <c r="G135" s="146"/>
      <c r="I135" s="147"/>
      <c r="J135" s="148"/>
      <c r="K135" s="148"/>
      <c r="L135" s="149"/>
      <c r="M135" s="150"/>
      <c r="N135" s="148"/>
      <c r="O135" s="148"/>
      <c r="P135" s="151" t="str">
        <f t="shared" si="12"/>
        <v/>
      </c>
      <c r="Q135" s="152"/>
      <c r="R135" s="151" t="str">
        <f ca="1">IFERROR(IF($B135="","",INDEX('Impact-Probability_Matrix'!$C$4:$G$8,MATCH($D135,'Impact-Probability_Matrix'!$C$4:$C$8,0),MATCH($P135,'Impact-Probability_Matrix'!$C$4:$G$4,0))),"-")</f>
        <v/>
      </c>
      <c r="T135" s="153"/>
      <c r="U135" s="154"/>
      <c r="AE135" s="158">
        <v>120</v>
      </c>
      <c r="AF135" s="159" t="str">
        <f t="shared" ca="1" si="15"/>
        <v/>
      </c>
      <c r="AG135" s="159" t="str">
        <f t="shared" ca="1" si="15"/>
        <v/>
      </c>
      <c r="AH135" s="159" t="str">
        <f t="shared" ca="1" si="15"/>
        <v/>
      </c>
      <c r="AI135" s="159" t="str">
        <f t="shared" ca="1" si="15"/>
        <v/>
      </c>
    </row>
    <row r="136" spans="1:35" ht="34.5" thickBot="1" x14ac:dyDescent="0.25">
      <c r="A136" s="143">
        <f t="shared" si="13"/>
        <v>121</v>
      </c>
      <c r="B136" s="144" t="str">
        <f t="shared" ca="1" si="9"/>
        <v/>
      </c>
      <c r="C136" s="144" t="str">
        <f t="shared" ca="1" si="10"/>
        <v xml:space="preserve">
</v>
      </c>
      <c r="D136" s="145" t="str">
        <f t="shared" si="11"/>
        <v/>
      </c>
      <c r="E136" s="146"/>
      <c r="F136" s="146"/>
      <c r="G136" s="146"/>
      <c r="I136" s="147"/>
      <c r="J136" s="148"/>
      <c r="K136" s="148"/>
      <c r="L136" s="149"/>
      <c r="M136" s="150"/>
      <c r="N136" s="148"/>
      <c r="O136" s="148"/>
      <c r="P136" s="151" t="str">
        <f t="shared" si="12"/>
        <v/>
      </c>
      <c r="Q136" s="152"/>
      <c r="R136" s="151" t="str">
        <f ca="1">IFERROR(IF($B136="","",INDEX('Impact-Probability_Matrix'!$C$4:$G$8,MATCH($D136,'Impact-Probability_Matrix'!$C$4:$C$8,0),MATCH($P136,'Impact-Probability_Matrix'!$C$4:$G$4,0))),"-")</f>
        <v/>
      </c>
      <c r="T136" s="153"/>
      <c r="U136" s="154"/>
      <c r="AE136" s="158">
        <v>121</v>
      </c>
      <c r="AF136" s="159" t="str">
        <f t="shared" ref="AF136:AI155" ca="1" si="16">IFERROR(INDEX(INDIRECT($AA$34),MATCH($AE136,INDIRECT($Y$34),0),MATCH(AF$15,INDIRECT($Z$34),0)),"")</f>
        <v/>
      </c>
      <c r="AG136" s="159" t="str">
        <f t="shared" ca="1" si="16"/>
        <v/>
      </c>
      <c r="AH136" s="159" t="str">
        <f t="shared" ca="1" si="16"/>
        <v/>
      </c>
      <c r="AI136" s="159" t="str">
        <f t="shared" ca="1" si="16"/>
        <v/>
      </c>
    </row>
    <row r="137" spans="1:35" ht="34.5" thickBot="1" x14ac:dyDescent="0.25">
      <c r="A137" s="143">
        <f t="shared" si="13"/>
        <v>122</v>
      </c>
      <c r="B137" s="144" t="str">
        <f t="shared" ca="1" si="9"/>
        <v/>
      </c>
      <c r="C137" s="144" t="str">
        <f t="shared" ca="1" si="10"/>
        <v xml:space="preserve">
</v>
      </c>
      <c r="D137" s="145" t="str">
        <f t="shared" si="11"/>
        <v/>
      </c>
      <c r="E137" s="146"/>
      <c r="F137" s="146"/>
      <c r="G137" s="146"/>
      <c r="I137" s="147"/>
      <c r="J137" s="148"/>
      <c r="K137" s="148"/>
      <c r="L137" s="149"/>
      <c r="M137" s="150"/>
      <c r="N137" s="148"/>
      <c r="O137" s="148"/>
      <c r="P137" s="151" t="str">
        <f t="shared" si="12"/>
        <v/>
      </c>
      <c r="Q137" s="152"/>
      <c r="R137" s="151" t="str">
        <f ca="1">IFERROR(IF($B137="","",INDEX('Impact-Probability_Matrix'!$C$4:$G$8,MATCH($D137,'Impact-Probability_Matrix'!$C$4:$C$8,0),MATCH($P137,'Impact-Probability_Matrix'!$C$4:$G$4,0))),"-")</f>
        <v/>
      </c>
      <c r="T137" s="153"/>
      <c r="U137" s="154"/>
      <c r="AE137" s="158">
        <v>122</v>
      </c>
      <c r="AF137" s="159" t="str">
        <f t="shared" ca="1" si="16"/>
        <v/>
      </c>
      <c r="AG137" s="159" t="str">
        <f t="shared" ca="1" si="16"/>
        <v/>
      </c>
      <c r="AH137" s="159" t="str">
        <f t="shared" ca="1" si="16"/>
        <v/>
      </c>
      <c r="AI137" s="159" t="str">
        <f t="shared" ca="1" si="16"/>
        <v/>
      </c>
    </row>
    <row r="138" spans="1:35" ht="34.5" thickBot="1" x14ac:dyDescent="0.25">
      <c r="A138" s="143">
        <f t="shared" si="13"/>
        <v>123</v>
      </c>
      <c r="B138" s="144" t="str">
        <f t="shared" ca="1" si="9"/>
        <v/>
      </c>
      <c r="C138" s="144" t="str">
        <f t="shared" ca="1" si="10"/>
        <v xml:space="preserve">
</v>
      </c>
      <c r="D138" s="145" t="str">
        <f t="shared" si="11"/>
        <v/>
      </c>
      <c r="E138" s="146"/>
      <c r="F138" s="146"/>
      <c r="G138" s="146"/>
      <c r="I138" s="147"/>
      <c r="J138" s="148"/>
      <c r="K138" s="148"/>
      <c r="L138" s="149"/>
      <c r="M138" s="150"/>
      <c r="N138" s="148"/>
      <c r="O138" s="148"/>
      <c r="P138" s="151" t="str">
        <f t="shared" si="12"/>
        <v/>
      </c>
      <c r="Q138" s="152"/>
      <c r="R138" s="151" t="str">
        <f ca="1">IFERROR(IF($B138="","",INDEX('Impact-Probability_Matrix'!$C$4:$G$8,MATCH($D138,'Impact-Probability_Matrix'!$C$4:$C$8,0),MATCH($P138,'Impact-Probability_Matrix'!$C$4:$G$4,0))),"-")</f>
        <v/>
      </c>
      <c r="T138" s="153"/>
      <c r="U138" s="154"/>
      <c r="AE138" s="158">
        <v>123</v>
      </c>
      <c r="AF138" s="159" t="str">
        <f t="shared" ca="1" si="16"/>
        <v/>
      </c>
      <c r="AG138" s="159" t="str">
        <f t="shared" ca="1" si="16"/>
        <v/>
      </c>
      <c r="AH138" s="159" t="str">
        <f t="shared" ca="1" si="16"/>
        <v/>
      </c>
      <c r="AI138" s="159" t="str">
        <f t="shared" ca="1" si="16"/>
        <v/>
      </c>
    </row>
    <row r="139" spans="1:35" ht="34.5" thickBot="1" x14ac:dyDescent="0.25">
      <c r="A139" s="143">
        <f t="shared" si="13"/>
        <v>124</v>
      </c>
      <c r="B139" s="144" t="str">
        <f t="shared" ca="1" si="9"/>
        <v/>
      </c>
      <c r="C139" s="144" t="str">
        <f t="shared" ca="1" si="10"/>
        <v xml:space="preserve">
</v>
      </c>
      <c r="D139" s="145" t="str">
        <f t="shared" si="11"/>
        <v/>
      </c>
      <c r="E139" s="146"/>
      <c r="F139" s="146"/>
      <c r="G139" s="146"/>
      <c r="H139" s="146"/>
      <c r="I139" s="147"/>
      <c r="J139" s="148"/>
      <c r="K139" s="148"/>
      <c r="L139" s="149"/>
      <c r="M139" s="150"/>
      <c r="N139" s="148"/>
      <c r="O139" s="148"/>
      <c r="P139" s="151" t="str">
        <f t="shared" si="12"/>
        <v/>
      </c>
      <c r="Q139" s="152"/>
      <c r="R139" s="151" t="str">
        <f ca="1">IFERROR(IF($B139="","",INDEX('Impact-Probability_Matrix'!$C$4:$G$8,MATCH($D139,'Impact-Probability_Matrix'!$C$4:$C$8,0),MATCH($P139,'Impact-Probability_Matrix'!$C$4:$G$4,0))),"-")</f>
        <v/>
      </c>
      <c r="T139" s="153"/>
      <c r="U139" s="154"/>
      <c r="AE139" s="158">
        <v>124</v>
      </c>
      <c r="AF139" s="159" t="str">
        <f t="shared" ca="1" si="16"/>
        <v/>
      </c>
      <c r="AG139" s="159" t="str">
        <f t="shared" ca="1" si="16"/>
        <v/>
      </c>
      <c r="AH139" s="159" t="str">
        <f t="shared" ca="1" si="16"/>
        <v/>
      </c>
      <c r="AI139" s="159" t="str">
        <f t="shared" ca="1" si="16"/>
        <v/>
      </c>
    </row>
    <row r="140" spans="1:35" ht="34.5" thickBot="1" x14ac:dyDescent="0.25">
      <c r="A140" s="143">
        <f t="shared" si="13"/>
        <v>125</v>
      </c>
      <c r="B140" s="144" t="str">
        <f t="shared" ca="1" si="9"/>
        <v/>
      </c>
      <c r="C140" s="144" t="str">
        <f t="shared" ca="1" si="10"/>
        <v xml:space="preserve">
</v>
      </c>
      <c r="D140" s="145" t="str">
        <f t="shared" si="11"/>
        <v/>
      </c>
      <c r="E140" s="146"/>
      <c r="F140" s="146"/>
      <c r="G140" s="146"/>
      <c r="I140" s="147"/>
      <c r="J140" s="148"/>
      <c r="K140" s="148"/>
      <c r="L140" s="149"/>
      <c r="M140" s="150"/>
      <c r="N140" s="148"/>
      <c r="O140" s="148"/>
      <c r="P140" s="151" t="str">
        <f t="shared" si="12"/>
        <v/>
      </c>
      <c r="Q140" s="152"/>
      <c r="R140" s="151" t="str">
        <f ca="1">IFERROR(IF($B140="","",INDEX('Impact-Probability_Matrix'!$C$4:$G$8,MATCH($D140,'Impact-Probability_Matrix'!$C$4:$C$8,0),MATCH($P140,'Impact-Probability_Matrix'!$C$4:$G$4,0))),"-")</f>
        <v/>
      </c>
      <c r="T140" s="153"/>
      <c r="U140" s="154"/>
      <c r="AE140" s="158">
        <v>125</v>
      </c>
      <c r="AF140" s="159" t="str">
        <f t="shared" ca="1" si="16"/>
        <v/>
      </c>
      <c r="AG140" s="159" t="str">
        <f t="shared" ca="1" si="16"/>
        <v/>
      </c>
      <c r="AH140" s="159" t="str">
        <f t="shared" ca="1" si="16"/>
        <v/>
      </c>
      <c r="AI140" s="159" t="str">
        <f t="shared" ca="1" si="16"/>
        <v/>
      </c>
    </row>
    <row r="141" spans="1:35" ht="34.5" thickBot="1" x14ac:dyDescent="0.25">
      <c r="A141" s="143">
        <f t="shared" si="13"/>
        <v>126</v>
      </c>
      <c r="B141" s="144" t="str">
        <f t="shared" ca="1" si="9"/>
        <v/>
      </c>
      <c r="C141" s="144" t="str">
        <f t="shared" ca="1" si="10"/>
        <v xml:space="preserve">
</v>
      </c>
      <c r="D141" s="145" t="str">
        <f t="shared" si="11"/>
        <v/>
      </c>
      <c r="E141" s="146"/>
      <c r="F141" s="146"/>
      <c r="G141" s="146"/>
      <c r="I141" s="147"/>
      <c r="J141" s="148"/>
      <c r="K141" s="148"/>
      <c r="L141" s="149"/>
      <c r="M141" s="150"/>
      <c r="N141" s="148"/>
      <c r="O141" s="148"/>
      <c r="P141" s="151" t="str">
        <f t="shared" si="12"/>
        <v/>
      </c>
      <c r="Q141" s="152"/>
      <c r="R141" s="151" t="str">
        <f ca="1">IFERROR(IF($B141="","",INDEX('Impact-Probability_Matrix'!$C$4:$G$8,MATCH($D141,'Impact-Probability_Matrix'!$C$4:$C$8,0),MATCH($P141,'Impact-Probability_Matrix'!$C$4:$G$4,0))),"-")</f>
        <v/>
      </c>
      <c r="T141" s="153"/>
      <c r="U141" s="154"/>
      <c r="AE141" s="158">
        <v>126</v>
      </c>
      <c r="AF141" s="159" t="str">
        <f t="shared" ca="1" si="16"/>
        <v/>
      </c>
      <c r="AG141" s="159" t="str">
        <f t="shared" ca="1" si="16"/>
        <v/>
      </c>
      <c r="AH141" s="159" t="str">
        <f t="shared" ca="1" si="16"/>
        <v/>
      </c>
      <c r="AI141" s="159" t="str">
        <f t="shared" ca="1" si="16"/>
        <v/>
      </c>
    </row>
    <row r="142" spans="1:35" ht="34.5" thickBot="1" x14ac:dyDescent="0.25">
      <c r="A142" s="143">
        <f t="shared" si="13"/>
        <v>127</v>
      </c>
      <c r="B142" s="144" t="str">
        <f t="shared" ca="1" si="9"/>
        <v/>
      </c>
      <c r="C142" s="144" t="str">
        <f t="shared" ca="1" si="10"/>
        <v xml:space="preserve">
</v>
      </c>
      <c r="D142" s="145" t="str">
        <f t="shared" si="11"/>
        <v/>
      </c>
      <c r="E142" s="146"/>
      <c r="F142" s="146"/>
      <c r="G142" s="146"/>
      <c r="I142" s="147"/>
      <c r="J142" s="148"/>
      <c r="K142" s="148"/>
      <c r="L142" s="149"/>
      <c r="M142" s="150"/>
      <c r="N142" s="148"/>
      <c r="O142" s="148"/>
      <c r="P142" s="151" t="str">
        <f t="shared" si="12"/>
        <v/>
      </c>
      <c r="Q142" s="152"/>
      <c r="R142" s="151" t="str">
        <f ca="1">IFERROR(IF($B142="","",INDEX('Impact-Probability_Matrix'!$C$4:$G$8,MATCH($D142,'Impact-Probability_Matrix'!$C$4:$C$8,0),MATCH($P142,'Impact-Probability_Matrix'!$C$4:$G$4,0))),"-")</f>
        <v/>
      </c>
      <c r="T142" s="153"/>
      <c r="U142" s="154"/>
      <c r="AE142" s="158">
        <v>127</v>
      </c>
      <c r="AF142" s="159" t="str">
        <f t="shared" ca="1" si="16"/>
        <v/>
      </c>
      <c r="AG142" s="159" t="str">
        <f t="shared" ca="1" si="16"/>
        <v/>
      </c>
      <c r="AH142" s="159" t="str">
        <f t="shared" ca="1" si="16"/>
        <v/>
      </c>
      <c r="AI142" s="159" t="str">
        <f t="shared" ca="1" si="16"/>
        <v/>
      </c>
    </row>
    <row r="143" spans="1:35" ht="34.5" thickBot="1" x14ac:dyDescent="0.25">
      <c r="A143" s="143">
        <f t="shared" si="13"/>
        <v>128</v>
      </c>
      <c r="B143" s="144" t="str">
        <f t="shared" ca="1" si="9"/>
        <v/>
      </c>
      <c r="C143" s="144" t="str">
        <f t="shared" ca="1" si="10"/>
        <v xml:space="preserve">
</v>
      </c>
      <c r="D143" s="145" t="str">
        <f t="shared" si="11"/>
        <v/>
      </c>
      <c r="E143" s="146"/>
      <c r="F143" s="146"/>
      <c r="G143" s="146"/>
      <c r="I143" s="147"/>
      <c r="J143" s="148"/>
      <c r="K143" s="148"/>
      <c r="L143" s="149"/>
      <c r="M143" s="150"/>
      <c r="N143" s="148"/>
      <c r="O143" s="148"/>
      <c r="P143" s="151" t="str">
        <f t="shared" si="12"/>
        <v/>
      </c>
      <c r="Q143" s="152"/>
      <c r="R143" s="151" t="str">
        <f ca="1">IFERROR(IF($B143="","",INDEX('Impact-Probability_Matrix'!$C$4:$G$8,MATCH($D143,'Impact-Probability_Matrix'!$C$4:$C$8,0),MATCH($P143,'Impact-Probability_Matrix'!$C$4:$G$4,0))),"-")</f>
        <v/>
      </c>
      <c r="T143" s="153"/>
      <c r="U143" s="154"/>
      <c r="AE143" s="158">
        <v>128</v>
      </c>
      <c r="AF143" s="159" t="str">
        <f t="shared" ca="1" si="16"/>
        <v/>
      </c>
      <c r="AG143" s="159" t="str">
        <f t="shared" ca="1" si="16"/>
        <v/>
      </c>
      <c r="AH143" s="159" t="str">
        <f t="shared" ca="1" si="16"/>
        <v/>
      </c>
      <c r="AI143" s="159" t="str">
        <f t="shared" ca="1" si="16"/>
        <v/>
      </c>
    </row>
    <row r="144" spans="1:35" ht="34.5" thickBot="1" x14ac:dyDescent="0.25">
      <c r="A144" s="143">
        <f t="shared" si="13"/>
        <v>129</v>
      </c>
      <c r="B144" s="144" t="str">
        <f t="shared" ref="B144:B207" ca="1" si="17">IF(OR($AF144=0,$AI144="No"),"",AF144)</f>
        <v/>
      </c>
      <c r="C144" s="144" t="str">
        <f t="shared" ref="C144:C207" ca="1" si="18">IF(OR($AF144=0,$AI144="No"),"",AG144&amp;CHAR(10)&amp;CHAR(10)&amp;AH144)</f>
        <v xml:space="preserve">
</v>
      </c>
      <c r="D144" s="145" t="str">
        <f t="shared" ref="D144:D207" si="19">IF(COUNTIF($E144:$G144,"")=3,"",MAX($E144:$G144))</f>
        <v/>
      </c>
      <c r="E144" s="146"/>
      <c r="F144" s="146"/>
      <c r="G144" s="146"/>
      <c r="I144" s="147"/>
      <c r="J144" s="148"/>
      <c r="K144" s="148"/>
      <c r="L144" s="149"/>
      <c r="M144" s="150"/>
      <c r="N144" s="148"/>
      <c r="O144" s="148"/>
      <c r="P144" s="151" t="str">
        <f t="shared" ref="P144:P207" si="20">IFERROR(MAX(1,MAX($I144:$L144)-ROUND(AVERAGE($M144:$O144),0)),"")</f>
        <v/>
      </c>
      <c r="Q144" s="152"/>
      <c r="R144" s="151" t="str">
        <f ca="1">IFERROR(IF($B144="","",INDEX('Impact-Probability_Matrix'!$C$4:$G$8,MATCH($D144,'Impact-Probability_Matrix'!$C$4:$C$8,0),MATCH($P144,'Impact-Probability_Matrix'!$C$4:$G$4,0))),"-")</f>
        <v/>
      </c>
      <c r="T144" s="153"/>
      <c r="U144" s="154"/>
      <c r="AE144" s="158">
        <v>129</v>
      </c>
      <c r="AF144" s="159" t="str">
        <f t="shared" ca="1" si="16"/>
        <v/>
      </c>
      <c r="AG144" s="159" t="str">
        <f t="shared" ca="1" si="16"/>
        <v/>
      </c>
      <c r="AH144" s="159" t="str">
        <f t="shared" ca="1" si="16"/>
        <v/>
      </c>
      <c r="AI144" s="159" t="str">
        <f t="shared" ca="1" si="16"/>
        <v/>
      </c>
    </row>
    <row r="145" spans="1:35" ht="34.5" thickBot="1" x14ac:dyDescent="0.25">
      <c r="A145" s="143">
        <f t="shared" ref="A145:A208" si="21">AE145</f>
        <v>130</v>
      </c>
      <c r="B145" s="144" t="str">
        <f t="shared" ca="1" si="17"/>
        <v/>
      </c>
      <c r="C145" s="144" t="str">
        <f t="shared" ca="1" si="18"/>
        <v xml:space="preserve">
</v>
      </c>
      <c r="D145" s="145" t="str">
        <f t="shared" si="19"/>
        <v/>
      </c>
      <c r="E145" s="146"/>
      <c r="F145" s="146"/>
      <c r="G145" s="146"/>
      <c r="I145" s="147"/>
      <c r="J145" s="148"/>
      <c r="K145" s="148"/>
      <c r="L145" s="149"/>
      <c r="M145" s="150"/>
      <c r="N145" s="148"/>
      <c r="O145" s="148"/>
      <c r="P145" s="151" t="str">
        <f t="shared" si="20"/>
        <v/>
      </c>
      <c r="Q145" s="152"/>
      <c r="R145" s="151" t="str">
        <f ca="1">IFERROR(IF($B145="","",INDEX('Impact-Probability_Matrix'!$C$4:$G$8,MATCH($D145,'Impact-Probability_Matrix'!$C$4:$C$8,0),MATCH($P145,'Impact-Probability_Matrix'!$C$4:$G$4,0))),"-")</f>
        <v/>
      </c>
      <c r="T145" s="153"/>
      <c r="U145" s="154"/>
      <c r="AE145" s="158">
        <v>130</v>
      </c>
      <c r="AF145" s="159" t="str">
        <f t="shared" ca="1" si="16"/>
        <v/>
      </c>
      <c r="AG145" s="159" t="str">
        <f t="shared" ca="1" si="16"/>
        <v/>
      </c>
      <c r="AH145" s="159" t="str">
        <f t="shared" ca="1" si="16"/>
        <v/>
      </c>
      <c r="AI145" s="159" t="str">
        <f t="shared" ca="1" si="16"/>
        <v/>
      </c>
    </row>
    <row r="146" spans="1:35" ht="34.5" thickBot="1" x14ac:dyDescent="0.25">
      <c r="A146" s="143">
        <f t="shared" si="21"/>
        <v>131</v>
      </c>
      <c r="B146" s="144" t="str">
        <f t="shared" ca="1" si="17"/>
        <v/>
      </c>
      <c r="C146" s="144" t="str">
        <f t="shared" ca="1" si="18"/>
        <v xml:space="preserve">
</v>
      </c>
      <c r="D146" s="145" t="str">
        <f t="shared" si="19"/>
        <v/>
      </c>
      <c r="E146" s="146"/>
      <c r="F146" s="146"/>
      <c r="G146" s="146"/>
      <c r="I146" s="147"/>
      <c r="J146" s="148"/>
      <c r="K146" s="148"/>
      <c r="L146" s="149"/>
      <c r="M146" s="150"/>
      <c r="N146" s="148"/>
      <c r="O146" s="148"/>
      <c r="P146" s="151" t="str">
        <f t="shared" si="20"/>
        <v/>
      </c>
      <c r="Q146" s="152"/>
      <c r="R146" s="151" t="str">
        <f ca="1">IFERROR(IF($B146="","",INDEX('Impact-Probability_Matrix'!$C$4:$G$8,MATCH($D146,'Impact-Probability_Matrix'!$C$4:$C$8,0),MATCH($P146,'Impact-Probability_Matrix'!$C$4:$G$4,0))),"-")</f>
        <v/>
      </c>
      <c r="T146" s="153"/>
      <c r="U146" s="154"/>
      <c r="AE146" s="158">
        <v>131</v>
      </c>
      <c r="AF146" s="159" t="str">
        <f t="shared" ca="1" si="16"/>
        <v/>
      </c>
      <c r="AG146" s="159" t="str">
        <f t="shared" ca="1" si="16"/>
        <v/>
      </c>
      <c r="AH146" s="159" t="str">
        <f t="shared" ca="1" si="16"/>
        <v/>
      </c>
      <c r="AI146" s="159" t="str">
        <f t="shared" ca="1" si="16"/>
        <v/>
      </c>
    </row>
    <row r="147" spans="1:35" ht="34.5" thickBot="1" x14ac:dyDescent="0.25">
      <c r="A147" s="143">
        <f t="shared" si="21"/>
        <v>132</v>
      </c>
      <c r="B147" s="144" t="str">
        <f t="shared" ca="1" si="17"/>
        <v/>
      </c>
      <c r="C147" s="144" t="str">
        <f ca="1">IF(OR($AF147=0,$AI147="No"),"",AG147&amp;CHAR(10)&amp;CHAR(10)&amp;AH147)</f>
        <v xml:space="preserve">
</v>
      </c>
      <c r="D147" s="145" t="str">
        <f t="shared" si="19"/>
        <v/>
      </c>
      <c r="E147" s="146"/>
      <c r="F147" s="146"/>
      <c r="G147" s="146"/>
      <c r="I147" s="147"/>
      <c r="J147" s="148"/>
      <c r="K147" s="148"/>
      <c r="L147" s="149"/>
      <c r="M147" s="150"/>
      <c r="N147" s="148"/>
      <c r="O147" s="148"/>
      <c r="P147" s="151" t="str">
        <f t="shared" si="20"/>
        <v/>
      </c>
      <c r="Q147" s="152"/>
      <c r="R147" s="151" t="str">
        <f ca="1">IFERROR(IF($B147="","",INDEX('Impact-Probability_Matrix'!$C$4:$G$8,MATCH($D147,'Impact-Probability_Matrix'!$C$4:$C$8,0),MATCH($P147,'Impact-Probability_Matrix'!$C$4:$G$4,0))),"-")</f>
        <v/>
      </c>
      <c r="T147" s="153"/>
      <c r="U147" s="154"/>
      <c r="AE147" s="158">
        <v>132</v>
      </c>
      <c r="AF147" s="159" t="str">
        <f t="shared" ca="1" si="16"/>
        <v/>
      </c>
      <c r="AG147" s="159" t="str">
        <f t="shared" ca="1" si="16"/>
        <v/>
      </c>
      <c r="AH147" s="159" t="str">
        <f t="shared" ca="1" si="16"/>
        <v/>
      </c>
      <c r="AI147" s="159" t="str">
        <f t="shared" ca="1" si="16"/>
        <v/>
      </c>
    </row>
    <row r="148" spans="1:35" ht="34.5" thickBot="1" x14ac:dyDescent="0.25">
      <c r="A148" s="143">
        <f t="shared" si="21"/>
        <v>133</v>
      </c>
      <c r="B148" s="144" t="str">
        <f t="shared" ca="1" si="17"/>
        <v/>
      </c>
      <c r="C148" s="144" t="str">
        <f t="shared" ca="1" si="18"/>
        <v xml:space="preserve">
</v>
      </c>
      <c r="D148" s="145" t="str">
        <f t="shared" si="19"/>
        <v/>
      </c>
      <c r="E148" s="146"/>
      <c r="F148" s="146"/>
      <c r="G148" s="146"/>
      <c r="I148" s="147"/>
      <c r="J148" s="148"/>
      <c r="K148" s="148"/>
      <c r="L148" s="149"/>
      <c r="M148" s="150"/>
      <c r="N148" s="148"/>
      <c r="O148" s="148"/>
      <c r="P148" s="151" t="str">
        <f t="shared" si="20"/>
        <v/>
      </c>
      <c r="Q148" s="152"/>
      <c r="R148" s="151" t="str">
        <f ca="1">IFERROR(IF($B148="","",INDEX('Impact-Probability_Matrix'!$C$4:$G$8,MATCH($D148,'Impact-Probability_Matrix'!$C$4:$C$8,0),MATCH($P148,'Impact-Probability_Matrix'!$C$4:$G$4,0))),"-")</f>
        <v/>
      </c>
      <c r="T148" s="153"/>
      <c r="U148" s="154"/>
      <c r="AE148" s="158">
        <v>133</v>
      </c>
      <c r="AF148" s="159" t="str">
        <f t="shared" ca="1" si="16"/>
        <v/>
      </c>
      <c r="AG148" s="159" t="str">
        <f t="shared" ca="1" si="16"/>
        <v/>
      </c>
      <c r="AH148" s="159" t="str">
        <f t="shared" ca="1" si="16"/>
        <v/>
      </c>
      <c r="AI148" s="159" t="str">
        <f t="shared" ca="1" si="16"/>
        <v/>
      </c>
    </row>
    <row r="149" spans="1:35" ht="34.5" thickBot="1" x14ac:dyDescent="0.25">
      <c r="A149" s="143">
        <f t="shared" si="21"/>
        <v>134</v>
      </c>
      <c r="B149" s="144" t="str">
        <f t="shared" ca="1" si="17"/>
        <v/>
      </c>
      <c r="C149" s="144" t="str">
        <f t="shared" ca="1" si="18"/>
        <v xml:space="preserve">
</v>
      </c>
      <c r="D149" s="145" t="str">
        <f t="shared" si="19"/>
        <v/>
      </c>
      <c r="E149" s="146"/>
      <c r="F149" s="146"/>
      <c r="G149" s="146"/>
      <c r="I149" s="147"/>
      <c r="J149" s="148"/>
      <c r="K149" s="148"/>
      <c r="L149" s="149"/>
      <c r="M149" s="150"/>
      <c r="N149" s="148"/>
      <c r="O149" s="148"/>
      <c r="P149" s="151" t="str">
        <f t="shared" si="20"/>
        <v/>
      </c>
      <c r="Q149" s="152"/>
      <c r="R149" s="151" t="str">
        <f ca="1">IFERROR(IF($B149="","",INDEX('Impact-Probability_Matrix'!$C$4:$G$8,MATCH($D149,'Impact-Probability_Matrix'!$C$4:$C$8,0),MATCH($P149,'Impact-Probability_Matrix'!$C$4:$G$4,0))),"-")</f>
        <v/>
      </c>
      <c r="T149" s="153"/>
      <c r="U149" s="154"/>
      <c r="AE149" s="158">
        <v>134</v>
      </c>
      <c r="AF149" s="159" t="str">
        <f t="shared" ca="1" si="16"/>
        <v/>
      </c>
      <c r="AG149" s="159" t="str">
        <f t="shared" ca="1" si="16"/>
        <v/>
      </c>
      <c r="AH149" s="159" t="str">
        <f t="shared" ca="1" si="16"/>
        <v/>
      </c>
      <c r="AI149" s="159" t="str">
        <f t="shared" ca="1" si="16"/>
        <v/>
      </c>
    </row>
    <row r="150" spans="1:35" ht="34.5" thickBot="1" x14ac:dyDescent="0.25">
      <c r="A150" s="143">
        <f t="shared" si="21"/>
        <v>135</v>
      </c>
      <c r="B150" s="144" t="str">
        <f t="shared" ca="1" si="17"/>
        <v/>
      </c>
      <c r="C150" s="144" t="str">
        <f t="shared" ca="1" si="18"/>
        <v xml:space="preserve">
</v>
      </c>
      <c r="D150" s="145" t="str">
        <f t="shared" si="19"/>
        <v/>
      </c>
      <c r="E150" s="146"/>
      <c r="F150" s="146"/>
      <c r="G150" s="146"/>
      <c r="I150" s="147"/>
      <c r="J150" s="148"/>
      <c r="K150" s="148"/>
      <c r="L150" s="149"/>
      <c r="M150" s="150"/>
      <c r="N150" s="148"/>
      <c r="O150" s="148"/>
      <c r="P150" s="151" t="str">
        <f t="shared" si="20"/>
        <v/>
      </c>
      <c r="Q150" s="152"/>
      <c r="R150" s="151" t="str">
        <f ca="1">IFERROR(IF($B150="","",INDEX('Impact-Probability_Matrix'!$C$4:$G$8,MATCH($D150,'Impact-Probability_Matrix'!$C$4:$C$8,0),MATCH($P150,'Impact-Probability_Matrix'!$C$4:$G$4,0))),"-")</f>
        <v/>
      </c>
      <c r="T150" s="153"/>
      <c r="U150" s="154"/>
      <c r="AE150" s="158">
        <v>135</v>
      </c>
      <c r="AF150" s="159" t="str">
        <f t="shared" ca="1" si="16"/>
        <v/>
      </c>
      <c r="AG150" s="159" t="str">
        <f t="shared" ca="1" si="16"/>
        <v/>
      </c>
      <c r="AH150" s="159" t="str">
        <f t="shared" ca="1" si="16"/>
        <v/>
      </c>
      <c r="AI150" s="159" t="str">
        <f t="shared" ca="1" si="16"/>
        <v/>
      </c>
    </row>
    <row r="151" spans="1:35" ht="34.5" thickBot="1" x14ac:dyDescent="0.25">
      <c r="A151" s="143">
        <f t="shared" si="21"/>
        <v>136</v>
      </c>
      <c r="B151" s="144" t="str">
        <f t="shared" ca="1" si="17"/>
        <v/>
      </c>
      <c r="C151" s="144" t="str">
        <f t="shared" ca="1" si="18"/>
        <v xml:space="preserve">
</v>
      </c>
      <c r="D151" s="145" t="str">
        <f t="shared" si="19"/>
        <v/>
      </c>
      <c r="E151" s="146"/>
      <c r="F151" s="146"/>
      <c r="G151" s="146"/>
      <c r="I151" s="147"/>
      <c r="J151" s="148"/>
      <c r="K151" s="148"/>
      <c r="L151" s="149"/>
      <c r="M151" s="150"/>
      <c r="N151" s="148"/>
      <c r="O151" s="148"/>
      <c r="P151" s="151" t="str">
        <f t="shared" si="20"/>
        <v/>
      </c>
      <c r="Q151" s="152"/>
      <c r="R151" s="151" t="str">
        <f ca="1">IFERROR(IF($B151="","",INDEX('Impact-Probability_Matrix'!$C$4:$G$8,MATCH($D151,'Impact-Probability_Matrix'!$C$4:$C$8,0),MATCH($P151,'Impact-Probability_Matrix'!$C$4:$G$4,0))),"-")</f>
        <v/>
      </c>
      <c r="T151" s="153"/>
      <c r="U151" s="154"/>
      <c r="AE151" s="158">
        <v>136</v>
      </c>
      <c r="AF151" s="159" t="str">
        <f t="shared" ca="1" si="16"/>
        <v/>
      </c>
      <c r="AG151" s="159" t="str">
        <f t="shared" ca="1" si="16"/>
        <v/>
      </c>
      <c r="AH151" s="159" t="str">
        <f t="shared" ca="1" si="16"/>
        <v/>
      </c>
      <c r="AI151" s="159" t="str">
        <f t="shared" ca="1" si="16"/>
        <v/>
      </c>
    </row>
    <row r="152" spans="1:35" ht="34.5" thickBot="1" x14ac:dyDescent="0.25">
      <c r="A152" s="143">
        <f t="shared" si="21"/>
        <v>137</v>
      </c>
      <c r="B152" s="144" t="str">
        <f t="shared" ca="1" si="17"/>
        <v/>
      </c>
      <c r="C152" s="144" t="str">
        <f t="shared" ca="1" si="18"/>
        <v xml:space="preserve">
</v>
      </c>
      <c r="D152" s="145" t="str">
        <f t="shared" si="19"/>
        <v/>
      </c>
      <c r="E152" s="146"/>
      <c r="F152" s="146"/>
      <c r="G152" s="146"/>
      <c r="I152" s="147"/>
      <c r="J152" s="148"/>
      <c r="K152" s="148"/>
      <c r="L152" s="149"/>
      <c r="M152" s="150"/>
      <c r="N152" s="148"/>
      <c r="O152" s="148"/>
      <c r="P152" s="151" t="str">
        <f t="shared" si="20"/>
        <v/>
      </c>
      <c r="Q152" s="152"/>
      <c r="R152" s="151" t="str">
        <f ca="1">IFERROR(IF($B152="","",INDEX('Impact-Probability_Matrix'!$C$4:$G$8,MATCH($D152,'Impact-Probability_Matrix'!$C$4:$C$8,0),MATCH($P152,'Impact-Probability_Matrix'!$C$4:$G$4,0))),"-")</f>
        <v/>
      </c>
      <c r="T152" s="153"/>
      <c r="U152" s="154"/>
      <c r="AE152" s="158">
        <v>137</v>
      </c>
      <c r="AF152" s="159" t="str">
        <f t="shared" ca="1" si="16"/>
        <v/>
      </c>
      <c r="AG152" s="159" t="str">
        <f t="shared" ca="1" si="16"/>
        <v/>
      </c>
      <c r="AH152" s="159" t="str">
        <f t="shared" ca="1" si="16"/>
        <v/>
      </c>
      <c r="AI152" s="159" t="str">
        <f t="shared" ca="1" si="16"/>
        <v/>
      </c>
    </row>
    <row r="153" spans="1:35" ht="34.5" thickBot="1" x14ac:dyDescent="0.25">
      <c r="A153" s="143">
        <f t="shared" si="21"/>
        <v>138</v>
      </c>
      <c r="B153" s="144" t="str">
        <f t="shared" ca="1" si="17"/>
        <v/>
      </c>
      <c r="C153" s="144" t="str">
        <f t="shared" ca="1" si="18"/>
        <v xml:space="preserve">
</v>
      </c>
      <c r="D153" s="145" t="str">
        <f t="shared" si="19"/>
        <v/>
      </c>
      <c r="E153" s="146"/>
      <c r="F153" s="146"/>
      <c r="G153" s="146"/>
      <c r="I153" s="147"/>
      <c r="J153" s="148"/>
      <c r="K153" s="148"/>
      <c r="L153" s="149"/>
      <c r="M153" s="150"/>
      <c r="N153" s="148"/>
      <c r="O153" s="148"/>
      <c r="P153" s="151" t="str">
        <f t="shared" si="20"/>
        <v/>
      </c>
      <c r="Q153" s="152"/>
      <c r="R153" s="151" t="str">
        <f ca="1">IFERROR(IF($B153="","",INDEX('Impact-Probability_Matrix'!$C$4:$G$8,MATCH($D153,'Impact-Probability_Matrix'!$C$4:$C$8,0),MATCH($P153,'Impact-Probability_Matrix'!$C$4:$G$4,0))),"-")</f>
        <v/>
      </c>
      <c r="T153" s="153"/>
      <c r="U153" s="154"/>
      <c r="AE153" s="158">
        <v>138</v>
      </c>
      <c r="AF153" s="159" t="str">
        <f t="shared" ca="1" si="16"/>
        <v/>
      </c>
      <c r="AG153" s="159" t="str">
        <f t="shared" ca="1" si="16"/>
        <v/>
      </c>
      <c r="AH153" s="159" t="str">
        <f t="shared" ca="1" si="16"/>
        <v/>
      </c>
      <c r="AI153" s="159" t="str">
        <f t="shared" ca="1" si="16"/>
        <v/>
      </c>
    </row>
    <row r="154" spans="1:35" ht="34.5" thickBot="1" x14ac:dyDescent="0.25">
      <c r="A154" s="143">
        <f t="shared" si="21"/>
        <v>139</v>
      </c>
      <c r="B154" s="144" t="str">
        <f t="shared" ca="1" si="17"/>
        <v/>
      </c>
      <c r="C154" s="144" t="str">
        <f t="shared" ca="1" si="18"/>
        <v xml:space="preserve">
</v>
      </c>
      <c r="D154" s="145" t="str">
        <f t="shared" si="19"/>
        <v/>
      </c>
      <c r="E154" s="146"/>
      <c r="F154" s="146"/>
      <c r="G154" s="146"/>
      <c r="I154" s="147"/>
      <c r="J154" s="148"/>
      <c r="K154" s="148"/>
      <c r="L154" s="149"/>
      <c r="M154" s="150"/>
      <c r="N154" s="148"/>
      <c r="O154" s="148"/>
      <c r="P154" s="151" t="str">
        <f t="shared" si="20"/>
        <v/>
      </c>
      <c r="Q154" s="152"/>
      <c r="R154" s="151" t="str">
        <f ca="1">IFERROR(IF($B154="","",INDEX('Impact-Probability_Matrix'!$C$4:$G$8,MATCH($D154,'Impact-Probability_Matrix'!$C$4:$C$8,0),MATCH($P154,'Impact-Probability_Matrix'!$C$4:$G$4,0))),"-")</f>
        <v/>
      </c>
      <c r="T154" s="153"/>
      <c r="U154" s="154"/>
      <c r="AE154" s="158">
        <v>139</v>
      </c>
      <c r="AF154" s="159" t="str">
        <f t="shared" ca="1" si="16"/>
        <v/>
      </c>
      <c r="AG154" s="159" t="str">
        <f t="shared" ca="1" si="16"/>
        <v/>
      </c>
      <c r="AH154" s="159" t="str">
        <f t="shared" ca="1" si="16"/>
        <v/>
      </c>
      <c r="AI154" s="159" t="str">
        <f t="shared" ca="1" si="16"/>
        <v/>
      </c>
    </row>
    <row r="155" spans="1:35" ht="34.5" thickBot="1" x14ac:dyDescent="0.25">
      <c r="A155" s="143">
        <f t="shared" si="21"/>
        <v>140</v>
      </c>
      <c r="B155" s="144" t="str">
        <f t="shared" ca="1" si="17"/>
        <v/>
      </c>
      <c r="C155" s="144" t="str">
        <f t="shared" ca="1" si="18"/>
        <v xml:space="preserve">
</v>
      </c>
      <c r="D155" s="145" t="str">
        <f t="shared" si="19"/>
        <v/>
      </c>
      <c r="E155" s="146"/>
      <c r="F155" s="146"/>
      <c r="G155" s="146"/>
      <c r="I155" s="147"/>
      <c r="J155" s="148"/>
      <c r="K155" s="148"/>
      <c r="L155" s="149"/>
      <c r="M155" s="150"/>
      <c r="N155" s="148"/>
      <c r="O155" s="148"/>
      <c r="P155" s="151" t="str">
        <f t="shared" si="20"/>
        <v/>
      </c>
      <c r="Q155" s="152"/>
      <c r="R155" s="151" t="str">
        <f ca="1">IFERROR(IF($B155="","",INDEX('Impact-Probability_Matrix'!$C$4:$G$8,MATCH($D155,'Impact-Probability_Matrix'!$C$4:$C$8,0),MATCH($P155,'Impact-Probability_Matrix'!$C$4:$G$4,0))),"-")</f>
        <v/>
      </c>
      <c r="T155" s="153"/>
      <c r="U155" s="154"/>
      <c r="AE155" s="158">
        <v>140</v>
      </c>
      <c r="AF155" s="159" t="str">
        <f t="shared" ca="1" si="16"/>
        <v/>
      </c>
      <c r="AG155" s="159" t="str">
        <f t="shared" ca="1" si="16"/>
        <v/>
      </c>
      <c r="AH155" s="159" t="str">
        <f t="shared" ca="1" si="16"/>
        <v/>
      </c>
      <c r="AI155" s="159" t="str">
        <f t="shared" ca="1" si="16"/>
        <v/>
      </c>
    </row>
    <row r="156" spans="1:35" ht="34.5" thickBot="1" x14ac:dyDescent="0.25">
      <c r="A156" s="143">
        <f t="shared" si="21"/>
        <v>141</v>
      </c>
      <c r="B156" s="144" t="str">
        <f t="shared" ca="1" si="17"/>
        <v/>
      </c>
      <c r="C156" s="144" t="str">
        <f t="shared" ca="1" si="18"/>
        <v xml:space="preserve">
</v>
      </c>
      <c r="D156" s="145" t="str">
        <f t="shared" si="19"/>
        <v/>
      </c>
      <c r="E156" s="146"/>
      <c r="F156" s="146"/>
      <c r="G156" s="146"/>
      <c r="I156" s="147"/>
      <c r="J156" s="148"/>
      <c r="K156" s="148"/>
      <c r="L156" s="149"/>
      <c r="M156" s="150"/>
      <c r="N156" s="148"/>
      <c r="O156" s="148"/>
      <c r="P156" s="151" t="str">
        <f t="shared" si="20"/>
        <v/>
      </c>
      <c r="Q156" s="152"/>
      <c r="R156" s="151" t="str">
        <f ca="1">IFERROR(IF($B156="","",INDEX('Impact-Probability_Matrix'!$C$4:$G$8,MATCH($D156,'Impact-Probability_Matrix'!$C$4:$C$8,0),MATCH($P156,'Impact-Probability_Matrix'!$C$4:$G$4,0))),"-")</f>
        <v/>
      </c>
      <c r="T156" s="153"/>
      <c r="U156" s="154"/>
      <c r="AE156" s="158">
        <v>141</v>
      </c>
      <c r="AF156" s="159" t="str">
        <f t="shared" ref="AF156:AI175" ca="1" si="22">IFERROR(INDEX(INDIRECT($AA$34),MATCH($AE156,INDIRECT($Y$34),0),MATCH(AF$15,INDIRECT($Z$34),0)),"")</f>
        <v/>
      </c>
      <c r="AG156" s="159" t="str">
        <f t="shared" ca="1" si="22"/>
        <v/>
      </c>
      <c r="AH156" s="159" t="str">
        <f t="shared" ca="1" si="22"/>
        <v/>
      </c>
      <c r="AI156" s="159" t="str">
        <f t="shared" ca="1" si="22"/>
        <v/>
      </c>
    </row>
    <row r="157" spans="1:35" ht="34.5" thickBot="1" x14ac:dyDescent="0.25">
      <c r="A157" s="143">
        <f t="shared" si="21"/>
        <v>142</v>
      </c>
      <c r="B157" s="144" t="str">
        <f t="shared" ca="1" si="17"/>
        <v/>
      </c>
      <c r="C157" s="144" t="str">
        <f t="shared" ca="1" si="18"/>
        <v xml:space="preserve">
</v>
      </c>
      <c r="D157" s="145" t="str">
        <f t="shared" si="19"/>
        <v/>
      </c>
      <c r="E157" s="146"/>
      <c r="F157" s="146"/>
      <c r="G157" s="146"/>
      <c r="I157" s="147"/>
      <c r="J157" s="148"/>
      <c r="K157" s="148"/>
      <c r="L157" s="149"/>
      <c r="M157" s="150"/>
      <c r="N157" s="148"/>
      <c r="O157" s="148"/>
      <c r="P157" s="151" t="str">
        <f t="shared" si="20"/>
        <v/>
      </c>
      <c r="Q157" s="152"/>
      <c r="R157" s="151" t="str">
        <f ca="1">IFERROR(IF($B157="","",INDEX('Impact-Probability_Matrix'!$C$4:$G$8,MATCH($D157,'Impact-Probability_Matrix'!$C$4:$C$8,0),MATCH($P157,'Impact-Probability_Matrix'!$C$4:$G$4,0))),"-")</f>
        <v/>
      </c>
      <c r="T157" s="153"/>
      <c r="U157" s="154"/>
      <c r="AE157" s="158">
        <v>142</v>
      </c>
      <c r="AF157" s="159" t="str">
        <f t="shared" ca="1" si="22"/>
        <v/>
      </c>
      <c r="AG157" s="159" t="str">
        <f t="shared" ca="1" si="22"/>
        <v/>
      </c>
      <c r="AH157" s="159" t="str">
        <f t="shared" ca="1" si="22"/>
        <v/>
      </c>
      <c r="AI157" s="159" t="str">
        <f t="shared" ca="1" si="22"/>
        <v/>
      </c>
    </row>
    <row r="158" spans="1:35" ht="34.5" thickBot="1" x14ac:dyDescent="0.25">
      <c r="A158" s="143">
        <f t="shared" si="21"/>
        <v>143</v>
      </c>
      <c r="B158" s="144" t="str">
        <f t="shared" ca="1" si="17"/>
        <v/>
      </c>
      <c r="C158" s="144" t="str">
        <f t="shared" ca="1" si="18"/>
        <v xml:space="preserve">
</v>
      </c>
      <c r="D158" s="145" t="str">
        <f t="shared" si="19"/>
        <v/>
      </c>
      <c r="E158" s="146"/>
      <c r="F158" s="146"/>
      <c r="G158" s="146"/>
      <c r="I158" s="147"/>
      <c r="J158" s="148"/>
      <c r="K158" s="148"/>
      <c r="L158" s="149"/>
      <c r="M158" s="150"/>
      <c r="N158" s="148"/>
      <c r="O158" s="148"/>
      <c r="P158" s="151" t="str">
        <f t="shared" si="20"/>
        <v/>
      </c>
      <c r="Q158" s="152"/>
      <c r="R158" s="151" t="str">
        <f ca="1">IFERROR(IF($B158="","",INDEX('Impact-Probability_Matrix'!$C$4:$G$8,MATCH($D158,'Impact-Probability_Matrix'!$C$4:$C$8,0),MATCH($P158,'Impact-Probability_Matrix'!$C$4:$G$4,0))),"-")</f>
        <v/>
      </c>
      <c r="T158" s="153"/>
      <c r="U158" s="154"/>
      <c r="AE158" s="158">
        <v>143</v>
      </c>
      <c r="AF158" s="159" t="str">
        <f t="shared" ca="1" si="22"/>
        <v/>
      </c>
      <c r="AG158" s="159" t="str">
        <f t="shared" ca="1" si="22"/>
        <v/>
      </c>
      <c r="AH158" s="159" t="str">
        <f t="shared" ca="1" si="22"/>
        <v/>
      </c>
      <c r="AI158" s="159" t="str">
        <f t="shared" ca="1" si="22"/>
        <v/>
      </c>
    </row>
    <row r="159" spans="1:35" ht="34.5" thickBot="1" x14ac:dyDescent="0.25">
      <c r="A159" s="143">
        <f t="shared" si="21"/>
        <v>144</v>
      </c>
      <c r="B159" s="144" t="str">
        <f t="shared" ca="1" si="17"/>
        <v/>
      </c>
      <c r="C159" s="144" t="str">
        <f t="shared" ca="1" si="18"/>
        <v xml:space="preserve">
</v>
      </c>
      <c r="D159" s="145" t="str">
        <f t="shared" si="19"/>
        <v/>
      </c>
      <c r="E159" s="146"/>
      <c r="F159" s="146"/>
      <c r="G159" s="146"/>
      <c r="I159" s="147"/>
      <c r="J159" s="148"/>
      <c r="K159" s="148"/>
      <c r="L159" s="149"/>
      <c r="M159" s="150"/>
      <c r="N159" s="148"/>
      <c r="O159" s="148"/>
      <c r="P159" s="151" t="str">
        <f t="shared" si="20"/>
        <v/>
      </c>
      <c r="Q159" s="152"/>
      <c r="R159" s="151" t="str">
        <f ca="1">IFERROR(IF($B159="","",INDEX('Impact-Probability_Matrix'!$C$4:$G$8,MATCH($D159,'Impact-Probability_Matrix'!$C$4:$C$8,0),MATCH($P159,'Impact-Probability_Matrix'!$C$4:$G$4,0))),"-")</f>
        <v/>
      </c>
      <c r="T159" s="153"/>
      <c r="U159" s="154"/>
      <c r="AE159" s="158">
        <v>144</v>
      </c>
      <c r="AF159" s="159" t="str">
        <f t="shared" ca="1" si="22"/>
        <v/>
      </c>
      <c r="AG159" s="159" t="str">
        <f t="shared" ca="1" si="22"/>
        <v/>
      </c>
      <c r="AH159" s="159" t="str">
        <f t="shared" ca="1" si="22"/>
        <v/>
      </c>
      <c r="AI159" s="159" t="str">
        <f t="shared" ca="1" si="22"/>
        <v/>
      </c>
    </row>
    <row r="160" spans="1:35" ht="34.5" thickBot="1" x14ac:dyDescent="0.25">
      <c r="A160" s="143">
        <f t="shared" si="21"/>
        <v>145</v>
      </c>
      <c r="B160" s="144" t="str">
        <f t="shared" ca="1" si="17"/>
        <v/>
      </c>
      <c r="C160" s="144" t="str">
        <f t="shared" ca="1" si="18"/>
        <v xml:space="preserve">
</v>
      </c>
      <c r="D160" s="145" t="str">
        <f t="shared" si="19"/>
        <v/>
      </c>
      <c r="E160" s="146"/>
      <c r="F160" s="146"/>
      <c r="G160" s="146"/>
      <c r="I160" s="147"/>
      <c r="J160" s="148"/>
      <c r="K160" s="148"/>
      <c r="L160" s="149"/>
      <c r="M160" s="150"/>
      <c r="N160" s="148"/>
      <c r="O160" s="148"/>
      <c r="P160" s="151" t="str">
        <f t="shared" si="20"/>
        <v/>
      </c>
      <c r="Q160" s="152"/>
      <c r="R160" s="151" t="str">
        <f ca="1">IFERROR(IF($B160="","",INDEX('Impact-Probability_Matrix'!$C$4:$G$8,MATCH($D160,'Impact-Probability_Matrix'!$C$4:$C$8,0),MATCH($P160,'Impact-Probability_Matrix'!$C$4:$G$4,0))),"-")</f>
        <v/>
      </c>
      <c r="T160" s="153"/>
      <c r="U160" s="154"/>
      <c r="AE160" s="158">
        <v>145</v>
      </c>
      <c r="AF160" s="159" t="str">
        <f t="shared" ca="1" si="22"/>
        <v/>
      </c>
      <c r="AG160" s="159" t="str">
        <f t="shared" ca="1" si="22"/>
        <v/>
      </c>
      <c r="AH160" s="159" t="str">
        <f t="shared" ca="1" si="22"/>
        <v/>
      </c>
      <c r="AI160" s="159" t="str">
        <f t="shared" ca="1" si="22"/>
        <v/>
      </c>
    </row>
    <row r="161" spans="1:35" ht="34.5" thickBot="1" x14ac:dyDescent="0.25">
      <c r="A161" s="143">
        <f t="shared" si="21"/>
        <v>146</v>
      </c>
      <c r="B161" s="144" t="str">
        <f t="shared" ca="1" si="17"/>
        <v/>
      </c>
      <c r="C161" s="144" t="str">
        <f t="shared" ca="1" si="18"/>
        <v xml:space="preserve">
</v>
      </c>
      <c r="D161" s="145" t="str">
        <f t="shared" si="19"/>
        <v/>
      </c>
      <c r="E161" s="146"/>
      <c r="F161" s="146"/>
      <c r="G161" s="146"/>
      <c r="I161" s="147"/>
      <c r="J161" s="148"/>
      <c r="K161" s="148"/>
      <c r="L161" s="149"/>
      <c r="M161" s="150"/>
      <c r="N161" s="148"/>
      <c r="O161" s="148"/>
      <c r="P161" s="151" t="str">
        <f t="shared" si="20"/>
        <v/>
      </c>
      <c r="Q161" s="152"/>
      <c r="R161" s="151" t="str">
        <f ca="1">IFERROR(IF($B161="","",INDEX('Impact-Probability_Matrix'!$C$4:$G$8,MATCH($D161,'Impact-Probability_Matrix'!$C$4:$C$8,0),MATCH($P161,'Impact-Probability_Matrix'!$C$4:$G$4,0))),"-")</f>
        <v/>
      </c>
      <c r="T161" s="153"/>
      <c r="U161" s="154"/>
      <c r="AE161" s="158">
        <v>146</v>
      </c>
      <c r="AF161" s="159" t="str">
        <f t="shared" ca="1" si="22"/>
        <v/>
      </c>
      <c r="AG161" s="159" t="str">
        <f t="shared" ca="1" si="22"/>
        <v/>
      </c>
      <c r="AH161" s="159" t="str">
        <f t="shared" ca="1" si="22"/>
        <v/>
      </c>
      <c r="AI161" s="159" t="str">
        <f t="shared" ca="1" si="22"/>
        <v/>
      </c>
    </row>
    <row r="162" spans="1:35" ht="34.5" thickBot="1" x14ac:dyDescent="0.25">
      <c r="A162" s="143">
        <f t="shared" si="21"/>
        <v>147</v>
      </c>
      <c r="B162" s="144" t="str">
        <f t="shared" ca="1" si="17"/>
        <v/>
      </c>
      <c r="C162" s="144" t="str">
        <f t="shared" ca="1" si="18"/>
        <v xml:space="preserve">
</v>
      </c>
      <c r="D162" s="145" t="str">
        <f t="shared" si="19"/>
        <v/>
      </c>
      <c r="E162" s="146"/>
      <c r="F162" s="146"/>
      <c r="G162" s="146"/>
      <c r="H162" s="146"/>
      <c r="I162" s="147"/>
      <c r="J162" s="148"/>
      <c r="K162" s="148"/>
      <c r="L162" s="149"/>
      <c r="M162" s="150"/>
      <c r="N162" s="148"/>
      <c r="O162" s="148"/>
      <c r="P162" s="151" t="str">
        <f t="shared" si="20"/>
        <v/>
      </c>
      <c r="Q162" s="152"/>
      <c r="R162" s="151" t="str">
        <f ca="1">IFERROR(IF($B162="","",INDEX('Impact-Probability_Matrix'!$C$4:$G$8,MATCH($D162,'Impact-Probability_Matrix'!$C$4:$C$8,0),MATCH($P162,'Impact-Probability_Matrix'!$C$4:$G$4,0))),"-")</f>
        <v/>
      </c>
      <c r="T162" s="153"/>
      <c r="U162" s="154"/>
      <c r="AE162" s="158">
        <v>147</v>
      </c>
      <c r="AF162" s="159" t="str">
        <f t="shared" ca="1" si="22"/>
        <v/>
      </c>
      <c r="AG162" s="159" t="str">
        <f t="shared" ca="1" si="22"/>
        <v/>
      </c>
      <c r="AH162" s="159" t="str">
        <f t="shared" ca="1" si="22"/>
        <v/>
      </c>
      <c r="AI162" s="159" t="str">
        <f t="shared" ca="1" si="22"/>
        <v/>
      </c>
    </row>
    <row r="163" spans="1:35" ht="34.5" thickBot="1" x14ac:dyDescent="0.25">
      <c r="A163" s="143">
        <f t="shared" si="21"/>
        <v>148</v>
      </c>
      <c r="B163" s="144" t="str">
        <f t="shared" ca="1" si="17"/>
        <v/>
      </c>
      <c r="C163" s="144" t="str">
        <f t="shared" ca="1" si="18"/>
        <v xml:space="preserve">
</v>
      </c>
      <c r="D163" s="145" t="str">
        <f t="shared" si="19"/>
        <v/>
      </c>
      <c r="E163" s="146"/>
      <c r="F163" s="146"/>
      <c r="G163" s="146"/>
      <c r="H163" s="146"/>
      <c r="I163" s="147"/>
      <c r="J163" s="148"/>
      <c r="K163" s="148"/>
      <c r="L163" s="149"/>
      <c r="M163" s="150"/>
      <c r="N163" s="148"/>
      <c r="O163" s="148"/>
      <c r="P163" s="151" t="str">
        <f t="shared" si="20"/>
        <v/>
      </c>
      <c r="Q163" s="152"/>
      <c r="R163" s="151" t="str">
        <f ca="1">IFERROR(IF($B163="","",INDEX('Impact-Probability_Matrix'!$C$4:$G$8,MATCH($D163,'Impact-Probability_Matrix'!$C$4:$C$8,0),MATCH($P163,'Impact-Probability_Matrix'!$C$4:$G$4,0))),"-")</f>
        <v/>
      </c>
      <c r="T163" s="153"/>
      <c r="U163" s="154"/>
      <c r="AE163" s="158">
        <v>148</v>
      </c>
      <c r="AF163" s="159" t="str">
        <f t="shared" ca="1" si="22"/>
        <v/>
      </c>
      <c r="AG163" s="159" t="str">
        <f t="shared" ca="1" si="22"/>
        <v/>
      </c>
      <c r="AH163" s="159" t="str">
        <f t="shared" ca="1" si="22"/>
        <v/>
      </c>
      <c r="AI163" s="159" t="str">
        <f t="shared" ca="1" si="22"/>
        <v/>
      </c>
    </row>
    <row r="164" spans="1:35" ht="34.5" thickBot="1" x14ac:dyDescent="0.25">
      <c r="A164" s="143">
        <f t="shared" si="21"/>
        <v>149</v>
      </c>
      <c r="B164" s="144" t="str">
        <f t="shared" ca="1" si="17"/>
        <v/>
      </c>
      <c r="C164" s="144" t="str">
        <f t="shared" ca="1" si="18"/>
        <v xml:space="preserve">
</v>
      </c>
      <c r="D164" s="145" t="str">
        <f t="shared" si="19"/>
        <v/>
      </c>
      <c r="E164" s="146"/>
      <c r="F164" s="146"/>
      <c r="G164" s="146"/>
      <c r="H164" s="146"/>
      <c r="I164" s="147"/>
      <c r="J164" s="148"/>
      <c r="K164" s="148"/>
      <c r="L164" s="149"/>
      <c r="M164" s="150"/>
      <c r="N164" s="148"/>
      <c r="O164" s="148"/>
      <c r="P164" s="151" t="str">
        <f t="shared" si="20"/>
        <v/>
      </c>
      <c r="Q164" s="152"/>
      <c r="R164" s="151" t="str">
        <f ca="1">IFERROR(IF($B164="","",INDEX('Impact-Probability_Matrix'!$C$4:$G$8,MATCH($D164,'Impact-Probability_Matrix'!$C$4:$C$8,0),MATCH($P164,'Impact-Probability_Matrix'!$C$4:$G$4,0))),"-")</f>
        <v/>
      </c>
      <c r="T164" s="153"/>
      <c r="U164" s="154"/>
      <c r="AE164" s="158">
        <v>149</v>
      </c>
      <c r="AF164" s="159" t="str">
        <f t="shared" ca="1" si="22"/>
        <v/>
      </c>
      <c r="AG164" s="159" t="str">
        <f t="shared" ca="1" si="22"/>
        <v/>
      </c>
      <c r="AH164" s="159" t="str">
        <f t="shared" ca="1" si="22"/>
        <v/>
      </c>
      <c r="AI164" s="159" t="str">
        <f t="shared" ca="1" si="22"/>
        <v/>
      </c>
    </row>
    <row r="165" spans="1:35" ht="34.5" thickBot="1" x14ac:dyDescent="0.25">
      <c r="A165" s="143">
        <f t="shared" si="21"/>
        <v>150</v>
      </c>
      <c r="B165" s="144" t="str">
        <f t="shared" ca="1" si="17"/>
        <v/>
      </c>
      <c r="C165" s="144" t="str">
        <f t="shared" ca="1" si="18"/>
        <v xml:space="preserve">
</v>
      </c>
      <c r="D165" s="145" t="str">
        <f t="shared" si="19"/>
        <v/>
      </c>
      <c r="E165" s="146"/>
      <c r="F165" s="146"/>
      <c r="G165" s="146"/>
      <c r="H165" s="146"/>
      <c r="I165" s="147"/>
      <c r="J165" s="148"/>
      <c r="K165" s="148"/>
      <c r="L165" s="149"/>
      <c r="M165" s="150"/>
      <c r="N165" s="148"/>
      <c r="O165" s="148"/>
      <c r="P165" s="151" t="str">
        <f t="shared" si="20"/>
        <v/>
      </c>
      <c r="Q165" s="152"/>
      <c r="R165" s="151" t="str">
        <f ca="1">IFERROR(IF($B165="","",INDEX('Impact-Probability_Matrix'!$C$4:$G$8,MATCH($D165,'Impact-Probability_Matrix'!$C$4:$C$8,0),MATCH($P165,'Impact-Probability_Matrix'!$C$4:$G$4,0))),"-")</f>
        <v/>
      </c>
      <c r="T165" s="153"/>
      <c r="U165" s="154"/>
      <c r="AE165" s="158">
        <v>150</v>
      </c>
      <c r="AF165" s="159" t="str">
        <f t="shared" ca="1" si="22"/>
        <v/>
      </c>
      <c r="AG165" s="159" t="str">
        <f t="shared" ca="1" si="22"/>
        <v/>
      </c>
      <c r="AH165" s="159" t="str">
        <f t="shared" ca="1" si="22"/>
        <v/>
      </c>
      <c r="AI165" s="159" t="str">
        <f t="shared" ca="1" si="22"/>
        <v/>
      </c>
    </row>
    <row r="166" spans="1:35" ht="34.5" thickBot="1" x14ac:dyDescent="0.25">
      <c r="A166" s="143">
        <f t="shared" si="21"/>
        <v>151</v>
      </c>
      <c r="B166" s="144" t="str">
        <f t="shared" ca="1" si="17"/>
        <v/>
      </c>
      <c r="C166" s="144" t="str">
        <f t="shared" ca="1" si="18"/>
        <v xml:space="preserve">
</v>
      </c>
      <c r="D166" s="145" t="str">
        <f t="shared" si="19"/>
        <v/>
      </c>
      <c r="E166" s="146"/>
      <c r="F166" s="146"/>
      <c r="G166" s="146"/>
      <c r="H166" s="146"/>
      <c r="I166" s="147"/>
      <c r="J166" s="148"/>
      <c r="K166" s="148"/>
      <c r="L166" s="149"/>
      <c r="M166" s="150"/>
      <c r="N166" s="148"/>
      <c r="O166" s="148"/>
      <c r="P166" s="151" t="str">
        <f t="shared" si="20"/>
        <v/>
      </c>
      <c r="Q166" s="152"/>
      <c r="R166" s="151" t="str">
        <f ca="1">IFERROR(IF($B166="","",INDEX('Impact-Probability_Matrix'!$C$4:$G$8,MATCH($D166,'Impact-Probability_Matrix'!$C$4:$C$8,0),MATCH($P166,'Impact-Probability_Matrix'!$C$4:$G$4,0))),"-")</f>
        <v/>
      </c>
      <c r="T166" s="153"/>
      <c r="U166" s="154"/>
      <c r="AE166" s="158">
        <v>151</v>
      </c>
      <c r="AF166" s="159" t="str">
        <f t="shared" ca="1" si="22"/>
        <v/>
      </c>
      <c r="AG166" s="159" t="str">
        <f t="shared" ca="1" si="22"/>
        <v/>
      </c>
      <c r="AH166" s="159" t="str">
        <f t="shared" ca="1" si="22"/>
        <v/>
      </c>
      <c r="AI166" s="159" t="str">
        <f t="shared" ca="1" si="22"/>
        <v/>
      </c>
    </row>
    <row r="167" spans="1:35" ht="34.5" thickBot="1" x14ac:dyDescent="0.25">
      <c r="A167" s="475">
        <f t="shared" si="21"/>
        <v>152</v>
      </c>
      <c r="B167" s="144" t="str">
        <f t="shared" ca="1" si="17"/>
        <v/>
      </c>
      <c r="C167" s="144" t="str">
        <f t="shared" ca="1" si="18"/>
        <v xml:space="preserve">
</v>
      </c>
      <c r="D167" s="145" t="str">
        <f t="shared" si="19"/>
        <v/>
      </c>
      <c r="E167" s="146"/>
      <c r="F167" s="146"/>
      <c r="G167" s="146"/>
      <c r="H167" s="146"/>
      <c r="I167" s="147"/>
      <c r="J167" s="148"/>
      <c r="K167" s="148"/>
      <c r="L167" s="149"/>
      <c r="M167" s="150"/>
      <c r="N167" s="148"/>
      <c r="O167" s="148"/>
      <c r="P167" s="151" t="str">
        <f t="shared" si="20"/>
        <v/>
      </c>
      <c r="Q167" s="152"/>
      <c r="R167" s="151" t="str">
        <f ca="1">IFERROR(IF($B167="","",INDEX('Impact-Probability_Matrix'!$C$4:$G$8,MATCH($D167,'Impact-Probability_Matrix'!$C$4:$C$8,0),MATCH($P167,'Impact-Probability_Matrix'!$C$4:$G$4,0))),"-")</f>
        <v/>
      </c>
      <c r="T167" s="153"/>
      <c r="U167" s="154"/>
      <c r="AE167" s="158">
        <v>152</v>
      </c>
      <c r="AF167" s="159" t="str">
        <f t="shared" ca="1" si="22"/>
        <v/>
      </c>
      <c r="AG167" s="159" t="str">
        <f t="shared" ca="1" si="22"/>
        <v/>
      </c>
      <c r="AH167" s="159" t="str">
        <f t="shared" ca="1" si="22"/>
        <v/>
      </c>
      <c r="AI167" s="159" t="str">
        <f t="shared" ca="1" si="22"/>
        <v/>
      </c>
    </row>
    <row r="168" spans="1:35" ht="34.5" thickBot="1" x14ac:dyDescent="0.25">
      <c r="A168" s="143">
        <f t="shared" si="21"/>
        <v>153</v>
      </c>
      <c r="B168" s="144" t="str">
        <f t="shared" ca="1" si="17"/>
        <v/>
      </c>
      <c r="C168" s="144" t="str">
        <f t="shared" ca="1" si="18"/>
        <v xml:space="preserve">
</v>
      </c>
      <c r="D168" s="145" t="str">
        <f t="shared" si="19"/>
        <v/>
      </c>
      <c r="E168" s="146"/>
      <c r="F168" s="146"/>
      <c r="G168" s="146"/>
      <c r="H168" s="146"/>
      <c r="I168" s="147"/>
      <c r="J168" s="148"/>
      <c r="K168" s="148"/>
      <c r="L168" s="149"/>
      <c r="M168" s="150"/>
      <c r="N168" s="148"/>
      <c r="O168" s="148"/>
      <c r="P168" s="151" t="str">
        <f t="shared" si="20"/>
        <v/>
      </c>
      <c r="Q168" s="152"/>
      <c r="R168" s="151" t="str">
        <f ca="1">IFERROR(IF($B168="","",INDEX('Impact-Probability_Matrix'!$C$4:$G$8,MATCH($D168,'Impact-Probability_Matrix'!$C$4:$C$8,0),MATCH($P168,'Impact-Probability_Matrix'!$C$4:$G$4,0))),"-")</f>
        <v/>
      </c>
      <c r="T168" s="153"/>
      <c r="U168" s="154"/>
      <c r="AE168" s="158">
        <v>153</v>
      </c>
      <c r="AF168" s="159" t="str">
        <f t="shared" ca="1" si="22"/>
        <v/>
      </c>
      <c r="AG168" s="159" t="str">
        <f t="shared" ca="1" si="22"/>
        <v/>
      </c>
      <c r="AH168" s="159" t="str">
        <f t="shared" ca="1" si="22"/>
        <v/>
      </c>
      <c r="AI168" s="159" t="str">
        <f t="shared" ca="1" si="22"/>
        <v/>
      </c>
    </row>
    <row r="169" spans="1:35" ht="34.5" thickBot="1" x14ac:dyDescent="0.25">
      <c r="A169" s="143">
        <f t="shared" si="21"/>
        <v>154</v>
      </c>
      <c r="B169" s="144" t="str">
        <f t="shared" ca="1" si="17"/>
        <v/>
      </c>
      <c r="C169" s="144" t="str">
        <f t="shared" ca="1" si="18"/>
        <v xml:space="preserve">
</v>
      </c>
      <c r="D169" s="145" t="str">
        <f t="shared" si="19"/>
        <v/>
      </c>
      <c r="E169" s="146"/>
      <c r="F169" s="146"/>
      <c r="G169" s="146"/>
      <c r="H169" s="146"/>
      <c r="I169" s="147"/>
      <c r="J169" s="148"/>
      <c r="K169" s="148"/>
      <c r="L169" s="149"/>
      <c r="M169" s="150"/>
      <c r="N169" s="148"/>
      <c r="O169" s="148"/>
      <c r="P169" s="151" t="str">
        <f t="shared" si="20"/>
        <v/>
      </c>
      <c r="Q169" s="152"/>
      <c r="R169" s="151" t="str">
        <f ca="1">IFERROR(IF($B169="","",INDEX('Impact-Probability_Matrix'!$C$4:$G$8,MATCH($D169,'Impact-Probability_Matrix'!$C$4:$C$8,0),MATCH($P169,'Impact-Probability_Matrix'!$C$4:$G$4,0))),"-")</f>
        <v/>
      </c>
      <c r="T169" s="153"/>
      <c r="U169" s="154"/>
      <c r="AE169" s="158">
        <v>154</v>
      </c>
      <c r="AF169" s="159" t="str">
        <f t="shared" ca="1" si="22"/>
        <v/>
      </c>
      <c r="AG169" s="159" t="str">
        <f t="shared" ca="1" si="22"/>
        <v/>
      </c>
      <c r="AH169" s="159" t="str">
        <f t="shared" ca="1" si="22"/>
        <v/>
      </c>
      <c r="AI169" s="159" t="str">
        <f t="shared" ca="1" si="22"/>
        <v/>
      </c>
    </row>
    <row r="170" spans="1:35" ht="34.5" thickBot="1" x14ac:dyDescent="0.25">
      <c r="A170" s="143">
        <f t="shared" si="21"/>
        <v>155</v>
      </c>
      <c r="B170" s="144" t="str">
        <f t="shared" ca="1" si="17"/>
        <v/>
      </c>
      <c r="C170" s="144" t="str">
        <f t="shared" ca="1" si="18"/>
        <v xml:space="preserve">
</v>
      </c>
      <c r="D170" s="145" t="str">
        <f t="shared" si="19"/>
        <v/>
      </c>
      <c r="E170" s="146"/>
      <c r="F170" s="146"/>
      <c r="G170" s="146"/>
      <c r="H170" s="146"/>
      <c r="I170" s="147"/>
      <c r="J170" s="148"/>
      <c r="K170" s="148"/>
      <c r="L170" s="149"/>
      <c r="M170" s="150"/>
      <c r="N170" s="148"/>
      <c r="O170" s="148"/>
      <c r="P170" s="151" t="str">
        <f t="shared" si="20"/>
        <v/>
      </c>
      <c r="Q170" s="152"/>
      <c r="R170" s="151" t="str">
        <f ca="1">IFERROR(IF($B170="","",INDEX('Impact-Probability_Matrix'!$C$4:$G$8,MATCH($D170,'Impact-Probability_Matrix'!$C$4:$C$8,0),MATCH($P170,'Impact-Probability_Matrix'!$C$4:$G$4,0))),"-")</f>
        <v/>
      </c>
      <c r="T170" s="153"/>
      <c r="U170" s="154"/>
      <c r="AE170" s="158">
        <v>155</v>
      </c>
      <c r="AF170" s="159" t="str">
        <f t="shared" ca="1" si="22"/>
        <v/>
      </c>
      <c r="AG170" s="159" t="str">
        <f t="shared" ca="1" si="22"/>
        <v/>
      </c>
      <c r="AH170" s="159" t="str">
        <f t="shared" ca="1" si="22"/>
        <v/>
      </c>
      <c r="AI170" s="159" t="str">
        <f t="shared" ca="1" si="22"/>
        <v/>
      </c>
    </row>
    <row r="171" spans="1:35" ht="34.5" thickBot="1" x14ac:dyDescent="0.25">
      <c r="A171" s="143">
        <f t="shared" si="21"/>
        <v>156</v>
      </c>
      <c r="B171" s="144" t="str">
        <f t="shared" ca="1" si="17"/>
        <v/>
      </c>
      <c r="C171" s="144" t="str">
        <f t="shared" ca="1" si="18"/>
        <v xml:space="preserve">
</v>
      </c>
      <c r="D171" s="145" t="str">
        <f t="shared" si="19"/>
        <v/>
      </c>
      <c r="E171" s="146"/>
      <c r="F171" s="146"/>
      <c r="G171" s="146"/>
      <c r="H171" s="146"/>
      <c r="I171" s="147"/>
      <c r="J171" s="148"/>
      <c r="K171" s="148"/>
      <c r="L171" s="149"/>
      <c r="M171" s="150"/>
      <c r="N171" s="148"/>
      <c r="O171" s="148"/>
      <c r="P171" s="151" t="str">
        <f t="shared" si="20"/>
        <v/>
      </c>
      <c r="Q171" s="152"/>
      <c r="R171" s="151" t="str">
        <f ca="1">IFERROR(IF($B171="","",INDEX('Impact-Probability_Matrix'!$C$4:$G$8,MATCH($D171,'Impact-Probability_Matrix'!$C$4:$C$8,0),MATCH($P171,'Impact-Probability_Matrix'!$C$4:$G$4,0))),"-")</f>
        <v/>
      </c>
      <c r="T171" s="153"/>
      <c r="U171" s="154"/>
      <c r="AE171" s="158">
        <v>156</v>
      </c>
      <c r="AF171" s="159" t="str">
        <f t="shared" ca="1" si="22"/>
        <v/>
      </c>
      <c r="AG171" s="159" t="str">
        <f t="shared" ca="1" si="22"/>
        <v/>
      </c>
      <c r="AH171" s="159" t="str">
        <f t="shared" ca="1" si="22"/>
        <v/>
      </c>
      <c r="AI171" s="159" t="str">
        <f t="shared" ca="1" si="22"/>
        <v/>
      </c>
    </row>
    <row r="172" spans="1:35" ht="34.5" thickBot="1" x14ac:dyDescent="0.25">
      <c r="A172" s="143">
        <f t="shared" si="21"/>
        <v>157</v>
      </c>
      <c r="B172" s="144" t="str">
        <f t="shared" ca="1" si="17"/>
        <v/>
      </c>
      <c r="C172" s="144" t="str">
        <f t="shared" ca="1" si="18"/>
        <v xml:space="preserve">
</v>
      </c>
      <c r="D172" s="145" t="str">
        <f t="shared" si="19"/>
        <v/>
      </c>
      <c r="E172" s="146"/>
      <c r="F172" s="146"/>
      <c r="G172" s="146"/>
      <c r="H172" s="146"/>
      <c r="I172" s="147"/>
      <c r="J172" s="148"/>
      <c r="K172" s="148"/>
      <c r="L172" s="149"/>
      <c r="M172" s="150"/>
      <c r="N172" s="148"/>
      <c r="O172" s="148"/>
      <c r="P172" s="151" t="str">
        <f t="shared" si="20"/>
        <v/>
      </c>
      <c r="Q172" s="152"/>
      <c r="R172" s="151" t="str">
        <f ca="1">IFERROR(IF($B172="","",INDEX('Impact-Probability_Matrix'!$C$4:$G$8,MATCH($D172,'Impact-Probability_Matrix'!$C$4:$C$8,0),MATCH($P172,'Impact-Probability_Matrix'!$C$4:$G$4,0))),"-")</f>
        <v/>
      </c>
      <c r="T172" s="153"/>
      <c r="U172" s="154"/>
      <c r="AE172" s="158">
        <v>157</v>
      </c>
      <c r="AF172" s="159" t="str">
        <f t="shared" ca="1" si="22"/>
        <v/>
      </c>
      <c r="AG172" s="159" t="str">
        <f t="shared" ca="1" si="22"/>
        <v/>
      </c>
      <c r="AH172" s="159" t="str">
        <f t="shared" ca="1" si="22"/>
        <v/>
      </c>
      <c r="AI172" s="159" t="str">
        <f t="shared" ca="1" si="22"/>
        <v/>
      </c>
    </row>
    <row r="173" spans="1:35" ht="34.5" thickBot="1" x14ac:dyDescent="0.25">
      <c r="A173" s="143">
        <f t="shared" si="21"/>
        <v>158</v>
      </c>
      <c r="B173" s="144" t="str">
        <f t="shared" ca="1" si="17"/>
        <v/>
      </c>
      <c r="C173" s="144" t="str">
        <f t="shared" ca="1" si="18"/>
        <v xml:space="preserve">
</v>
      </c>
      <c r="D173" s="145" t="str">
        <f t="shared" si="19"/>
        <v/>
      </c>
      <c r="E173" s="146"/>
      <c r="F173" s="146"/>
      <c r="G173" s="146"/>
      <c r="H173" s="146"/>
      <c r="I173" s="147"/>
      <c r="J173" s="148"/>
      <c r="K173" s="148"/>
      <c r="L173" s="149"/>
      <c r="M173" s="150"/>
      <c r="N173" s="148"/>
      <c r="O173" s="148"/>
      <c r="P173" s="151" t="str">
        <f t="shared" si="20"/>
        <v/>
      </c>
      <c r="Q173" s="152"/>
      <c r="R173" s="151" t="str">
        <f ca="1">IFERROR(IF($B173="","",INDEX('Impact-Probability_Matrix'!$C$4:$G$8,MATCH($D173,'Impact-Probability_Matrix'!$C$4:$C$8,0),MATCH($P173,'Impact-Probability_Matrix'!$C$4:$G$4,0))),"-")</f>
        <v/>
      </c>
      <c r="T173" s="153"/>
      <c r="U173" s="154"/>
      <c r="AE173" s="158">
        <v>158</v>
      </c>
      <c r="AF173" s="159" t="str">
        <f t="shared" ca="1" si="22"/>
        <v/>
      </c>
      <c r="AG173" s="159" t="str">
        <f t="shared" ca="1" si="22"/>
        <v/>
      </c>
      <c r="AH173" s="159" t="str">
        <f t="shared" ca="1" si="22"/>
        <v/>
      </c>
      <c r="AI173" s="159" t="str">
        <f t="shared" ca="1" si="22"/>
        <v/>
      </c>
    </row>
    <row r="174" spans="1:35" ht="34.5" thickBot="1" x14ac:dyDescent="0.25">
      <c r="A174" s="143">
        <f t="shared" si="21"/>
        <v>159</v>
      </c>
      <c r="B174" s="144" t="str">
        <f t="shared" ca="1" si="17"/>
        <v/>
      </c>
      <c r="C174" s="144" t="str">
        <f t="shared" ca="1" si="18"/>
        <v xml:space="preserve">
</v>
      </c>
      <c r="D174" s="145" t="str">
        <f t="shared" si="19"/>
        <v/>
      </c>
      <c r="E174" s="146"/>
      <c r="F174" s="146"/>
      <c r="G174" s="146"/>
      <c r="H174" s="146"/>
      <c r="I174" s="147"/>
      <c r="J174" s="148"/>
      <c r="K174" s="148"/>
      <c r="L174" s="149"/>
      <c r="M174" s="150"/>
      <c r="N174" s="148"/>
      <c r="O174" s="148"/>
      <c r="P174" s="151" t="str">
        <f t="shared" si="20"/>
        <v/>
      </c>
      <c r="Q174" s="152"/>
      <c r="R174" s="151" t="str">
        <f ca="1">IFERROR(IF($B174="","",INDEX('Impact-Probability_Matrix'!$C$4:$G$8,MATCH($D174,'Impact-Probability_Matrix'!$C$4:$C$8,0),MATCH($P174,'Impact-Probability_Matrix'!$C$4:$G$4,0))),"-")</f>
        <v/>
      </c>
      <c r="T174" s="153"/>
      <c r="U174" s="154"/>
      <c r="AE174" s="158">
        <v>159</v>
      </c>
      <c r="AF174" s="159" t="str">
        <f t="shared" ca="1" si="22"/>
        <v/>
      </c>
      <c r="AG174" s="159" t="str">
        <f t="shared" ca="1" si="22"/>
        <v/>
      </c>
      <c r="AH174" s="159" t="str">
        <f t="shared" ca="1" si="22"/>
        <v/>
      </c>
      <c r="AI174" s="159" t="str">
        <f t="shared" ca="1" si="22"/>
        <v/>
      </c>
    </row>
    <row r="175" spans="1:35" ht="34.5" thickBot="1" x14ac:dyDescent="0.25">
      <c r="A175" s="143">
        <f t="shared" si="21"/>
        <v>160</v>
      </c>
      <c r="B175" s="144" t="str">
        <f t="shared" ca="1" si="17"/>
        <v/>
      </c>
      <c r="C175" s="144" t="str">
        <f t="shared" ca="1" si="18"/>
        <v xml:space="preserve">
</v>
      </c>
      <c r="D175" s="145" t="str">
        <f t="shared" si="19"/>
        <v/>
      </c>
      <c r="E175" s="146"/>
      <c r="F175" s="146"/>
      <c r="G175" s="146"/>
      <c r="H175" s="146"/>
      <c r="I175" s="147"/>
      <c r="J175" s="148"/>
      <c r="K175" s="148"/>
      <c r="L175" s="149"/>
      <c r="M175" s="150"/>
      <c r="N175" s="148"/>
      <c r="O175" s="148"/>
      <c r="P175" s="151" t="str">
        <f t="shared" si="20"/>
        <v/>
      </c>
      <c r="Q175" s="152"/>
      <c r="R175" s="151" t="str">
        <f ca="1">IFERROR(IF($B175="","",INDEX('Impact-Probability_Matrix'!$C$4:$G$8,MATCH($D175,'Impact-Probability_Matrix'!$C$4:$C$8,0),MATCH($P175,'Impact-Probability_Matrix'!$C$4:$G$4,0))),"-")</f>
        <v/>
      </c>
      <c r="T175" s="153"/>
      <c r="U175" s="154"/>
      <c r="AE175" s="158">
        <v>160</v>
      </c>
      <c r="AF175" s="159" t="str">
        <f t="shared" ca="1" si="22"/>
        <v/>
      </c>
      <c r="AG175" s="159" t="str">
        <f t="shared" ca="1" si="22"/>
        <v/>
      </c>
      <c r="AH175" s="159" t="str">
        <f t="shared" ca="1" si="22"/>
        <v/>
      </c>
      <c r="AI175" s="159" t="str">
        <f t="shared" ca="1" si="22"/>
        <v/>
      </c>
    </row>
    <row r="176" spans="1:35" ht="34.5" thickBot="1" x14ac:dyDescent="0.25">
      <c r="A176" s="143">
        <f t="shared" si="21"/>
        <v>161</v>
      </c>
      <c r="B176" s="144" t="str">
        <f t="shared" ca="1" si="17"/>
        <v/>
      </c>
      <c r="C176" s="144" t="str">
        <f t="shared" ca="1" si="18"/>
        <v xml:space="preserve">
</v>
      </c>
      <c r="D176" s="145" t="str">
        <f t="shared" si="19"/>
        <v/>
      </c>
      <c r="E176" s="146"/>
      <c r="F176" s="146"/>
      <c r="G176" s="146"/>
      <c r="H176" s="146"/>
      <c r="I176" s="147"/>
      <c r="J176" s="148"/>
      <c r="K176" s="148"/>
      <c r="L176" s="149"/>
      <c r="M176" s="150"/>
      <c r="N176" s="148"/>
      <c r="O176" s="148"/>
      <c r="P176" s="151" t="str">
        <f t="shared" si="20"/>
        <v/>
      </c>
      <c r="Q176" s="152"/>
      <c r="R176" s="151" t="str">
        <f ca="1">IFERROR(IF($B176="","",INDEX('Impact-Probability_Matrix'!$C$4:$G$8,MATCH($D176,'Impact-Probability_Matrix'!$C$4:$C$8,0),MATCH($P176,'Impact-Probability_Matrix'!$C$4:$G$4,0))),"-")</f>
        <v/>
      </c>
      <c r="T176" s="153"/>
      <c r="U176" s="154"/>
      <c r="AE176" s="158">
        <v>161</v>
      </c>
      <c r="AF176" s="159" t="str">
        <f t="shared" ref="AF176:AI233" ca="1" si="23">IFERROR(INDEX(INDIRECT($AA$34),MATCH($AE176,INDIRECT($Y$34),0),MATCH(AF$15,INDIRECT($Z$34),0)),"")</f>
        <v/>
      </c>
      <c r="AG176" s="159" t="str">
        <f t="shared" ca="1" si="23"/>
        <v/>
      </c>
      <c r="AH176" s="159" t="str">
        <f t="shared" ca="1" si="23"/>
        <v/>
      </c>
      <c r="AI176" s="159" t="str">
        <f t="shared" ca="1" si="23"/>
        <v/>
      </c>
    </row>
    <row r="177" spans="1:35" ht="34.5" thickBot="1" x14ac:dyDescent="0.25">
      <c r="A177" s="143">
        <f t="shared" si="21"/>
        <v>162</v>
      </c>
      <c r="B177" s="144" t="str">
        <f t="shared" ca="1" si="17"/>
        <v/>
      </c>
      <c r="C177" s="144" t="str">
        <f t="shared" ca="1" si="18"/>
        <v xml:space="preserve">
</v>
      </c>
      <c r="D177" s="145" t="str">
        <f t="shared" si="19"/>
        <v/>
      </c>
      <c r="E177" s="146"/>
      <c r="F177" s="146"/>
      <c r="G177" s="146"/>
      <c r="H177" s="146"/>
      <c r="I177" s="147"/>
      <c r="J177" s="148"/>
      <c r="K177" s="148"/>
      <c r="L177" s="149"/>
      <c r="M177" s="150"/>
      <c r="N177" s="148"/>
      <c r="O177" s="148"/>
      <c r="P177" s="151" t="str">
        <f t="shared" si="20"/>
        <v/>
      </c>
      <c r="Q177" s="152"/>
      <c r="R177" s="151" t="str">
        <f ca="1">IFERROR(IF($B177="","",INDEX('Impact-Probability_Matrix'!$C$4:$G$8,MATCH($D177,'Impact-Probability_Matrix'!$C$4:$C$8,0),MATCH($P177,'Impact-Probability_Matrix'!$C$4:$G$4,0))),"-")</f>
        <v/>
      </c>
      <c r="T177" s="153"/>
      <c r="U177" s="154"/>
      <c r="AE177" s="158">
        <v>162</v>
      </c>
      <c r="AF177" s="159" t="str">
        <f t="shared" ca="1" si="23"/>
        <v/>
      </c>
      <c r="AG177" s="159" t="str">
        <f t="shared" ca="1" si="23"/>
        <v/>
      </c>
      <c r="AH177" s="159" t="str">
        <f t="shared" ca="1" si="23"/>
        <v/>
      </c>
      <c r="AI177" s="159" t="str">
        <f t="shared" ca="1" si="23"/>
        <v/>
      </c>
    </row>
    <row r="178" spans="1:35" ht="34.5" thickBot="1" x14ac:dyDescent="0.25">
      <c r="A178" s="143">
        <f t="shared" si="21"/>
        <v>163</v>
      </c>
      <c r="B178" s="144" t="str">
        <f t="shared" ca="1" si="17"/>
        <v/>
      </c>
      <c r="C178" s="144" t="str">
        <f t="shared" ca="1" si="18"/>
        <v xml:space="preserve">
</v>
      </c>
      <c r="D178" s="145" t="str">
        <f t="shared" si="19"/>
        <v/>
      </c>
      <c r="E178" s="146"/>
      <c r="F178" s="146"/>
      <c r="G178" s="146"/>
      <c r="H178" s="146"/>
      <c r="I178" s="147"/>
      <c r="J178" s="148"/>
      <c r="K178" s="148"/>
      <c r="L178" s="149"/>
      <c r="M178" s="150"/>
      <c r="N178" s="148"/>
      <c r="O178" s="148"/>
      <c r="P178" s="151" t="str">
        <f t="shared" si="20"/>
        <v/>
      </c>
      <c r="Q178" s="152"/>
      <c r="R178" s="151" t="str">
        <f ca="1">IFERROR(IF($B178="","",INDEX('Impact-Probability_Matrix'!$C$4:$G$8,MATCH($D178,'Impact-Probability_Matrix'!$C$4:$C$8,0),MATCH($P178,'Impact-Probability_Matrix'!$C$4:$G$4,0))),"-")</f>
        <v/>
      </c>
      <c r="T178" s="153"/>
      <c r="U178" s="154"/>
      <c r="AE178" s="158">
        <v>163</v>
      </c>
      <c r="AF178" s="159" t="str">
        <f t="shared" ca="1" si="23"/>
        <v/>
      </c>
      <c r="AG178" s="159" t="str">
        <f t="shared" ca="1" si="23"/>
        <v/>
      </c>
      <c r="AH178" s="159" t="str">
        <f t="shared" ca="1" si="23"/>
        <v/>
      </c>
      <c r="AI178" s="159" t="str">
        <f t="shared" ca="1" si="23"/>
        <v/>
      </c>
    </row>
    <row r="179" spans="1:35" ht="34.5" thickBot="1" x14ac:dyDescent="0.25">
      <c r="A179" s="143">
        <f t="shared" si="21"/>
        <v>164</v>
      </c>
      <c r="B179" s="144" t="str">
        <f t="shared" ca="1" si="17"/>
        <v/>
      </c>
      <c r="C179" s="144" t="str">
        <f t="shared" ca="1" si="18"/>
        <v xml:space="preserve">
</v>
      </c>
      <c r="D179" s="145" t="str">
        <f t="shared" si="19"/>
        <v/>
      </c>
      <c r="E179" s="146"/>
      <c r="F179" s="146"/>
      <c r="G179" s="146"/>
      <c r="H179" s="146"/>
      <c r="I179" s="147"/>
      <c r="J179" s="148"/>
      <c r="K179" s="148"/>
      <c r="L179" s="149"/>
      <c r="M179" s="150"/>
      <c r="N179" s="148"/>
      <c r="O179" s="148"/>
      <c r="P179" s="151" t="str">
        <f t="shared" si="20"/>
        <v/>
      </c>
      <c r="Q179" s="152"/>
      <c r="R179" s="151" t="str">
        <f ca="1">IFERROR(IF($B179="","",INDEX('Impact-Probability_Matrix'!$C$4:$G$8,MATCH($D179,'Impact-Probability_Matrix'!$C$4:$C$8,0),MATCH($P179,'Impact-Probability_Matrix'!$C$4:$G$4,0))),"-")</f>
        <v/>
      </c>
      <c r="T179" s="153"/>
      <c r="U179" s="154"/>
      <c r="AE179" s="158">
        <v>164</v>
      </c>
      <c r="AF179" s="159" t="str">
        <f t="shared" ca="1" si="23"/>
        <v/>
      </c>
      <c r="AG179" s="159" t="str">
        <f t="shared" ca="1" si="23"/>
        <v/>
      </c>
      <c r="AH179" s="159" t="str">
        <f t="shared" ca="1" si="23"/>
        <v/>
      </c>
      <c r="AI179" s="159" t="str">
        <f t="shared" ca="1" si="23"/>
        <v/>
      </c>
    </row>
    <row r="180" spans="1:35" ht="34.5" thickBot="1" x14ac:dyDescent="0.25">
      <c r="A180" s="143">
        <f t="shared" si="21"/>
        <v>165</v>
      </c>
      <c r="B180" s="144" t="str">
        <f t="shared" ca="1" si="17"/>
        <v/>
      </c>
      <c r="C180" s="144" t="str">
        <f t="shared" ca="1" si="18"/>
        <v xml:space="preserve">
</v>
      </c>
      <c r="D180" s="145" t="str">
        <f t="shared" si="19"/>
        <v/>
      </c>
      <c r="E180" s="146"/>
      <c r="F180" s="146"/>
      <c r="G180" s="146"/>
      <c r="H180" s="146"/>
      <c r="I180" s="147"/>
      <c r="J180" s="148"/>
      <c r="K180" s="148"/>
      <c r="L180" s="149"/>
      <c r="M180" s="150"/>
      <c r="N180" s="148"/>
      <c r="O180" s="148"/>
      <c r="P180" s="151" t="str">
        <f t="shared" si="20"/>
        <v/>
      </c>
      <c r="Q180" s="152"/>
      <c r="R180" s="151" t="str">
        <f ca="1">IFERROR(IF($B180="","",INDEX('Impact-Probability_Matrix'!$C$4:$G$8,MATCH($D180,'Impact-Probability_Matrix'!$C$4:$C$8,0),MATCH($P180,'Impact-Probability_Matrix'!$C$4:$G$4,0))),"-")</f>
        <v/>
      </c>
      <c r="T180" s="153"/>
      <c r="U180" s="154"/>
      <c r="AE180" s="158">
        <v>165</v>
      </c>
      <c r="AF180" s="159" t="str">
        <f t="shared" ca="1" si="23"/>
        <v/>
      </c>
      <c r="AG180" s="159" t="str">
        <f t="shared" ca="1" si="23"/>
        <v/>
      </c>
      <c r="AH180" s="159" t="str">
        <f t="shared" ca="1" si="23"/>
        <v/>
      </c>
      <c r="AI180" s="159" t="str">
        <f t="shared" ca="1" si="23"/>
        <v/>
      </c>
    </row>
    <row r="181" spans="1:35" ht="34.5" thickBot="1" x14ac:dyDescent="0.25">
      <c r="A181" s="143">
        <f t="shared" si="21"/>
        <v>166</v>
      </c>
      <c r="B181" s="144" t="str">
        <f t="shared" ca="1" si="17"/>
        <v/>
      </c>
      <c r="C181" s="144" t="str">
        <f t="shared" ca="1" si="18"/>
        <v xml:space="preserve">
</v>
      </c>
      <c r="D181" s="145" t="str">
        <f t="shared" si="19"/>
        <v/>
      </c>
      <c r="E181" s="146"/>
      <c r="F181" s="146"/>
      <c r="G181" s="146"/>
      <c r="H181" s="146"/>
      <c r="I181" s="147"/>
      <c r="J181" s="148"/>
      <c r="K181" s="148"/>
      <c r="L181" s="149"/>
      <c r="M181" s="150"/>
      <c r="N181" s="148"/>
      <c r="O181" s="148"/>
      <c r="P181" s="151" t="str">
        <f t="shared" si="20"/>
        <v/>
      </c>
      <c r="Q181" s="152"/>
      <c r="R181" s="151" t="str">
        <f ca="1">IFERROR(IF($B181="","",INDEX('Impact-Probability_Matrix'!$C$4:$G$8,MATCH($D181,'Impact-Probability_Matrix'!$C$4:$C$8,0),MATCH($P181,'Impact-Probability_Matrix'!$C$4:$G$4,0))),"-")</f>
        <v/>
      </c>
      <c r="T181" s="153"/>
      <c r="U181" s="154"/>
      <c r="AE181" s="158">
        <v>166</v>
      </c>
      <c r="AF181" s="159" t="str">
        <f t="shared" ca="1" si="23"/>
        <v/>
      </c>
      <c r="AG181" s="159" t="str">
        <f t="shared" ca="1" si="23"/>
        <v/>
      </c>
      <c r="AH181" s="159" t="str">
        <f t="shared" ca="1" si="23"/>
        <v/>
      </c>
      <c r="AI181" s="159" t="str">
        <f t="shared" ca="1" si="23"/>
        <v/>
      </c>
    </row>
    <row r="182" spans="1:35" ht="34.5" thickBot="1" x14ac:dyDescent="0.25">
      <c r="A182" s="143">
        <f t="shared" si="21"/>
        <v>167</v>
      </c>
      <c r="B182" s="144" t="str">
        <f t="shared" ca="1" si="17"/>
        <v/>
      </c>
      <c r="C182" s="144" t="str">
        <f t="shared" ca="1" si="18"/>
        <v xml:space="preserve">
</v>
      </c>
      <c r="D182" s="145" t="str">
        <f t="shared" si="19"/>
        <v/>
      </c>
      <c r="E182" s="146"/>
      <c r="F182" s="146"/>
      <c r="G182" s="146"/>
      <c r="H182" s="146"/>
      <c r="I182" s="147"/>
      <c r="J182" s="148"/>
      <c r="K182" s="148"/>
      <c r="L182" s="149"/>
      <c r="M182" s="150"/>
      <c r="N182" s="148"/>
      <c r="O182" s="148"/>
      <c r="P182" s="151" t="str">
        <f t="shared" si="20"/>
        <v/>
      </c>
      <c r="Q182" s="152"/>
      <c r="R182" s="151" t="str">
        <f ca="1">IFERROR(IF($B182="","",INDEX('Impact-Probability_Matrix'!$C$4:$G$8,MATCH($D182,'Impact-Probability_Matrix'!$C$4:$C$8,0),MATCH($P182,'Impact-Probability_Matrix'!$C$4:$G$4,0))),"-")</f>
        <v/>
      </c>
      <c r="T182" s="153"/>
      <c r="U182" s="154"/>
      <c r="AE182" s="158">
        <v>167</v>
      </c>
      <c r="AF182" s="159" t="str">
        <f t="shared" ca="1" si="23"/>
        <v/>
      </c>
      <c r="AG182" s="159" t="str">
        <f t="shared" ca="1" si="23"/>
        <v/>
      </c>
      <c r="AH182" s="159" t="str">
        <f t="shared" ca="1" si="23"/>
        <v/>
      </c>
      <c r="AI182" s="159" t="str">
        <f t="shared" ca="1" si="23"/>
        <v/>
      </c>
    </row>
    <row r="183" spans="1:35" ht="34.5" thickBot="1" x14ac:dyDescent="0.25">
      <c r="A183" s="143">
        <f t="shared" si="21"/>
        <v>168</v>
      </c>
      <c r="B183" s="144" t="str">
        <f t="shared" ca="1" si="17"/>
        <v/>
      </c>
      <c r="C183" s="144" t="str">
        <f t="shared" ca="1" si="18"/>
        <v xml:space="preserve">
</v>
      </c>
      <c r="D183" s="145" t="str">
        <f t="shared" si="19"/>
        <v/>
      </c>
      <c r="E183" s="146"/>
      <c r="F183" s="146"/>
      <c r="G183" s="146"/>
      <c r="H183" s="146"/>
      <c r="I183" s="147"/>
      <c r="J183" s="148"/>
      <c r="K183" s="148"/>
      <c r="L183" s="149"/>
      <c r="M183" s="150"/>
      <c r="N183" s="148"/>
      <c r="O183" s="148"/>
      <c r="P183" s="151" t="str">
        <f t="shared" si="20"/>
        <v/>
      </c>
      <c r="Q183" s="152"/>
      <c r="R183" s="151" t="str">
        <f ca="1">IFERROR(IF($B183="","",INDEX('Impact-Probability_Matrix'!$C$4:$G$8,MATCH($D183,'Impact-Probability_Matrix'!$C$4:$C$8,0),MATCH($P183,'Impact-Probability_Matrix'!$C$4:$G$4,0))),"-")</f>
        <v/>
      </c>
      <c r="T183" s="153"/>
      <c r="U183" s="154"/>
      <c r="AE183" s="158">
        <v>168</v>
      </c>
      <c r="AF183" s="159" t="str">
        <f t="shared" ca="1" si="23"/>
        <v/>
      </c>
      <c r="AG183" s="159" t="str">
        <f t="shared" ca="1" si="23"/>
        <v/>
      </c>
      <c r="AH183" s="159" t="str">
        <f t="shared" ca="1" si="23"/>
        <v/>
      </c>
      <c r="AI183" s="159" t="str">
        <f t="shared" ca="1" si="23"/>
        <v/>
      </c>
    </row>
    <row r="184" spans="1:35" ht="34.5" thickBot="1" x14ac:dyDescent="0.25">
      <c r="A184" s="143">
        <f t="shared" si="21"/>
        <v>169</v>
      </c>
      <c r="B184" s="144" t="str">
        <f t="shared" ca="1" si="17"/>
        <v/>
      </c>
      <c r="C184" s="144" t="str">
        <f t="shared" ca="1" si="18"/>
        <v xml:space="preserve">
</v>
      </c>
      <c r="D184" s="145" t="str">
        <f t="shared" si="19"/>
        <v/>
      </c>
      <c r="E184" s="146"/>
      <c r="F184" s="146"/>
      <c r="G184" s="146"/>
      <c r="H184" s="146"/>
      <c r="I184" s="147"/>
      <c r="J184" s="148"/>
      <c r="K184" s="148"/>
      <c r="L184" s="149"/>
      <c r="M184" s="150"/>
      <c r="N184" s="148"/>
      <c r="O184" s="148"/>
      <c r="P184" s="151" t="str">
        <f t="shared" si="20"/>
        <v/>
      </c>
      <c r="Q184" s="152"/>
      <c r="R184" s="151" t="str">
        <f ca="1">IFERROR(IF($B184="","",INDEX('Impact-Probability_Matrix'!$C$4:$G$8,MATCH($D184,'Impact-Probability_Matrix'!$C$4:$C$8,0),MATCH($P184,'Impact-Probability_Matrix'!$C$4:$G$4,0))),"-")</f>
        <v/>
      </c>
      <c r="T184" s="153"/>
      <c r="U184" s="154"/>
      <c r="AE184" s="158">
        <v>169</v>
      </c>
      <c r="AF184" s="159" t="str">
        <f t="shared" ca="1" si="23"/>
        <v/>
      </c>
      <c r="AG184" s="159" t="str">
        <f t="shared" ca="1" si="23"/>
        <v/>
      </c>
      <c r="AH184" s="159" t="str">
        <f t="shared" ca="1" si="23"/>
        <v/>
      </c>
      <c r="AI184" s="159" t="str">
        <f t="shared" ca="1" si="23"/>
        <v/>
      </c>
    </row>
    <row r="185" spans="1:35" ht="34.5" thickBot="1" x14ac:dyDescent="0.25">
      <c r="A185" s="143">
        <f t="shared" si="21"/>
        <v>170</v>
      </c>
      <c r="B185" s="144" t="str">
        <f t="shared" ca="1" si="17"/>
        <v/>
      </c>
      <c r="C185" s="144" t="str">
        <f t="shared" ca="1" si="18"/>
        <v xml:space="preserve">
</v>
      </c>
      <c r="D185" s="145" t="str">
        <f t="shared" si="19"/>
        <v/>
      </c>
      <c r="E185" s="146"/>
      <c r="F185" s="146"/>
      <c r="G185" s="146"/>
      <c r="H185" s="146"/>
      <c r="I185" s="147"/>
      <c r="J185" s="148"/>
      <c r="K185" s="148"/>
      <c r="L185" s="149"/>
      <c r="M185" s="150"/>
      <c r="N185" s="148"/>
      <c r="O185" s="148"/>
      <c r="P185" s="151" t="str">
        <f t="shared" si="20"/>
        <v/>
      </c>
      <c r="Q185" s="152"/>
      <c r="R185" s="151" t="str">
        <f ca="1">IFERROR(IF($B185="","",INDEX('Impact-Probability_Matrix'!$C$4:$G$8,MATCH($D185,'Impact-Probability_Matrix'!$C$4:$C$8,0),MATCH($P185,'Impact-Probability_Matrix'!$C$4:$G$4,0))),"-")</f>
        <v/>
      </c>
      <c r="T185" s="153"/>
      <c r="U185" s="154"/>
      <c r="AE185" s="158">
        <v>170</v>
      </c>
      <c r="AF185" s="159" t="str">
        <f t="shared" ca="1" si="23"/>
        <v/>
      </c>
      <c r="AG185" s="159" t="str">
        <f t="shared" ca="1" si="23"/>
        <v/>
      </c>
      <c r="AH185" s="159" t="str">
        <f t="shared" ca="1" si="23"/>
        <v/>
      </c>
      <c r="AI185" s="159" t="str">
        <f t="shared" ca="1" si="23"/>
        <v/>
      </c>
    </row>
    <row r="186" spans="1:35" ht="34.5" thickBot="1" x14ac:dyDescent="0.25">
      <c r="A186" s="143">
        <f t="shared" si="21"/>
        <v>171</v>
      </c>
      <c r="B186" s="144" t="str">
        <f t="shared" ca="1" si="17"/>
        <v/>
      </c>
      <c r="C186" s="144" t="str">
        <f t="shared" ca="1" si="18"/>
        <v xml:space="preserve">
</v>
      </c>
      <c r="D186" s="145" t="str">
        <f t="shared" si="19"/>
        <v/>
      </c>
      <c r="E186" s="146"/>
      <c r="F186" s="146"/>
      <c r="G186" s="146"/>
      <c r="H186" s="146"/>
      <c r="I186" s="147"/>
      <c r="J186" s="148"/>
      <c r="K186" s="148"/>
      <c r="L186" s="149"/>
      <c r="M186" s="150"/>
      <c r="N186" s="148"/>
      <c r="O186" s="148"/>
      <c r="P186" s="151" t="str">
        <f t="shared" si="20"/>
        <v/>
      </c>
      <c r="Q186" s="152"/>
      <c r="R186" s="151" t="str">
        <f ca="1">IFERROR(IF($B186="","",INDEX('Impact-Probability_Matrix'!$C$4:$G$8,MATCH($D186,'Impact-Probability_Matrix'!$C$4:$C$8,0),MATCH($P186,'Impact-Probability_Matrix'!$C$4:$G$4,0))),"-")</f>
        <v/>
      </c>
      <c r="T186" s="153"/>
      <c r="U186" s="154"/>
      <c r="AE186" s="158">
        <v>171</v>
      </c>
      <c r="AF186" s="159" t="str">
        <f t="shared" ca="1" si="23"/>
        <v/>
      </c>
      <c r="AG186" s="159" t="str">
        <f t="shared" ca="1" si="23"/>
        <v/>
      </c>
      <c r="AH186" s="159" t="str">
        <f t="shared" ca="1" si="23"/>
        <v/>
      </c>
      <c r="AI186" s="159" t="str">
        <f t="shared" ca="1" si="23"/>
        <v/>
      </c>
    </row>
    <row r="187" spans="1:35" ht="34.5" thickBot="1" x14ac:dyDescent="0.25">
      <c r="A187" s="143">
        <f t="shared" si="21"/>
        <v>172</v>
      </c>
      <c r="B187" s="144" t="str">
        <f t="shared" ca="1" si="17"/>
        <v/>
      </c>
      <c r="C187" s="144" t="str">
        <f t="shared" ca="1" si="18"/>
        <v xml:space="preserve">
</v>
      </c>
      <c r="D187" s="145" t="str">
        <f t="shared" si="19"/>
        <v/>
      </c>
      <c r="E187" s="146"/>
      <c r="F187" s="146"/>
      <c r="G187" s="146"/>
      <c r="H187" s="146"/>
      <c r="I187" s="147"/>
      <c r="J187" s="148"/>
      <c r="K187" s="148"/>
      <c r="L187" s="149"/>
      <c r="M187" s="150"/>
      <c r="N187" s="148"/>
      <c r="O187" s="148"/>
      <c r="P187" s="151" t="str">
        <f t="shared" si="20"/>
        <v/>
      </c>
      <c r="Q187" s="152"/>
      <c r="R187" s="151" t="str">
        <f ca="1">IFERROR(IF($B187="","",INDEX('Impact-Probability_Matrix'!$C$4:$G$8,MATCH($D187,'Impact-Probability_Matrix'!$C$4:$C$8,0),MATCH($P187,'Impact-Probability_Matrix'!$C$4:$G$4,0))),"-")</f>
        <v/>
      </c>
      <c r="T187" s="153"/>
      <c r="U187" s="154"/>
      <c r="AE187" s="158">
        <v>172</v>
      </c>
      <c r="AF187" s="159" t="str">
        <f t="shared" ca="1" si="23"/>
        <v/>
      </c>
      <c r="AG187" s="159" t="str">
        <f t="shared" ca="1" si="23"/>
        <v/>
      </c>
      <c r="AH187" s="159" t="str">
        <f t="shared" ca="1" si="23"/>
        <v/>
      </c>
      <c r="AI187" s="159" t="str">
        <f t="shared" ca="1" si="23"/>
        <v/>
      </c>
    </row>
    <row r="188" spans="1:35" ht="34.5" thickBot="1" x14ac:dyDescent="0.25">
      <c r="A188" s="143">
        <f t="shared" si="21"/>
        <v>173</v>
      </c>
      <c r="B188" s="144" t="str">
        <f t="shared" ca="1" si="17"/>
        <v/>
      </c>
      <c r="C188" s="144" t="str">
        <f t="shared" ca="1" si="18"/>
        <v xml:space="preserve">
</v>
      </c>
      <c r="D188" s="145" t="str">
        <f t="shared" si="19"/>
        <v/>
      </c>
      <c r="E188" s="146"/>
      <c r="F188" s="146"/>
      <c r="G188" s="146"/>
      <c r="H188" s="146"/>
      <c r="I188" s="147"/>
      <c r="J188" s="148"/>
      <c r="K188" s="148"/>
      <c r="L188" s="149"/>
      <c r="M188" s="150"/>
      <c r="N188" s="148"/>
      <c r="O188" s="148"/>
      <c r="P188" s="151" t="str">
        <f t="shared" si="20"/>
        <v/>
      </c>
      <c r="Q188" s="152"/>
      <c r="R188" s="151" t="str">
        <f ca="1">IFERROR(IF($B188="","",INDEX('Impact-Probability_Matrix'!$C$4:$G$8,MATCH($D188,'Impact-Probability_Matrix'!$C$4:$C$8,0),MATCH($P188,'Impact-Probability_Matrix'!$C$4:$G$4,0))),"-")</f>
        <v/>
      </c>
      <c r="T188" s="153"/>
      <c r="U188" s="154"/>
      <c r="AE188" s="158">
        <v>173</v>
      </c>
      <c r="AF188" s="159" t="str">
        <f t="shared" ca="1" si="23"/>
        <v/>
      </c>
      <c r="AG188" s="159" t="str">
        <f t="shared" ca="1" si="23"/>
        <v/>
      </c>
      <c r="AH188" s="159" t="str">
        <f t="shared" ca="1" si="23"/>
        <v/>
      </c>
      <c r="AI188" s="159" t="str">
        <f t="shared" ca="1" si="23"/>
        <v/>
      </c>
    </row>
    <row r="189" spans="1:35" ht="34.5" thickBot="1" x14ac:dyDescent="0.25">
      <c r="A189" s="143">
        <f t="shared" si="21"/>
        <v>174</v>
      </c>
      <c r="B189" s="144" t="str">
        <f t="shared" ca="1" si="17"/>
        <v/>
      </c>
      <c r="C189" s="144" t="str">
        <f t="shared" ca="1" si="18"/>
        <v xml:space="preserve">
</v>
      </c>
      <c r="D189" s="145" t="str">
        <f t="shared" si="19"/>
        <v/>
      </c>
      <c r="E189" s="146"/>
      <c r="F189" s="146"/>
      <c r="G189" s="146"/>
      <c r="H189" s="146"/>
      <c r="I189" s="147"/>
      <c r="J189" s="148"/>
      <c r="K189" s="148"/>
      <c r="L189" s="149"/>
      <c r="M189" s="150"/>
      <c r="N189" s="148"/>
      <c r="O189" s="148"/>
      <c r="P189" s="151" t="str">
        <f t="shared" si="20"/>
        <v/>
      </c>
      <c r="Q189" s="152"/>
      <c r="R189" s="151" t="str">
        <f ca="1">IFERROR(IF($B189="","",INDEX('Impact-Probability_Matrix'!$C$4:$G$8,MATCH($D189,'Impact-Probability_Matrix'!$C$4:$C$8,0),MATCH($P189,'Impact-Probability_Matrix'!$C$4:$G$4,0))),"-")</f>
        <v/>
      </c>
      <c r="T189" s="153"/>
      <c r="U189" s="154"/>
      <c r="AE189" s="158">
        <v>174</v>
      </c>
      <c r="AF189" s="159" t="str">
        <f t="shared" ca="1" si="23"/>
        <v/>
      </c>
      <c r="AG189" s="159" t="str">
        <f t="shared" ca="1" si="23"/>
        <v/>
      </c>
      <c r="AH189" s="159" t="str">
        <f t="shared" ca="1" si="23"/>
        <v/>
      </c>
      <c r="AI189" s="159" t="str">
        <f t="shared" ca="1" si="23"/>
        <v/>
      </c>
    </row>
    <row r="190" spans="1:35" ht="34.5" thickBot="1" x14ac:dyDescent="0.25">
      <c r="A190" s="143">
        <f t="shared" si="21"/>
        <v>175</v>
      </c>
      <c r="B190" s="144" t="str">
        <f t="shared" ca="1" si="17"/>
        <v/>
      </c>
      <c r="C190" s="144" t="str">
        <f t="shared" ca="1" si="18"/>
        <v xml:space="preserve">
</v>
      </c>
      <c r="D190" s="145" t="str">
        <f t="shared" si="19"/>
        <v/>
      </c>
      <c r="E190" s="146"/>
      <c r="F190" s="146"/>
      <c r="G190" s="146"/>
      <c r="H190" s="146"/>
      <c r="I190" s="147"/>
      <c r="J190" s="148"/>
      <c r="K190" s="148"/>
      <c r="L190" s="149"/>
      <c r="M190" s="150"/>
      <c r="N190" s="148"/>
      <c r="O190" s="148"/>
      <c r="P190" s="151" t="str">
        <f t="shared" si="20"/>
        <v/>
      </c>
      <c r="Q190" s="152"/>
      <c r="R190" s="151" t="str">
        <f ca="1">IFERROR(IF($B190="","",INDEX('Impact-Probability_Matrix'!$C$4:$G$8,MATCH($D190,'Impact-Probability_Matrix'!$C$4:$C$8,0),MATCH($P190,'Impact-Probability_Matrix'!$C$4:$G$4,0))),"-")</f>
        <v/>
      </c>
      <c r="T190" s="153"/>
      <c r="U190" s="154"/>
      <c r="AE190" s="158">
        <v>175</v>
      </c>
      <c r="AF190" s="159" t="str">
        <f t="shared" ca="1" si="23"/>
        <v/>
      </c>
      <c r="AG190" s="159" t="str">
        <f t="shared" ca="1" si="23"/>
        <v/>
      </c>
      <c r="AH190" s="159" t="str">
        <f t="shared" ca="1" si="23"/>
        <v/>
      </c>
      <c r="AI190" s="159" t="str">
        <f t="shared" ca="1" si="23"/>
        <v/>
      </c>
    </row>
    <row r="191" spans="1:35" ht="34.5" thickBot="1" x14ac:dyDescent="0.25">
      <c r="A191" s="143">
        <f t="shared" si="21"/>
        <v>176</v>
      </c>
      <c r="B191" s="144" t="str">
        <f t="shared" ca="1" si="17"/>
        <v/>
      </c>
      <c r="C191" s="144" t="str">
        <f t="shared" ca="1" si="18"/>
        <v xml:space="preserve">
</v>
      </c>
      <c r="D191" s="145" t="str">
        <f t="shared" si="19"/>
        <v/>
      </c>
      <c r="E191" s="146"/>
      <c r="F191" s="146"/>
      <c r="G191" s="146"/>
      <c r="H191" s="146"/>
      <c r="I191" s="147"/>
      <c r="J191" s="148"/>
      <c r="K191" s="148"/>
      <c r="L191" s="149"/>
      <c r="M191" s="150"/>
      <c r="N191" s="148"/>
      <c r="O191" s="148"/>
      <c r="P191" s="151" t="str">
        <f t="shared" si="20"/>
        <v/>
      </c>
      <c r="Q191" s="152"/>
      <c r="R191" s="151" t="str">
        <f ca="1">IFERROR(IF($B191="","",INDEX('Impact-Probability_Matrix'!$C$4:$G$8,MATCH($D191,'Impact-Probability_Matrix'!$C$4:$C$8,0),MATCH($P191,'Impact-Probability_Matrix'!$C$4:$G$4,0))),"-")</f>
        <v/>
      </c>
      <c r="T191" s="153"/>
      <c r="U191" s="154"/>
      <c r="AE191" s="158">
        <v>176</v>
      </c>
      <c r="AF191" s="159" t="str">
        <f t="shared" ca="1" si="23"/>
        <v/>
      </c>
      <c r="AG191" s="159" t="str">
        <f t="shared" ca="1" si="23"/>
        <v/>
      </c>
      <c r="AH191" s="159" t="str">
        <f t="shared" ca="1" si="23"/>
        <v/>
      </c>
      <c r="AI191" s="159" t="str">
        <f t="shared" ca="1" si="23"/>
        <v/>
      </c>
    </row>
    <row r="192" spans="1:35" ht="34.5" thickBot="1" x14ac:dyDescent="0.25">
      <c r="A192" s="143">
        <f t="shared" si="21"/>
        <v>177</v>
      </c>
      <c r="B192" s="144" t="str">
        <f t="shared" ca="1" si="17"/>
        <v/>
      </c>
      <c r="C192" s="144" t="str">
        <f t="shared" ca="1" si="18"/>
        <v xml:space="preserve">
</v>
      </c>
      <c r="D192" s="145" t="str">
        <f t="shared" si="19"/>
        <v/>
      </c>
      <c r="E192" s="146"/>
      <c r="F192" s="146"/>
      <c r="G192" s="146"/>
      <c r="H192" s="146"/>
      <c r="I192" s="147"/>
      <c r="J192" s="148"/>
      <c r="K192" s="148"/>
      <c r="L192" s="149"/>
      <c r="M192" s="150"/>
      <c r="N192" s="148"/>
      <c r="O192" s="148"/>
      <c r="P192" s="151" t="str">
        <f t="shared" si="20"/>
        <v/>
      </c>
      <c r="Q192" s="152"/>
      <c r="R192" s="151" t="str">
        <f ca="1">IFERROR(IF($B192="","",INDEX('Impact-Probability_Matrix'!$C$4:$G$8,MATCH($D192,'Impact-Probability_Matrix'!$C$4:$C$8,0),MATCH($P192,'Impact-Probability_Matrix'!$C$4:$G$4,0))),"-")</f>
        <v/>
      </c>
      <c r="T192" s="153"/>
      <c r="U192" s="154"/>
      <c r="AE192" s="158">
        <v>177</v>
      </c>
      <c r="AF192" s="159" t="str">
        <f t="shared" ca="1" si="23"/>
        <v/>
      </c>
      <c r="AG192" s="159" t="str">
        <f t="shared" ca="1" si="23"/>
        <v/>
      </c>
      <c r="AH192" s="159" t="str">
        <f t="shared" ca="1" si="23"/>
        <v/>
      </c>
      <c r="AI192" s="159" t="str">
        <f t="shared" ca="1" si="23"/>
        <v/>
      </c>
    </row>
    <row r="193" spans="1:35" ht="34.5" thickBot="1" x14ac:dyDescent="0.25">
      <c r="A193" s="143">
        <f t="shared" si="21"/>
        <v>178</v>
      </c>
      <c r="B193" s="144" t="str">
        <f t="shared" ca="1" si="17"/>
        <v/>
      </c>
      <c r="C193" s="144" t="str">
        <f t="shared" ca="1" si="18"/>
        <v xml:space="preserve">
</v>
      </c>
      <c r="D193" s="145" t="str">
        <f t="shared" si="19"/>
        <v/>
      </c>
      <c r="E193" s="146"/>
      <c r="F193" s="146"/>
      <c r="G193" s="146"/>
      <c r="H193" s="146"/>
      <c r="I193" s="147"/>
      <c r="J193" s="148"/>
      <c r="K193" s="148"/>
      <c r="L193" s="149"/>
      <c r="M193" s="150"/>
      <c r="N193" s="148"/>
      <c r="O193" s="148"/>
      <c r="P193" s="151" t="str">
        <f t="shared" si="20"/>
        <v/>
      </c>
      <c r="Q193" s="152"/>
      <c r="R193" s="151" t="str">
        <f ca="1">IFERROR(IF($B193="","",INDEX('Impact-Probability_Matrix'!$C$4:$G$8,MATCH($D193,'Impact-Probability_Matrix'!$C$4:$C$8,0),MATCH($P193,'Impact-Probability_Matrix'!$C$4:$G$4,0))),"-")</f>
        <v/>
      </c>
      <c r="T193" s="153"/>
      <c r="U193" s="154"/>
      <c r="AE193" s="158">
        <v>178</v>
      </c>
      <c r="AF193" s="159" t="str">
        <f t="shared" ca="1" si="23"/>
        <v/>
      </c>
      <c r="AG193" s="159" t="str">
        <f t="shared" ca="1" si="23"/>
        <v/>
      </c>
      <c r="AH193" s="159" t="str">
        <f t="shared" ca="1" si="23"/>
        <v/>
      </c>
      <c r="AI193" s="159" t="str">
        <f t="shared" ca="1" si="23"/>
        <v/>
      </c>
    </row>
    <row r="194" spans="1:35" ht="34.5" thickBot="1" x14ac:dyDescent="0.25">
      <c r="A194" s="143">
        <f t="shared" si="21"/>
        <v>179</v>
      </c>
      <c r="B194" s="144" t="str">
        <f t="shared" ca="1" si="17"/>
        <v/>
      </c>
      <c r="C194" s="144" t="str">
        <f t="shared" ca="1" si="18"/>
        <v xml:space="preserve">
</v>
      </c>
      <c r="D194" s="145" t="str">
        <f t="shared" si="19"/>
        <v/>
      </c>
      <c r="E194" s="146"/>
      <c r="F194" s="146"/>
      <c r="G194" s="146"/>
      <c r="H194" s="146"/>
      <c r="I194" s="147"/>
      <c r="J194" s="148"/>
      <c r="K194" s="148"/>
      <c r="L194" s="149"/>
      <c r="M194" s="150"/>
      <c r="N194" s="148"/>
      <c r="O194" s="148"/>
      <c r="P194" s="151" t="str">
        <f t="shared" si="20"/>
        <v/>
      </c>
      <c r="Q194" s="152"/>
      <c r="R194" s="151" t="str">
        <f ca="1">IFERROR(IF($B194="","",INDEX('Impact-Probability_Matrix'!$C$4:$G$8,MATCH($D194,'Impact-Probability_Matrix'!$C$4:$C$8,0),MATCH($P194,'Impact-Probability_Matrix'!$C$4:$G$4,0))),"-")</f>
        <v/>
      </c>
      <c r="T194" s="153"/>
      <c r="U194" s="154"/>
      <c r="AE194" s="158">
        <v>179</v>
      </c>
      <c r="AF194" s="159" t="str">
        <f t="shared" ca="1" si="23"/>
        <v/>
      </c>
      <c r="AG194" s="159" t="str">
        <f t="shared" ca="1" si="23"/>
        <v/>
      </c>
      <c r="AH194" s="159" t="str">
        <f t="shared" ca="1" si="23"/>
        <v/>
      </c>
      <c r="AI194" s="159" t="str">
        <f t="shared" ca="1" si="23"/>
        <v/>
      </c>
    </row>
    <row r="195" spans="1:35" ht="34.5" thickBot="1" x14ac:dyDescent="0.25">
      <c r="A195" s="143">
        <f t="shared" si="21"/>
        <v>180</v>
      </c>
      <c r="B195" s="144" t="str">
        <f t="shared" ca="1" si="17"/>
        <v/>
      </c>
      <c r="C195" s="144" t="str">
        <f t="shared" ca="1" si="18"/>
        <v xml:space="preserve">
</v>
      </c>
      <c r="D195" s="145" t="str">
        <f t="shared" si="19"/>
        <v/>
      </c>
      <c r="E195" s="146"/>
      <c r="F195" s="146"/>
      <c r="G195" s="146"/>
      <c r="H195" s="146"/>
      <c r="I195" s="147"/>
      <c r="J195" s="148"/>
      <c r="K195" s="148"/>
      <c r="L195" s="149"/>
      <c r="M195" s="150"/>
      <c r="N195" s="148"/>
      <c r="O195" s="148"/>
      <c r="P195" s="151" t="str">
        <f t="shared" si="20"/>
        <v/>
      </c>
      <c r="Q195" s="152"/>
      <c r="R195" s="151" t="str">
        <f ca="1">IFERROR(IF($B195="","",INDEX('Impact-Probability_Matrix'!$C$4:$G$8,MATCH($D195,'Impact-Probability_Matrix'!$C$4:$C$8,0),MATCH($P195,'Impact-Probability_Matrix'!$C$4:$G$4,0))),"-")</f>
        <v/>
      </c>
      <c r="T195" s="153"/>
      <c r="U195" s="154"/>
      <c r="AE195" s="158">
        <v>180</v>
      </c>
      <c r="AF195" s="159" t="str">
        <f t="shared" ca="1" si="23"/>
        <v/>
      </c>
      <c r="AG195" s="159" t="str">
        <f t="shared" ca="1" si="23"/>
        <v/>
      </c>
      <c r="AH195" s="159" t="str">
        <f t="shared" ca="1" si="23"/>
        <v/>
      </c>
      <c r="AI195" s="159" t="str">
        <f t="shared" ca="1" si="23"/>
        <v/>
      </c>
    </row>
    <row r="196" spans="1:35" ht="34.5" thickBot="1" x14ac:dyDescent="0.25">
      <c r="A196" s="143">
        <f t="shared" si="21"/>
        <v>181</v>
      </c>
      <c r="B196" s="144" t="str">
        <f t="shared" ca="1" si="17"/>
        <v/>
      </c>
      <c r="C196" s="144" t="str">
        <f t="shared" ca="1" si="18"/>
        <v xml:space="preserve">
</v>
      </c>
      <c r="D196" s="145" t="str">
        <f t="shared" si="19"/>
        <v/>
      </c>
      <c r="E196" s="146"/>
      <c r="F196" s="146"/>
      <c r="G196" s="146"/>
      <c r="H196" s="146"/>
      <c r="I196" s="147"/>
      <c r="J196" s="148"/>
      <c r="K196" s="148"/>
      <c r="L196" s="149"/>
      <c r="M196" s="150"/>
      <c r="N196" s="148"/>
      <c r="O196" s="148"/>
      <c r="P196" s="151" t="str">
        <f t="shared" si="20"/>
        <v/>
      </c>
      <c r="Q196" s="152"/>
      <c r="R196" s="151" t="str">
        <f ca="1">IFERROR(IF($B196="","",INDEX('Impact-Probability_Matrix'!$C$4:$G$8,MATCH($D196,'Impact-Probability_Matrix'!$C$4:$C$8,0),MATCH($P196,'Impact-Probability_Matrix'!$C$4:$G$4,0))),"-")</f>
        <v/>
      </c>
      <c r="T196" s="153"/>
      <c r="U196" s="154"/>
      <c r="AE196" s="158">
        <v>181</v>
      </c>
      <c r="AF196" s="159" t="str">
        <f t="shared" ca="1" si="23"/>
        <v/>
      </c>
      <c r="AG196" s="159" t="str">
        <f t="shared" ca="1" si="23"/>
        <v/>
      </c>
      <c r="AH196" s="159" t="str">
        <f t="shared" ca="1" si="23"/>
        <v/>
      </c>
      <c r="AI196" s="159" t="str">
        <f t="shared" ca="1" si="23"/>
        <v/>
      </c>
    </row>
    <row r="197" spans="1:35" ht="34.5" thickBot="1" x14ac:dyDescent="0.25">
      <c r="A197" s="143">
        <f t="shared" si="21"/>
        <v>182</v>
      </c>
      <c r="B197" s="144" t="str">
        <f t="shared" ca="1" si="17"/>
        <v/>
      </c>
      <c r="C197" s="144" t="str">
        <f t="shared" ca="1" si="18"/>
        <v xml:space="preserve">
</v>
      </c>
      <c r="D197" s="145" t="str">
        <f t="shared" si="19"/>
        <v/>
      </c>
      <c r="E197" s="146"/>
      <c r="F197" s="146"/>
      <c r="G197" s="146"/>
      <c r="H197" s="146"/>
      <c r="I197" s="147"/>
      <c r="J197" s="148"/>
      <c r="K197" s="148"/>
      <c r="L197" s="149"/>
      <c r="M197" s="150"/>
      <c r="N197" s="148"/>
      <c r="O197" s="148"/>
      <c r="P197" s="151" t="str">
        <f t="shared" si="20"/>
        <v/>
      </c>
      <c r="Q197" s="152"/>
      <c r="R197" s="151" t="str">
        <f ca="1">IFERROR(IF($B197="","",INDEX('Impact-Probability_Matrix'!$C$4:$G$8,MATCH($D197,'Impact-Probability_Matrix'!$C$4:$C$8,0),MATCH($P197,'Impact-Probability_Matrix'!$C$4:$G$4,0))),"-")</f>
        <v/>
      </c>
      <c r="T197" s="153"/>
      <c r="U197" s="154"/>
      <c r="AE197" s="158">
        <v>182</v>
      </c>
      <c r="AF197" s="159" t="str">
        <f t="shared" ca="1" si="23"/>
        <v/>
      </c>
      <c r="AG197" s="159" t="str">
        <f t="shared" ca="1" si="23"/>
        <v/>
      </c>
      <c r="AH197" s="159" t="str">
        <f t="shared" ca="1" si="23"/>
        <v/>
      </c>
      <c r="AI197" s="159" t="str">
        <f t="shared" ca="1" si="23"/>
        <v/>
      </c>
    </row>
    <row r="198" spans="1:35" ht="34.5" thickBot="1" x14ac:dyDescent="0.25">
      <c r="A198" s="143">
        <f t="shared" si="21"/>
        <v>183</v>
      </c>
      <c r="B198" s="144" t="str">
        <f t="shared" ca="1" si="17"/>
        <v/>
      </c>
      <c r="C198" s="144" t="str">
        <f t="shared" ca="1" si="18"/>
        <v xml:space="preserve">
</v>
      </c>
      <c r="D198" s="145" t="str">
        <f t="shared" si="19"/>
        <v/>
      </c>
      <c r="E198" s="146"/>
      <c r="F198" s="146"/>
      <c r="G198" s="146"/>
      <c r="H198" s="146"/>
      <c r="I198" s="147"/>
      <c r="J198" s="148"/>
      <c r="K198" s="148"/>
      <c r="L198" s="149"/>
      <c r="M198" s="150"/>
      <c r="N198" s="148"/>
      <c r="O198" s="148"/>
      <c r="P198" s="151" t="str">
        <f t="shared" si="20"/>
        <v/>
      </c>
      <c r="Q198" s="152"/>
      <c r="R198" s="151" t="str">
        <f ca="1">IFERROR(IF($B198="","",INDEX('Impact-Probability_Matrix'!$C$4:$G$8,MATCH($D198,'Impact-Probability_Matrix'!$C$4:$C$8,0),MATCH($P198,'Impact-Probability_Matrix'!$C$4:$G$4,0))),"-")</f>
        <v/>
      </c>
      <c r="T198" s="153"/>
      <c r="U198" s="154"/>
      <c r="AE198" s="158">
        <v>183</v>
      </c>
      <c r="AF198" s="159" t="str">
        <f t="shared" ca="1" si="23"/>
        <v/>
      </c>
      <c r="AG198" s="159" t="str">
        <f t="shared" ca="1" si="23"/>
        <v/>
      </c>
      <c r="AH198" s="159" t="str">
        <f t="shared" ca="1" si="23"/>
        <v/>
      </c>
      <c r="AI198" s="159" t="str">
        <f t="shared" ca="1" si="23"/>
        <v/>
      </c>
    </row>
    <row r="199" spans="1:35" ht="34.5" thickBot="1" x14ac:dyDescent="0.25">
      <c r="A199" s="143">
        <f t="shared" si="21"/>
        <v>184</v>
      </c>
      <c r="B199" s="144" t="str">
        <f t="shared" ca="1" si="17"/>
        <v/>
      </c>
      <c r="C199" s="144" t="str">
        <f t="shared" ca="1" si="18"/>
        <v xml:space="preserve">
</v>
      </c>
      <c r="D199" s="145" t="str">
        <f t="shared" si="19"/>
        <v/>
      </c>
      <c r="E199" s="146"/>
      <c r="F199" s="146"/>
      <c r="G199" s="146"/>
      <c r="H199" s="146"/>
      <c r="I199" s="147"/>
      <c r="J199" s="148"/>
      <c r="K199" s="148"/>
      <c r="L199" s="149"/>
      <c r="M199" s="150"/>
      <c r="N199" s="148"/>
      <c r="O199" s="148"/>
      <c r="P199" s="151" t="str">
        <f t="shared" si="20"/>
        <v/>
      </c>
      <c r="Q199" s="152"/>
      <c r="R199" s="151" t="str">
        <f ca="1">IFERROR(IF($B199="","",INDEX('Impact-Probability_Matrix'!$C$4:$G$8,MATCH($D199,'Impact-Probability_Matrix'!$C$4:$C$8,0),MATCH($P199,'Impact-Probability_Matrix'!$C$4:$G$4,0))),"-")</f>
        <v/>
      </c>
      <c r="T199" s="153"/>
      <c r="U199" s="154"/>
      <c r="AE199" s="158">
        <v>184</v>
      </c>
      <c r="AF199" s="159" t="str">
        <f t="shared" ca="1" si="23"/>
        <v/>
      </c>
      <c r="AG199" s="159" t="str">
        <f t="shared" ca="1" si="23"/>
        <v/>
      </c>
      <c r="AH199" s="159" t="str">
        <f t="shared" ca="1" si="23"/>
        <v/>
      </c>
      <c r="AI199" s="159" t="str">
        <f t="shared" ca="1" si="23"/>
        <v/>
      </c>
    </row>
    <row r="200" spans="1:35" ht="34.5" thickBot="1" x14ac:dyDescent="0.25">
      <c r="A200" s="143">
        <f t="shared" si="21"/>
        <v>185</v>
      </c>
      <c r="B200" s="144" t="str">
        <f t="shared" ca="1" si="17"/>
        <v/>
      </c>
      <c r="C200" s="144" t="str">
        <f t="shared" ca="1" si="18"/>
        <v xml:space="preserve">
</v>
      </c>
      <c r="D200" s="145" t="str">
        <f t="shared" si="19"/>
        <v/>
      </c>
      <c r="E200" s="146"/>
      <c r="F200" s="146"/>
      <c r="G200" s="146"/>
      <c r="H200" s="146"/>
      <c r="I200" s="147"/>
      <c r="J200" s="148"/>
      <c r="K200" s="148"/>
      <c r="L200" s="149"/>
      <c r="M200" s="150"/>
      <c r="N200" s="148"/>
      <c r="O200" s="148"/>
      <c r="P200" s="151" t="str">
        <f t="shared" si="20"/>
        <v/>
      </c>
      <c r="Q200" s="152"/>
      <c r="R200" s="151" t="str">
        <f ca="1">IFERROR(IF($B200="","",INDEX('Impact-Probability_Matrix'!$C$4:$G$8,MATCH($D200,'Impact-Probability_Matrix'!$C$4:$C$8,0),MATCH($P200,'Impact-Probability_Matrix'!$C$4:$G$4,0))),"-")</f>
        <v/>
      </c>
      <c r="T200" s="153"/>
      <c r="U200" s="154"/>
      <c r="AE200" s="158">
        <v>185</v>
      </c>
      <c r="AF200" s="159" t="str">
        <f t="shared" ca="1" si="23"/>
        <v/>
      </c>
      <c r="AG200" s="159" t="str">
        <f t="shared" ca="1" si="23"/>
        <v/>
      </c>
      <c r="AH200" s="159" t="str">
        <f t="shared" ca="1" si="23"/>
        <v/>
      </c>
      <c r="AI200" s="159" t="str">
        <f t="shared" ca="1" si="23"/>
        <v/>
      </c>
    </row>
    <row r="201" spans="1:35" ht="34.5" thickBot="1" x14ac:dyDescent="0.25">
      <c r="A201" s="143">
        <f t="shared" si="21"/>
        <v>186</v>
      </c>
      <c r="B201" s="144" t="str">
        <f t="shared" ca="1" si="17"/>
        <v/>
      </c>
      <c r="C201" s="144" t="str">
        <f t="shared" ca="1" si="18"/>
        <v xml:space="preserve">
</v>
      </c>
      <c r="D201" s="145" t="str">
        <f t="shared" si="19"/>
        <v/>
      </c>
      <c r="E201" s="146"/>
      <c r="F201" s="146"/>
      <c r="G201" s="146"/>
      <c r="H201" s="146"/>
      <c r="I201" s="147"/>
      <c r="J201" s="148"/>
      <c r="K201" s="148"/>
      <c r="L201" s="149"/>
      <c r="M201" s="150"/>
      <c r="N201" s="148"/>
      <c r="O201" s="148"/>
      <c r="P201" s="151" t="str">
        <f t="shared" si="20"/>
        <v/>
      </c>
      <c r="Q201" s="152"/>
      <c r="R201" s="151" t="str">
        <f ca="1">IFERROR(IF($B201="","",INDEX('Impact-Probability_Matrix'!$C$4:$G$8,MATCH($D201,'Impact-Probability_Matrix'!$C$4:$C$8,0),MATCH($P201,'Impact-Probability_Matrix'!$C$4:$G$4,0))),"-")</f>
        <v/>
      </c>
      <c r="T201" s="153"/>
      <c r="U201" s="154"/>
      <c r="AE201" s="158">
        <v>186</v>
      </c>
      <c r="AF201" s="159" t="str">
        <f t="shared" ca="1" si="23"/>
        <v/>
      </c>
      <c r="AG201" s="159" t="str">
        <f t="shared" ca="1" si="23"/>
        <v/>
      </c>
      <c r="AH201" s="159" t="str">
        <f t="shared" ca="1" si="23"/>
        <v/>
      </c>
      <c r="AI201" s="159" t="str">
        <f t="shared" ca="1" si="23"/>
        <v/>
      </c>
    </row>
    <row r="202" spans="1:35" ht="34.5" thickBot="1" x14ac:dyDescent="0.25">
      <c r="A202" s="143">
        <f t="shared" si="21"/>
        <v>187</v>
      </c>
      <c r="B202" s="144" t="str">
        <f t="shared" ca="1" si="17"/>
        <v/>
      </c>
      <c r="C202" s="144" t="str">
        <f t="shared" ca="1" si="18"/>
        <v xml:space="preserve">
</v>
      </c>
      <c r="D202" s="145" t="str">
        <f t="shared" si="19"/>
        <v/>
      </c>
      <c r="E202" s="146"/>
      <c r="F202" s="146"/>
      <c r="G202" s="146"/>
      <c r="H202" s="146"/>
      <c r="I202" s="147"/>
      <c r="J202" s="148"/>
      <c r="K202" s="148"/>
      <c r="L202" s="149"/>
      <c r="M202" s="150"/>
      <c r="N202" s="148"/>
      <c r="O202" s="148"/>
      <c r="P202" s="151" t="str">
        <f t="shared" si="20"/>
        <v/>
      </c>
      <c r="Q202" s="152"/>
      <c r="R202" s="151" t="str">
        <f ca="1">IFERROR(IF($B202="","",INDEX('Impact-Probability_Matrix'!$C$4:$G$8,MATCH($D202,'Impact-Probability_Matrix'!$C$4:$C$8,0),MATCH($P202,'Impact-Probability_Matrix'!$C$4:$G$4,0))),"-")</f>
        <v/>
      </c>
      <c r="T202" s="153"/>
      <c r="U202" s="154"/>
      <c r="AE202" s="158">
        <v>187</v>
      </c>
      <c r="AF202" s="159" t="str">
        <f t="shared" ca="1" si="23"/>
        <v/>
      </c>
      <c r="AG202" s="159" t="str">
        <f t="shared" ca="1" si="23"/>
        <v/>
      </c>
      <c r="AH202" s="159" t="str">
        <f t="shared" ca="1" si="23"/>
        <v/>
      </c>
      <c r="AI202" s="159" t="str">
        <f t="shared" ca="1" si="23"/>
        <v/>
      </c>
    </row>
    <row r="203" spans="1:35" ht="34.5" thickBot="1" x14ac:dyDescent="0.25">
      <c r="A203" s="143">
        <f t="shared" si="21"/>
        <v>188</v>
      </c>
      <c r="B203" s="144" t="str">
        <f t="shared" ca="1" si="17"/>
        <v/>
      </c>
      <c r="C203" s="144" t="str">
        <f t="shared" ca="1" si="18"/>
        <v xml:space="preserve">
</v>
      </c>
      <c r="D203" s="145" t="str">
        <f t="shared" si="19"/>
        <v/>
      </c>
      <c r="E203" s="146"/>
      <c r="F203" s="146"/>
      <c r="G203" s="146"/>
      <c r="H203" s="146"/>
      <c r="I203" s="147"/>
      <c r="J203" s="148"/>
      <c r="K203" s="148"/>
      <c r="L203" s="149"/>
      <c r="M203" s="150"/>
      <c r="N203" s="148"/>
      <c r="O203" s="148"/>
      <c r="P203" s="151" t="str">
        <f t="shared" si="20"/>
        <v/>
      </c>
      <c r="Q203" s="152"/>
      <c r="R203" s="151" t="str">
        <f ca="1">IFERROR(IF($B203="","",INDEX('Impact-Probability_Matrix'!$C$4:$G$8,MATCH($D203,'Impact-Probability_Matrix'!$C$4:$C$8,0),MATCH($P203,'Impact-Probability_Matrix'!$C$4:$G$4,0))),"-")</f>
        <v/>
      </c>
      <c r="T203" s="153"/>
      <c r="U203" s="154"/>
      <c r="AE203" s="158">
        <v>188</v>
      </c>
      <c r="AF203" s="159" t="str">
        <f t="shared" ca="1" si="23"/>
        <v/>
      </c>
      <c r="AG203" s="159" t="str">
        <f t="shared" ca="1" si="23"/>
        <v/>
      </c>
      <c r="AH203" s="159" t="str">
        <f t="shared" ca="1" si="23"/>
        <v/>
      </c>
      <c r="AI203" s="159" t="str">
        <f t="shared" ca="1" si="23"/>
        <v/>
      </c>
    </row>
    <row r="204" spans="1:35" ht="34.5" thickBot="1" x14ac:dyDescent="0.25">
      <c r="A204" s="143">
        <f t="shared" si="21"/>
        <v>189</v>
      </c>
      <c r="B204" s="144" t="str">
        <f t="shared" ca="1" si="17"/>
        <v/>
      </c>
      <c r="C204" s="144" t="str">
        <f t="shared" ca="1" si="18"/>
        <v xml:space="preserve">
</v>
      </c>
      <c r="D204" s="145" t="str">
        <f t="shared" si="19"/>
        <v/>
      </c>
      <c r="E204" s="146"/>
      <c r="F204" s="146"/>
      <c r="G204" s="146"/>
      <c r="H204" s="146"/>
      <c r="I204" s="147"/>
      <c r="J204" s="148"/>
      <c r="K204" s="148"/>
      <c r="L204" s="149"/>
      <c r="M204" s="150"/>
      <c r="N204" s="148"/>
      <c r="O204" s="148"/>
      <c r="P204" s="151" t="str">
        <f t="shared" si="20"/>
        <v/>
      </c>
      <c r="Q204" s="152"/>
      <c r="R204" s="151" t="str">
        <f ca="1">IFERROR(IF($B204="","",INDEX('Impact-Probability_Matrix'!$C$4:$G$8,MATCH($D204,'Impact-Probability_Matrix'!$C$4:$C$8,0),MATCH($P204,'Impact-Probability_Matrix'!$C$4:$G$4,0))),"-")</f>
        <v/>
      </c>
      <c r="T204" s="153"/>
      <c r="U204" s="154"/>
      <c r="AE204" s="158">
        <v>189</v>
      </c>
      <c r="AF204" s="159" t="str">
        <f t="shared" ca="1" si="23"/>
        <v/>
      </c>
      <c r="AG204" s="159" t="str">
        <f t="shared" ca="1" si="23"/>
        <v/>
      </c>
      <c r="AH204" s="159" t="str">
        <f t="shared" ca="1" si="23"/>
        <v/>
      </c>
      <c r="AI204" s="159" t="str">
        <f t="shared" ca="1" si="23"/>
        <v/>
      </c>
    </row>
    <row r="205" spans="1:35" ht="34.5" thickBot="1" x14ac:dyDescent="0.25">
      <c r="A205" s="143">
        <f t="shared" si="21"/>
        <v>190</v>
      </c>
      <c r="B205" s="144" t="str">
        <f t="shared" ca="1" si="17"/>
        <v/>
      </c>
      <c r="C205" s="144" t="str">
        <f t="shared" ca="1" si="18"/>
        <v xml:space="preserve">
</v>
      </c>
      <c r="D205" s="145" t="str">
        <f t="shared" si="19"/>
        <v/>
      </c>
      <c r="E205" s="146"/>
      <c r="F205" s="146"/>
      <c r="G205" s="146"/>
      <c r="H205" s="146"/>
      <c r="I205" s="147"/>
      <c r="J205" s="148"/>
      <c r="K205" s="148"/>
      <c r="L205" s="149"/>
      <c r="M205" s="150"/>
      <c r="N205" s="148"/>
      <c r="O205" s="148"/>
      <c r="P205" s="151" t="str">
        <f t="shared" si="20"/>
        <v/>
      </c>
      <c r="Q205" s="152"/>
      <c r="R205" s="151" t="str">
        <f ca="1">IFERROR(IF($B205="","",INDEX('Impact-Probability_Matrix'!$C$4:$G$8,MATCH($D205,'Impact-Probability_Matrix'!$C$4:$C$8,0),MATCH($P205,'Impact-Probability_Matrix'!$C$4:$G$4,0))),"-")</f>
        <v/>
      </c>
      <c r="T205" s="153"/>
      <c r="U205" s="154"/>
      <c r="AE205" s="158">
        <v>190</v>
      </c>
      <c r="AF205" s="159" t="str">
        <f t="shared" ca="1" si="23"/>
        <v/>
      </c>
      <c r="AG205" s="159" t="str">
        <f t="shared" ca="1" si="23"/>
        <v/>
      </c>
      <c r="AH205" s="159" t="str">
        <f t="shared" ca="1" si="23"/>
        <v/>
      </c>
      <c r="AI205" s="159" t="str">
        <f t="shared" ca="1" si="23"/>
        <v/>
      </c>
    </row>
    <row r="206" spans="1:35" ht="34.5" thickBot="1" x14ac:dyDescent="0.25">
      <c r="A206" s="143">
        <f t="shared" si="21"/>
        <v>191</v>
      </c>
      <c r="B206" s="144" t="str">
        <f t="shared" ca="1" si="17"/>
        <v/>
      </c>
      <c r="C206" s="144" t="str">
        <f t="shared" ca="1" si="18"/>
        <v xml:space="preserve">
</v>
      </c>
      <c r="D206" s="145" t="str">
        <f t="shared" si="19"/>
        <v/>
      </c>
      <c r="E206" s="146"/>
      <c r="F206" s="146"/>
      <c r="G206" s="146"/>
      <c r="H206" s="146"/>
      <c r="I206" s="147"/>
      <c r="J206" s="148"/>
      <c r="K206" s="148"/>
      <c r="L206" s="149"/>
      <c r="M206" s="150"/>
      <c r="N206" s="148"/>
      <c r="O206" s="148"/>
      <c r="P206" s="151" t="str">
        <f t="shared" si="20"/>
        <v/>
      </c>
      <c r="Q206" s="152"/>
      <c r="R206" s="151" t="str">
        <f ca="1">IFERROR(IF($B206="","",INDEX('Impact-Probability_Matrix'!$C$4:$G$8,MATCH($D206,'Impact-Probability_Matrix'!$C$4:$C$8,0),MATCH($P206,'Impact-Probability_Matrix'!$C$4:$G$4,0))),"-")</f>
        <v/>
      </c>
      <c r="T206" s="153"/>
      <c r="U206" s="154"/>
      <c r="AE206" s="158">
        <v>191</v>
      </c>
      <c r="AF206" s="159" t="str">
        <f t="shared" ca="1" si="23"/>
        <v/>
      </c>
      <c r="AG206" s="159" t="str">
        <f t="shared" ca="1" si="23"/>
        <v/>
      </c>
      <c r="AH206" s="159" t="str">
        <f t="shared" ca="1" si="23"/>
        <v/>
      </c>
      <c r="AI206" s="159" t="str">
        <f t="shared" ca="1" si="23"/>
        <v/>
      </c>
    </row>
    <row r="207" spans="1:35" ht="34.5" thickBot="1" x14ac:dyDescent="0.25">
      <c r="A207" s="143">
        <f t="shared" si="21"/>
        <v>192</v>
      </c>
      <c r="B207" s="144" t="str">
        <f t="shared" ca="1" si="17"/>
        <v/>
      </c>
      <c r="C207" s="144" t="str">
        <f t="shared" ca="1" si="18"/>
        <v xml:space="preserve">
</v>
      </c>
      <c r="D207" s="145" t="str">
        <f t="shared" si="19"/>
        <v/>
      </c>
      <c r="E207" s="146"/>
      <c r="F207" s="146"/>
      <c r="G207" s="146"/>
      <c r="H207" s="146"/>
      <c r="I207" s="147"/>
      <c r="J207" s="148"/>
      <c r="K207" s="148"/>
      <c r="L207" s="149"/>
      <c r="M207" s="150"/>
      <c r="N207" s="148"/>
      <c r="O207" s="148"/>
      <c r="P207" s="151" t="str">
        <f t="shared" si="20"/>
        <v/>
      </c>
      <c r="Q207" s="152"/>
      <c r="R207" s="151" t="str">
        <f ca="1">IFERROR(IF($B207="","",INDEX('Impact-Probability_Matrix'!$C$4:$G$8,MATCH($D207,'Impact-Probability_Matrix'!$C$4:$C$8,0),MATCH($P207,'Impact-Probability_Matrix'!$C$4:$G$4,0))),"-")</f>
        <v/>
      </c>
      <c r="T207" s="153"/>
      <c r="U207" s="154"/>
      <c r="AE207" s="158">
        <v>192</v>
      </c>
      <c r="AF207" s="159" t="str">
        <f t="shared" ca="1" si="23"/>
        <v/>
      </c>
      <c r="AG207" s="159" t="str">
        <f t="shared" ca="1" si="23"/>
        <v/>
      </c>
      <c r="AH207" s="159" t="str">
        <f t="shared" ca="1" si="23"/>
        <v/>
      </c>
      <c r="AI207" s="159" t="str">
        <f t="shared" ca="1" si="23"/>
        <v/>
      </c>
    </row>
    <row r="208" spans="1:35" ht="34.5" thickBot="1" x14ac:dyDescent="0.25">
      <c r="A208" s="143">
        <f t="shared" si="21"/>
        <v>193</v>
      </c>
      <c r="B208" s="144" t="str">
        <f t="shared" ref="B208:B265" ca="1" si="24">IF(OR($AF208=0,$AI208="No"),"",AF208)</f>
        <v/>
      </c>
      <c r="C208" s="144" t="str">
        <f t="shared" ref="C208:C265" ca="1" si="25">IF(OR($AF208=0,$AI208="No"),"",AG208&amp;CHAR(10)&amp;CHAR(10)&amp;AH208)</f>
        <v xml:space="preserve">
</v>
      </c>
      <c r="D208" s="145" t="str">
        <f t="shared" ref="D208:D265" si="26">IF(COUNTIF($E208:$G208,"")=3,"",MAX($E208:$G208))</f>
        <v/>
      </c>
      <c r="E208" s="146"/>
      <c r="F208" s="146"/>
      <c r="G208" s="146"/>
      <c r="H208" s="146"/>
      <c r="I208" s="147"/>
      <c r="J208" s="148"/>
      <c r="K208" s="148"/>
      <c r="L208" s="149"/>
      <c r="M208" s="150"/>
      <c r="N208" s="148"/>
      <c r="O208" s="148"/>
      <c r="P208" s="151" t="str">
        <f t="shared" ref="P208:P265" si="27">IFERROR(MAX(1,MAX($I208:$L208)-ROUND(AVERAGE($M208:$O208),0)),"")</f>
        <v/>
      </c>
      <c r="Q208" s="152"/>
      <c r="R208" s="151" t="str">
        <f ca="1">IFERROR(IF($B208="","",INDEX('Impact-Probability_Matrix'!$C$4:$G$8,MATCH($D208,'Impact-Probability_Matrix'!$C$4:$C$8,0),MATCH($P208,'Impact-Probability_Matrix'!$C$4:$G$4,0))),"-")</f>
        <v/>
      </c>
      <c r="T208" s="153"/>
      <c r="U208" s="154"/>
      <c r="AE208" s="158">
        <v>193</v>
      </c>
      <c r="AF208" s="159" t="str">
        <f t="shared" ca="1" si="23"/>
        <v/>
      </c>
      <c r="AG208" s="159" t="str">
        <f t="shared" ca="1" si="23"/>
        <v/>
      </c>
      <c r="AH208" s="159" t="str">
        <f t="shared" ca="1" si="23"/>
        <v/>
      </c>
      <c r="AI208" s="159" t="str">
        <f t="shared" ca="1" si="23"/>
        <v/>
      </c>
    </row>
    <row r="209" spans="1:35" ht="34.5" thickBot="1" x14ac:dyDescent="0.25">
      <c r="A209" s="143">
        <f t="shared" ref="A209:A265" si="28">AE209</f>
        <v>194</v>
      </c>
      <c r="B209" s="144" t="str">
        <f t="shared" ca="1" si="24"/>
        <v/>
      </c>
      <c r="C209" s="144" t="str">
        <f t="shared" ca="1" si="25"/>
        <v xml:space="preserve">
</v>
      </c>
      <c r="D209" s="145" t="str">
        <f t="shared" si="26"/>
        <v/>
      </c>
      <c r="E209" s="146"/>
      <c r="F209" s="146"/>
      <c r="G209" s="146"/>
      <c r="H209" s="146"/>
      <c r="I209" s="147"/>
      <c r="J209" s="148"/>
      <c r="K209" s="148"/>
      <c r="L209" s="149"/>
      <c r="M209" s="150"/>
      <c r="N209" s="148"/>
      <c r="O209" s="148"/>
      <c r="P209" s="151" t="str">
        <f t="shared" si="27"/>
        <v/>
      </c>
      <c r="Q209" s="152"/>
      <c r="R209" s="151" t="str">
        <f ca="1">IFERROR(IF($B209="","",INDEX('Impact-Probability_Matrix'!$C$4:$G$8,MATCH($D209,'Impact-Probability_Matrix'!$C$4:$C$8,0),MATCH($P209,'Impact-Probability_Matrix'!$C$4:$G$4,0))),"-")</f>
        <v/>
      </c>
      <c r="T209" s="153"/>
      <c r="U209" s="154"/>
      <c r="AE209" s="158">
        <v>194</v>
      </c>
      <c r="AF209" s="159" t="str">
        <f t="shared" ca="1" si="23"/>
        <v/>
      </c>
      <c r="AG209" s="159" t="str">
        <f t="shared" ca="1" si="23"/>
        <v/>
      </c>
      <c r="AH209" s="159" t="str">
        <f t="shared" ca="1" si="23"/>
        <v/>
      </c>
      <c r="AI209" s="159" t="str">
        <f t="shared" ca="1" si="23"/>
        <v/>
      </c>
    </row>
    <row r="210" spans="1:35" ht="34.5" thickBot="1" x14ac:dyDescent="0.25">
      <c r="A210" s="143">
        <f t="shared" si="28"/>
        <v>195</v>
      </c>
      <c r="B210" s="144" t="str">
        <f t="shared" ca="1" si="24"/>
        <v/>
      </c>
      <c r="C210" s="144" t="str">
        <f t="shared" ca="1" si="25"/>
        <v xml:space="preserve">
</v>
      </c>
      <c r="D210" s="145" t="str">
        <f t="shared" si="26"/>
        <v/>
      </c>
      <c r="E210" s="146"/>
      <c r="F210" s="146"/>
      <c r="G210" s="146"/>
      <c r="H210" s="146"/>
      <c r="I210" s="147"/>
      <c r="J210" s="148"/>
      <c r="K210" s="148"/>
      <c r="L210" s="149"/>
      <c r="M210" s="150"/>
      <c r="N210" s="148"/>
      <c r="O210" s="148"/>
      <c r="P210" s="151" t="str">
        <f t="shared" si="27"/>
        <v/>
      </c>
      <c r="Q210" s="152"/>
      <c r="R210" s="151" t="str">
        <f ca="1">IFERROR(IF($B210="","",INDEX('Impact-Probability_Matrix'!$C$4:$G$8,MATCH($D210,'Impact-Probability_Matrix'!$C$4:$C$8,0),MATCH($P210,'Impact-Probability_Matrix'!$C$4:$G$4,0))),"-")</f>
        <v/>
      </c>
      <c r="T210" s="153"/>
      <c r="U210" s="154"/>
      <c r="AE210" s="158">
        <v>195</v>
      </c>
      <c r="AF210" s="159" t="str">
        <f t="shared" ca="1" si="23"/>
        <v/>
      </c>
      <c r="AG210" s="159" t="str">
        <f t="shared" ca="1" si="23"/>
        <v/>
      </c>
      <c r="AH210" s="159" t="str">
        <f t="shared" ca="1" si="23"/>
        <v/>
      </c>
      <c r="AI210" s="159" t="str">
        <f t="shared" ca="1" si="23"/>
        <v/>
      </c>
    </row>
    <row r="211" spans="1:35" ht="34.5" thickBot="1" x14ac:dyDescent="0.25">
      <c r="A211" s="143">
        <f t="shared" si="28"/>
        <v>196</v>
      </c>
      <c r="B211" s="144" t="str">
        <f t="shared" ca="1" si="24"/>
        <v/>
      </c>
      <c r="C211" s="144" t="str">
        <f t="shared" ca="1" si="25"/>
        <v xml:space="preserve">
</v>
      </c>
      <c r="D211" s="145" t="str">
        <f t="shared" si="26"/>
        <v/>
      </c>
      <c r="E211" s="146"/>
      <c r="F211" s="146"/>
      <c r="G211" s="146"/>
      <c r="H211" s="146"/>
      <c r="I211" s="147"/>
      <c r="J211" s="148"/>
      <c r="K211" s="148"/>
      <c r="L211" s="149"/>
      <c r="M211" s="150"/>
      <c r="N211" s="148"/>
      <c r="O211" s="148"/>
      <c r="P211" s="151" t="str">
        <f t="shared" si="27"/>
        <v/>
      </c>
      <c r="Q211" s="152"/>
      <c r="R211" s="151" t="str">
        <f ca="1">IFERROR(IF($B211="","",INDEX('Impact-Probability_Matrix'!$C$4:$G$8,MATCH($D211,'Impact-Probability_Matrix'!$C$4:$C$8,0),MATCH($P211,'Impact-Probability_Matrix'!$C$4:$G$4,0))),"-")</f>
        <v/>
      </c>
      <c r="T211" s="153"/>
      <c r="U211" s="154"/>
      <c r="AE211" s="158">
        <v>196</v>
      </c>
      <c r="AF211" s="159" t="str">
        <f t="shared" ca="1" si="23"/>
        <v/>
      </c>
      <c r="AG211" s="159" t="str">
        <f t="shared" ca="1" si="23"/>
        <v/>
      </c>
      <c r="AH211" s="159" t="str">
        <f t="shared" ca="1" si="23"/>
        <v/>
      </c>
      <c r="AI211" s="159" t="str">
        <f t="shared" ca="1" si="23"/>
        <v/>
      </c>
    </row>
    <row r="212" spans="1:35" ht="34.5" thickBot="1" x14ac:dyDescent="0.25">
      <c r="A212" s="143">
        <f t="shared" si="28"/>
        <v>197</v>
      </c>
      <c r="B212" s="144" t="str">
        <f t="shared" ca="1" si="24"/>
        <v/>
      </c>
      <c r="C212" s="144" t="str">
        <f t="shared" ca="1" si="25"/>
        <v xml:space="preserve">
</v>
      </c>
      <c r="D212" s="145" t="str">
        <f t="shared" si="26"/>
        <v/>
      </c>
      <c r="E212" s="146"/>
      <c r="F212" s="146"/>
      <c r="G212" s="146"/>
      <c r="H212" s="146"/>
      <c r="I212" s="147"/>
      <c r="J212" s="148"/>
      <c r="K212" s="148"/>
      <c r="L212" s="149"/>
      <c r="M212" s="150"/>
      <c r="N212" s="148"/>
      <c r="O212" s="148"/>
      <c r="P212" s="151" t="str">
        <f t="shared" si="27"/>
        <v/>
      </c>
      <c r="Q212" s="152"/>
      <c r="R212" s="151" t="str">
        <f ca="1">IFERROR(IF($B212="","",INDEX('Impact-Probability_Matrix'!$C$4:$G$8,MATCH($D212,'Impact-Probability_Matrix'!$C$4:$C$8,0),MATCH($P212,'Impact-Probability_Matrix'!$C$4:$G$4,0))),"-")</f>
        <v/>
      </c>
      <c r="T212" s="153"/>
      <c r="U212" s="154"/>
      <c r="AE212" s="158">
        <v>197</v>
      </c>
      <c r="AF212" s="159" t="str">
        <f t="shared" ca="1" si="23"/>
        <v/>
      </c>
      <c r="AG212" s="159" t="str">
        <f t="shared" ca="1" si="23"/>
        <v/>
      </c>
      <c r="AH212" s="159" t="str">
        <f t="shared" ca="1" si="23"/>
        <v/>
      </c>
      <c r="AI212" s="159" t="str">
        <f t="shared" ca="1" si="23"/>
        <v/>
      </c>
    </row>
    <row r="213" spans="1:35" ht="34.5" thickBot="1" x14ac:dyDescent="0.25">
      <c r="A213" s="143">
        <f t="shared" si="28"/>
        <v>198</v>
      </c>
      <c r="B213" s="144" t="str">
        <f t="shared" ca="1" si="24"/>
        <v/>
      </c>
      <c r="C213" s="144" t="str">
        <f t="shared" ca="1" si="25"/>
        <v xml:space="preserve">
</v>
      </c>
      <c r="D213" s="145" t="str">
        <f t="shared" si="26"/>
        <v/>
      </c>
      <c r="E213" s="146"/>
      <c r="F213" s="146"/>
      <c r="G213" s="146"/>
      <c r="H213" s="146"/>
      <c r="I213" s="147"/>
      <c r="J213" s="148"/>
      <c r="K213" s="148"/>
      <c r="L213" s="149"/>
      <c r="M213" s="150"/>
      <c r="N213" s="148"/>
      <c r="O213" s="148"/>
      <c r="P213" s="151" t="str">
        <f t="shared" si="27"/>
        <v/>
      </c>
      <c r="Q213" s="152"/>
      <c r="R213" s="151" t="str">
        <f ca="1">IFERROR(IF($B213="","",INDEX('Impact-Probability_Matrix'!$C$4:$G$8,MATCH($D213,'Impact-Probability_Matrix'!$C$4:$C$8,0),MATCH($P213,'Impact-Probability_Matrix'!$C$4:$G$4,0))),"-")</f>
        <v/>
      </c>
      <c r="T213" s="153"/>
      <c r="U213" s="154"/>
      <c r="AE213" s="158">
        <v>198</v>
      </c>
      <c r="AF213" s="159" t="str">
        <f t="shared" ca="1" si="23"/>
        <v/>
      </c>
      <c r="AG213" s="159" t="str">
        <f t="shared" ca="1" si="23"/>
        <v/>
      </c>
      <c r="AH213" s="159" t="str">
        <f t="shared" ca="1" si="23"/>
        <v/>
      </c>
      <c r="AI213" s="159" t="str">
        <f t="shared" ca="1" si="23"/>
        <v/>
      </c>
    </row>
    <row r="214" spans="1:35" ht="34.5" thickBot="1" x14ac:dyDescent="0.25">
      <c r="A214" s="143">
        <f t="shared" si="28"/>
        <v>199</v>
      </c>
      <c r="B214" s="144" t="str">
        <f t="shared" ca="1" si="24"/>
        <v/>
      </c>
      <c r="C214" s="144" t="str">
        <f t="shared" ca="1" si="25"/>
        <v xml:space="preserve">
</v>
      </c>
      <c r="D214" s="145" t="str">
        <f t="shared" si="26"/>
        <v/>
      </c>
      <c r="E214" s="146"/>
      <c r="F214" s="146"/>
      <c r="G214" s="146"/>
      <c r="H214" s="146"/>
      <c r="I214" s="147"/>
      <c r="J214" s="148"/>
      <c r="K214" s="148"/>
      <c r="L214" s="149"/>
      <c r="M214" s="150"/>
      <c r="N214" s="148"/>
      <c r="O214" s="148"/>
      <c r="P214" s="151" t="str">
        <f t="shared" si="27"/>
        <v/>
      </c>
      <c r="Q214" s="152"/>
      <c r="R214" s="151" t="str">
        <f ca="1">IFERROR(IF($B214="","",INDEX('Impact-Probability_Matrix'!$C$4:$G$8,MATCH($D214,'Impact-Probability_Matrix'!$C$4:$C$8,0),MATCH($P214,'Impact-Probability_Matrix'!$C$4:$G$4,0))),"-")</f>
        <v/>
      </c>
      <c r="T214" s="153"/>
      <c r="U214" s="154"/>
      <c r="AE214" s="158">
        <v>199</v>
      </c>
      <c r="AF214" s="159" t="str">
        <f t="shared" ca="1" si="23"/>
        <v/>
      </c>
      <c r="AG214" s="159" t="str">
        <f t="shared" ca="1" si="23"/>
        <v/>
      </c>
      <c r="AH214" s="159" t="str">
        <f t="shared" ca="1" si="23"/>
        <v/>
      </c>
      <c r="AI214" s="159" t="str">
        <f t="shared" ca="1" si="23"/>
        <v/>
      </c>
    </row>
    <row r="215" spans="1:35" ht="34.5" thickBot="1" x14ac:dyDescent="0.25">
      <c r="A215" s="143">
        <f t="shared" si="28"/>
        <v>200</v>
      </c>
      <c r="B215" s="144" t="str">
        <f t="shared" ca="1" si="24"/>
        <v/>
      </c>
      <c r="C215" s="144" t="str">
        <f t="shared" ca="1" si="25"/>
        <v xml:space="preserve">
</v>
      </c>
      <c r="D215" s="145" t="str">
        <f t="shared" si="26"/>
        <v/>
      </c>
      <c r="E215" s="146"/>
      <c r="F215" s="146"/>
      <c r="G215" s="146"/>
      <c r="H215" s="146"/>
      <c r="I215" s="147"/>
      <c r="J215" s="148"/>
      <c r="K215" s="148"/>
      <c r="L215" s="149"/>
      <c r="M215" s="150"/>
      <c r="N215" s="148"/>
      <c r="O215" s="148"/>
      <c r="P215" s="151" t="str">
        <f t="shared" si="27"/>
        <v/>
      </c>
      <c r="Q215" s="152"/>
      <c r="R215" s="151" t="str">
        <f ca="1">IFERROR(IF($B215="","",INDEX('Impact-Probability_Matrix'!$C$4:$G$8,MATCH($D215,'Impact-Probability_Matrix'!$C$4:$C$8,0),MATCH($P215,'Impact-Probability_Matrix'!$C$4:$G$4,0))),"-")</f>
        <v/>
      </c>
      <c r="T215" s="153"/>
      <c r="U215" s="154"/>
      <c r="AE215" s="158">
        <v>200</v>
      </c>
      <c r="AF215" s="159" t="str">
        <f t="shared" ca="1" si="23"/>
        <v/>
      </c>
      <c r="AG215" s="159" t="str">
        <f t="shared" ca="1" si="23"/>
        <v/>
      </c>
      <c r="AH215" s="159" t="str">
        <f t="shared" ca="1" si="23"/>
        <v/>
      </c>
      <c r="AI215" s="159" t="str">
        <f t="shared" ca="1" si="23"/>
        <v/>
      </c>
    </row>
    <row r="216" spans="1:35" ht="34.5" thickBot="1" x14ac:dyDescent="0.25">
      <c r="A216" s="143">
        <f t="shared" si="28"/>
        <v>201</v>
      </c>
      <c r="B216" s="144" t="str">
        <f t="shared" ca="1" si="24"/>
        <v/>
      </c>
      <c r="C216" s="144" t="str">
        <f t="shared" ca="1" si="25"/>
        <v xml:space="preserve">
</v>
      </c>
      <c r="D216" s="145" t="str">
        <f t="shared" si="26"/>
        <v/>
      </c>
      <c r="E216" s="146"/>
      <c r="F216" s="146"/>
      <c r="G216" s="146"/>
      <c r="H216" s="146"/>
      <c r="I216" s="147"/>
      <c r="J216" s="148"/>
      <c r="K216" s="148"/>
      <c r="L216" s="149"/>
      <c r="M216" s="150"/>
      <c r="N216" s="148"/>
      <c r="O216" s="148"/>
      <c r="P216" s="151" t="str">
        <f t="shared" si="27"/>
        <v/>
      </c>
      <c r="Q216" s="152"/>
      <c r="R216" s="151" t="str">
        <f ca="1">IFERROR(IF($B216="","",INDEX('Impact-Probability_Matrix'!$C$4:$G$8,MATCH($D216,'Impact-Probability_Matrix'!$C$4:$C$8,0),MATCH($P216,'Impact-Probability_Matrix'!$C$4:$G$4,0))),"-")</f>
        <v/>
      </c>
      <c r="T216" s="153"/>
      <c r="U216" s="154"/>
      <c r="AE216" s="158">
        <v>201</v>
      </c>
      <c r="AF216" s="159" t="str">
        <f t="shared" ca="1" si="23"/>
        <v/>
      </c>
      <c r="AG216" s="159" t="str">
        <f t="shared" ca="1" si="23"/>
        <v/>
      </c>
      <c r="AH216" s="159" t="str">
        <f t="shared" ca="1" si="23"/>
        <v/>
      </c>
      <c r="AI216" s="159" t="str">
        <f t="shared" ca="1" si="23"/>
        <v/>
      </c>
    </row>
    <row r="217" spans="1:35" ht="34.5" thickBot="1" x14ac:dyDescent="0.25">
      <c r="A217" s="143">
        <f t="shared" si="28"/>
        <v>202</v>
      </c>
      <c r="B217" s="144" t="str">
        <f t="shared" ca="1" si="24"/>
        <v/>
      </c>
      <c r="C217" s="144" t="str">
        <f t="shared" ca="1" si="25"/>
        <v xml:space="preserve">
</v>
      </c>
      <c r="D217" s="145" t="str">
        <f t="shared" si="26"/>
        <v/>
      </c>
      <c r="E217" s="146"/>
      <c r="F217" s="146"/>
      <c r="G217" s="146"/>
      <c r="H217" s="146"/>
      <c r="I217" s="147"/>
      <c r="J217" s="148"/>
      <c r="K217" s="148"/>
      <c r="L217" s="149"/>
      <c r="M217" s="150"/>
      <c r="N217" s="148"/>
      <c r="O217" s="148"/>
      <c r="P217" s="151" t="str">
        <f t="shared" si="27"/>
        <v/>
      </c>
      <c r="Q217" s="152"/>
      <c r="R217" s="151" t="str">
        <f ca="1">IFERROR(IF($B217="","",INDEX('Impact-Probability_Matrix'!$C$4:$G$8,MATCH($D217,'Impact-Probability_Matrix'!$C$4:$C$8,0),MATCH($P217,'Impact-Probability_Matrix'!$C$4:$G$4,0))),"-")</f>
        <v/>
      </c>
      <c r="T217" s="153"/>
      <c r="U217" s="154"/>
      <c r="AE217" s="158">
        <v>202</v>
      </c>
      <c r="AF217" s="159" t="str">
        <f t="shared" ca="1" si="23"/>
        <v/>
      </c>
      <c r="AG217" s="159" t="str">
        <f t="shared" ca="1" si="23"/>
        <v/>
      </c>
      <c r="AH217" s="159" t="str">
        <f t="shared" ca="1" si="23"/>
        <v/>
      </c>
      <c r="AI217" s="159" t="str">
        <f t="shared" ca="1" si="23"/>
        <v/>
      </c>
    </row>
    <row r="218" spans="1:35" ht="34.5" thickBot="1" x14ac:dyDescent="0.25">
      <c r="A218" s="143">
        <f t="shared" si="28"/>
        <v>203</v>
      </c>
      <c r="B218" s="144" t="str">
        <f t="shared" ca="1" si="24"/>
        <v/>
      </c>
      <c r="C218" s="144" t="str">
        <f t="shared" ca="1" si="25"/>
        <v xml:space="preserve">
</v>
      </c>
      <c r="D218" s="145" t="str">
        <f t="shared" si="26"/>
        <v/>
      </c>
      <c r="E218" s="146"/>
      <c r="F218" s="146"/>
      <c r="G218" s="146"/>
      <c r="H218" s="146"/>
      <c r="I218" s="147"/>
      <c r="J218" s="148"/>
      <c r="K218" s="148"/>
      <c r="L218" s="149"/>
      <c r="M218" s="150"/>
      <c r="N218" s="148"/>
      <c r="O218" s="148"/>
      <c r="P218" s="151" t="str">
        <f t="shared" si="27"/>
        <v/>
      </c>
      <c r="Q218" s="152"/>
      <c r="R218" s="151" t="str">
        <f ca="1">IFERROR(IF($B218="","",INDEX('Impact-Probability_Matrix'!$C$4:$G$8,MATCH($D218,'Impact-Probability_Matrix'!$C$4:$C$8,0),MATCH($P218,'Impact-Probability_Matrix'!$C$4:$G$4,0))),"-")</f>
        <v/>
      </c>
      <c r="T218" s="153"/>
      <c r="U218" s="154"/>
      <c r="AE218" s="158">
        <v>203</v>
      </c>
      <c r="AF218" s="159" t="str">
        <f t="shared" ca="1" si="23"/>
        <v/>
      </c>
      <c r="AG218" s="159" t="str">
        <f t="shared" ca="1" si="23"/>
        <v/>
      </c>
      <c r="AH218" s="159" t="str">
        <f t="shared" ca="1" si="23"/>
        <v/>
      </c>
      <c r="AI218" s="159" t="str">
        <f t="shared" ca="1" si="23"/>
        <v/>
      </c>
    </row>
    <row r="219" spans="1:35" ht="34.5" thickBot="1" x14ac:dyDescent="0.25">
      <c r="A219" s="143">
        <f t="shared" si="28"/>
        <v>204</v>
      </c>
      <c r="B219" s="144" t="str">
        <f t="shared" ca="1" si="24"/>
        <v/>
      </c>
      <c r="C219" s="144" t="str">
        <f t="shared" ca="1" si="25"/>
        <v xml:space="preserve">
</v>
      </c>
      <c r="D219" s="145" t="str">
        <f t="shared" si="26"/>
        <v/>
      </c>
      <c r="E219" s="146"/>
      <c r="F219" s="146"/>
      <c r="G219" s="146"/>
      <c r="H219" s="146"/>
      <c r="I219" s="147"/>
      <c r="J219" s="148"/>
      <c r="K219" s="148"/>
      <c r="L219" s="149"/>
      <c r="M219" s="150"/>
      <c r="N219" s="148"/>
      <c r="O219" s="148"/>
      <c r="P219" s="151" t="str">
        <f t="shared" si="27"/>
        <v/>
      </c>
      <c r="Q219" s="152"/>
      <c r="R219" s="151" t="str">
        <f ca="1">IFERROR(IF($B219="","",INDEX('Impact-Probability_Matrix'!$C$4:$G$8,MATCH($D219,'Impact-Probability_Matrix'!$C$4:$C$8,0),MATCH($P219,'Impact-Probability_Matrix'!$C$4:$G$4,0))),"-")</f>
        <v/>
      </c>
      <c r="T219" s="153"/>
      <c r="U219" s="154"/>
      <c r="AE219" s="158">
        <v>204</v>
      </c>
      <c r="AF219" s="159" t="str">
        <f t="shared" ca="1" si="23"/>
        <v/>
      </c>
      <c r="AG219" s="159" t="str">
        <f t="shared" ca="1" si="23"/>
        <v/>
      </c>
      <c r="AH219" s="159" t="str">
        <f t="shared" ca="1" si="23"/>
        <v/>
      </c>
      <c r="AI219" s="159" t="str">
        <f t="shared" ca="1" si="23"/>
        <v/>
      </c>
    </row>
    <row r="220" spans="1:35" ht="34.5" thickBot="1" x14ac:dyDescent="0.25">
      <c r="A220" s="143">
        <f t="shared" si="28"/>
        <v>205</v>
      </c>
      <c r="B220" s="144" t="str">
        <f t="shared" ca="1" si="24"/>
        <v/>
      </c>
      <c r="C220" s="144" t="str">
        <f t="shared" ca="1" si="25"/>
        <v xml:space="preserve">
</v>
      </c>
      <c r="D220" s="145" t="str">
        <f t="shared" si="26"/>
        <v/>
      </c>
      <c r="E220" s="146"/>
      <c r="F220" s="146"/>
      <c r="G220" s="146"/>
      <c r="H220" s="146"/>
      <c r="I220" s="147"/>
      <c r="J220" s="148"/>
      <c r="K220" s="148"/>
      <c r="L220" s="149"/>
      <c r="M220" s="150"/>
      <c r="N220" s="148"/>
      <c r="O220" s="148"/>
      <c r="P220" s="151" t="str">
        <f t="shared" si="27"/>
        <v/>
      </c>
      <c r="Q220" s="152"/>
      <c r="R220" s="151" t="str">
        <f ca="1">IFERROR(IF($B220="","",INDEX('Impact-Probability_Matrix'!$C$4:$G$8,MATCH($D220,'Impact-Probability_Matrix'!$C$4:$C$8,0),MATCH($P220,'Impact-Probability_Matrix'!$C$4:$G$4,0))),"-")</f>
        <v/>
      </c>
      <c r="T220" s="153"/>
      <c r="U220" s="154"/>
      <c r="AE220" s="158">
        <v>205</v>
      </c>
      <c r="AF220" s="159" t="str">
        <f t="shared" ca="1" si="23"/>
        <v/>
      </c>
      <c r="AG220" s="159" t="str">
        <f t="shared" ca="1" si="23"/>
        <v/>
      </c>
      <c r="AH220" s="159" t="str">
        <f t="shared" ca="1" si="23"/>
        <v/>
      </c>
      <c r="AI220" s="159" t="str">
        <f t="shared" ca="1" si="23"/>
        <v/>
      </c>
    </row>
    <row r="221" spans="1:35" ht="34.5" thickBot="1" x14ac:dyDescent="0.25">
      <c r="A221" s="143">
        <f t="shared" si="28"/>
        <v>206</v>
      </c>
      <c r="B221" s="144" t="str">
        <f t="shared" ca="1" si="24"/>
        <v/>
      </c>
      <c r="C221" s="144" t="str">
        <f t="shared" ca="1" si="25"/>
        <v xml:space="preserve">
</v>
      </c>
      <c r="D221" s="145" t="str">
        <f t="shared" si="26"/>
        <v/>
      </c>
      <c r="E221" s="146"/>
      <c r="F221" s="146"/>
      <c r="G221" s="146"/>
      <c r="H221" s="146"/>
      <c r="I221" s="147"/>
      <c r="J221" s="148"/>
      <c r="K221" s="148"/>
      <c r="L221" s="149"/>
      <c r="M221" s="150"/>
      <c r="N221" s="148"/>
      <c r="O221" s="148"/>
      <c r="P221" s="151" t="str">
        <f t="shared" si="27"/>
        <v/>
      </c>
      <c r="Q221" s="152"/>
      <c r="R221" s="151" t="str">
        <f ca="1">IFERROR(IF($B221="","",INDEX('Impact-Probability_Matrix'!$C$4:$G$8,MATCH($D221,'Impact-Probability_Matrix'!$C$4:$C$8,0),MATCH($P221,'Impact-Probability_Matrix'!$C$4:$G$4,0))),"-")</f>
        <v/>
      </c>
      <c r="T221" s="153"/>
      <c r="U221" s="154"/>
      <c r="AE221" s="158">
        <v>206</v>
      </c>
      <c r="AF221" s="159" t="str">
        <f t="shared" ca="1" si="23"/>
        <v/>
      </c>
      <c r="AG221" s="159" t="str">
        <f t="shared" ca="1" si="23"/>
        <v/>
      </c>
      <c r="AH221" s="159" t="str">
        <f t="shared" ca="1" si="23"/>
        <v/>
      </c>
      <c r="AI221" s="159" t="str">
        <f t="shared" ca="1" si="23"/>
        <v/>
      </c>
    </row>
    <row r="222" spans="1:35" ht="34.5" thickBot="1" x14ac:dyDescent="0.25">
      <c r="A222" s="143">
        <f t="shared" si="28"/>
        <v>207</v>
      </c>
      <c r="B222" s="144" t="str">
        <f t="shared" ca="1" si="24"/>
        <v/>
      </c>
      <c r="C222" s="144" t="str">
        <f t="shared" ca="1" si="25"/>
        <v xml:space="preserve">
</v>
      </c>
      <c r="D222" s="145" t="str">
        <f t="shared" si="26"/>
        <v/>
      </c>
      <c r="E222" s="146"/>
      <c r="F222" s="146"/>
      <c r="G222" s="146"/>
      <c r="H222" s="146"/>
      <c r="I222" s="147"/>
      <c r="J222" s="148"/>
      <c r="K222" s="148"/>
      <c r="L222" s="149"/>
      <c r="M222" s="150"/>
      <c r="N222" s="148"/>
      <c r="O222" s="148"/>
      <c r="P222" s="151" t="str">
        <f t="shared" si="27"/>
        <v/>
      </c>
      <c r="Q222" s="152"/>
      <c r="R222" s="151" t="str">
        <f ca="1">IFERROR(IF($B222="","",INDEX('Impact-Probability_Matrix'!$C$4:$G$8,MATCH($D222,'Impact-Probability_Matrix'!$C$4:$C$8,0),MATCH($P222,'Impact-Probability_Matrix'!$C$4:$G$4,0))),"-")</f>
        <v/>
      </c>
      <c r="T222" s="153"/>
      <c r="U222" s="154"/>
      <c r="AE222" s="158">
        <v>207</v>
      </c>
      <c r="AF222" s="159" t="str">
        <f t="shared" ca="1" si="23"/>
        <v/>
      </c>
      <c r="AG222" s="159" t="str">
        <f t="shared" ca="1" si="23"/>
        <v/>
      </c>
      <c r="AH222" s="159" t="str">
        <f t="shared" ca="1" si="23"/>
        <v/>
      </c>
      <c r="AI222" s="159" t="str">
        <f t="shared" ca="1" si="23"/>
        <v/>
      </c>
    </row>
    <row r="223" spans="1:35" ht="34.5" thickBot="1" x14ac:dyDescent="0.25">
      <c r="A223" s="143">
        <f t="shared" si="28"/>
        <v>208</v>
      </c>
      <c r="B223" s="144" t="str">
        <f t="shared" ca="1" si="24"/>
        <v/>
      </c>
      <c r="C223" s="144" t="str">
        <f t="shared" ca="1" si="25"/>
        <v xml:space="preserve">
</v>
      </c>
      <c r="D223" s="145" t="str">
        <f t="shared" si="26"/>
        <v/>
      </c>
      <c r="E223" s="146"/>
      <c r="F223" s="146"/>
      <c r="G223" s="146"/>
      <c r="H223" s="146"/>
      <c r="I223" s="147"/>
      <c r="J223" s="148"/>
      <c r="K223" s="148"/>
      <c r="L223" s="149"/>
      <c r="M223" s="150"/>
      <c r="N223" s="148"/>
      <c r="O223" s="148"/>
      <c r="P223" s="151" t="str">
        <f t="shared" si="27"/>
        <v/>
      </c>
      <c r="Q223" s="152"/>
      <c r="R223" s="151" t="str">
        <f ca="1">IFERROR(IF($B223="","",INDEX('Impact-Probability_Matrix'!$C$4:$G$8,MATCH($D223,'Impact-Probability_Matrix'!$C$4:$C$8,0),MATCH($P223,'Impact-Probability_Matrix'!$C$4:$G$4,0))),"-")</f>
        <v/>
      </c>
      <c r="T223" s="153"/>
      <c r="U223" s="154"/>
      <c r="AE223" s="158">
        <v>208</v>
      </c>
      <c r="AF223" s="159" t="str">
        <f t="shared" ca="1" si="23"/>
        <v/>
      </c>
      <c r="AG223" s="159" t="str">
        <f t="shared" ca="1" si="23"/>
        <v/>
      </c>
      <c r="AH223" s="159" t="str">
        <f t="shared" ca="1" si="23"/>
        <v/>
      </c>
      <c r="AI223" s="159" t="str">
        <f t="shared" ca="1" si="23"/>
        <v/>
      </c>
    </row>
    <row r="224" spans="1:35" ht="34.5" thickBot="1" x14ac:dyDescent="0.25">
      <c r="A224" s="143">
        <f t="shared" si="28"/>
        <v>209</v>
      </c>
      <c r="B224" s="144" t="str">
        <f t="shared" ca="1" si="24"/>
        <v/>
      </c>
      <c r="C224" s="144" t="str">
        <f t="shared" ca="1" si="25"/>
        <v xml:space="preserve">
</v>
      </c>
      <c r="D224" s="145" t="str">
        <f t="shared" si="26"/>
        <v/>
      </c>
      <c r="E224" s="146"/>
      <c r="F224" s="146"/>
      <c r="G224" s="146"/>
      <c r="H224" s="146"/>
      <c r="I224" s="147"/>
      <c r="J224" s="148"/>
      <c r="K224" s="148"/>
      <c r="L224" s="149"/>
      <c r="M224" s="150"/>
      <c r="N224" s="148"/>
      <c r="O224" s="148"/>
      <c r="P224" s="151" t="str">
        <f t="shared" si="27"/>
        <v/>
      </c>
      <c r="Q224" s="152"/>
      <c r="R224" s="151" t="str">
        <f ca="1">IFERROR(IF($B224="","",INDEX('Impact-Probability_Matrix'!$C$4:$G$8,MATCH($D224,'Impact-Probability_Matrix'!$C$4:$C$8,0),MATCH($P224,'Impact-Probability_Matrix'!$C$4:$G$4,0))),"-")</f>
        <v/>
      </c>
      <c r="T224" s="153"/>
      <c r="U224" s="154"/>
      <c r="AE224" s="158">
        <v>209</v>
      </c>
      <c r="AF224" s="159" t="str">
        <f t="shared" ca="1" si="23"/>
        <v/>
      </c>
      <c r="AG224" s="159" t="str">
        <f t="shared" ca="1" si="23"/>
        <v/>
      </c>
      <c r="AH224" s="159" t="str">
        <f t="shared" ca="1" si="23"/>
        <v/>
      </c>
      <c r="AI224" s="159" t="str">
        <f t="shared" ca="1" si="23"/>
        <v/>
      </c>
    </row>
    <row r="225" spans="1:35" ht="34.5" thickBot="1" x14ac:dyDescent="0.25">
      <c r="A225" s="143">
        <f t="shared" si="28"/>
        <v>210</v>
      </c>
      <c r="B225" s="144" t="str">
        <f t="shared" ca="1" si="24"/>
        <v/>
      </c>
      <c r="C225" s="144" t="str">
        <f t="shared" ca="1" si="25"/>
        <v xml:space="preserve">
</v>
      </c>
      <c r="D225" s="145" t="str">
        <f t="shared" si="26"/>
        <v/>
      </c>
      <c r="E225" s="146"/>
      <c r="F225" s="146"/>
      <c r="G225" s="146"/>
      <c r="H225" s="146"/>
      <c r="I225" s="147"/>
      <c r="J225" s="148"/>
      <c r="K225" s="148"/>
      <c r="L225" s="149"/>
      <c r="M225" s="150"/>
      <c r="N225" s="148"/>
      <c r="O225" s="148"/>
      <c r="P225" s="151" t="str">
        <f t="shared" si="27"/>
        <v/>
      </c>
      <c r="Q225" s="152"/>
      <c r="R225" s="151" t="str">
        <f ca="1">IFERROR(IF($B225="","",INDEX('Impact-Probability_Matrix'!$C$4:$G$8,MATCH($D225,'Impact-Probability_Matrix'!$C$4:$C$8,0),MATCH($P225,'Impact-Probability_Matrix'!$C$4:$G$4,0))),"-")</f>
        <v/>
      </c>
      <c r="T225" s="153"/>
      <c r="U225" s="154"/>
      <c r="AE225" s="158">
        <v>210</v>
      </c>
      <c r="AF225" s="159" t="str">
        <f t="shared" ca="1" si="23"/>
        <v/>
      </c>
      <c r="AG225" s="159" t="str">
        <f t="shared" ca="1" si="23"/>
        <v/>
      </c>
      <c r="AH225" s="159" t="str">
        <f t="shared" ca="1" si="23"/>
        <v/>
      </c>
      <c r="AI225" s="159" t="str">
        <f t="shared" ca="1" si="23"/>
        <v/>
      </c>
    </row>
    <row r="226" spans="1:35" ht="34.5" thickBot="1" x14ac:dyDescent="0.25">
      <c r="A226" s="143">
        <f t="shared" si="28"/>
        <v>211</v>
      </c>
      <c r="B226" s="144" t="str">
        <f t="shared" ca="1" si="24"/>
        <v/>
      </c>
      <c r="C226" s="144" t="str">
        <f t="shared" ca="1" si="25"/>
        <v xml:space="preserve">
</v>
      </c>
      <c r="D226" s="145" t="str">
        <f t="shared" si="26"/>
        <v/>
      </c>
      <c r="E226" s="146"/>
      <c r="F226" s="146"/>
      <c r="G226" s="146"/>
      <c r="H226" s="146"/>
      <c r="I226" s="147"/>
      <c r="J226" s="148"/>
      <c r="K226" s="148"/>
      <c r="L226" s="149"/>
      <c r="M226" s="150"/>
      <c r="N226" s="148"/>
      <c r="O226" s="148"/>
      <c r="P226" s="151" t="str">
        <f t="shared" si="27"/>
        <v/>
      </c>
      <c r="Q226" s="152"/>
      <c r="R226" s="151" t="str">
        <f ca="1">IFERROR(IF($B226="","",INDEX('Impact-Probability_Matrix'!$C$4:$G$8,MATCH($D226,'Impact-Probability_Matrix'!$C$4:$C$8,0),MATCH($P226,'Impact-Probability_Matrix'!$C$4:$G$4,0))),"-")</f>
        <v/>
      </c>
      <c r="T226" s="153"/>
      <c r="U226" s="154"/>
      <c r="AE226" s="158">
        <v>211</v>
      </c>
      <c r="AF226" s="159" t="str">
        <f t="shared" ca="1" si="23"/>
        <v/>
      </c>
      <c r="AG226" s="159" t="str">
        <f t="shared" ca="1" si="23"/>
        <v/>
      </c>
      <c r="AH226" s="159" t="str">
        <f t="shared" ca="1" si="23"/>
        <v/>
      </c>
      <c r="AI226" s="159" t="str">
        <f t="shared" ca="1" si="23"/>
        <v/>
      </c>
    </row>
    <row r="227" spans="1:35" ht="34.5" thickBot="1" x14ac:dyDescent="0.25">
      <c r="A227" s="143">
        <f t="shared" si="28"/>
        <v>212</v>
      </c>
      <c r="B227" s="144" t="str">
        <f t="shared" ca="1" si="24"/>
        <v/>
      </c>
      <c r="C227" s="144" t="str">
        <f t="shared" ca="1" si="25"/>
        <v xml:space="preserve">
</v>
      </c>
      <c r="D227" s="145" t="str">
        <f t="shared" si="26"/>
        <v/>
      </c>
      <c r="E227" s="146"/>
      <c r="F227" s="146"/>
      <c r="G227" s="146"/>
      <c r="H227" s="146"/>
      <c r="I227" s="147"/>
      <c r="J227" s="148"/>
      <c r="K227" s="148"/>
      <c r="L227" s="149"/>
      <c r="M227" s="150"/>
      <c r="N227" s="148"/>
      <c r="O227" s="148"/>
      <c r="P227" s="151" t="str">
        <f t="shared" si="27"/>
        <v/>
      </c>
      <c r="Q227" s="152"/>
      <c r="R227" s="151" t="str">
        <f ca="1">IFERROR(IF($B227="","",INDEX('Impact-Probability_Matrix'!$C$4:$G$8,MATCH($D227,'Impact-Probability_Matrix'!$C$4:$C$8,0),MATCH($P227,'Impact-Probability_Matrix'!$C$4:$G$4,0))),"-")</f>
        <v/>
      </c>
      <c r="T227" s="153"/>
      <c r="U227" s="154"/>
      <c r="AE227" s="158">
        <v>212</v>
      </c>
      <c r="AF227" s="159" t="str">
        <f t="shared" ca="1" si="23"/>
        <v/>
      </c>
      <c r="AG227" s="159" t="str">
        <f t="shared" ca="1" si="23"/>
        <v/>
      </c>
      <c r="AH227" s="159" t="str">
        <f t="shared" ca="1" si="23"/>
        <v/>
      </c>
      <c r="AI227" s="159" t="str">
        <f t="shared" ca="1" si="23"/>
        <v/>
      </c>
    </row>
    <row r="228" spans="1:35" ht="34.5" thickBot="1" x14ac:dyDescent="0.25">
      <c r="A228" s="143">
        <f t="shared" si="28"/>
        <v>213</v>
      </c>
      <c r="B228" s="144" t="str">
        <f t="shared" ca="1" si="24"/>
        <v/>
      </c>
      <c r="C228" s="144" t="str">
        <f t="shared" ca="1" si="25"/>
        <v xml:space="preserve">
</v>
      </c>
      <c r="D228" s="145" t="str">
        <f t="shared" si="26"/>
        <v/>
      </c>
      <c r="E228" s="146"/>
      <c r="F228" s="146"/>
      <c r="G228" s="146"/>
      <c r="H228" s="146"/>
      <c r="I228" s="147"/>
      <c r="J228" s="148"/>
      <c r="K228" s="148"/>
      <c r="L228" s="149"/>
      <c r="M228" s="150"/>
      <c r="N228" s="148"/>
      <c r="O228" s="148"/>
      <c r="P228" s="151" t="str">
        <f t="shared" si="27"/>
        <v/>
      </c>
      <c r="Q228" s="152"/>
      <c r="R228" s="151" t="str">
        <f ca="1">IFERROR(IF($B228="","",INDEX('Impact-Probability_Matrix'!$C$4:$G$8,MATCH($D228,'Impact-Probability_Matrix'!$C$4:$C$8,0),MATCH($P228,'Impact-Probability_Matrix'!$C$4:$G$4,0))),"-")</f>
        <v/>
      </c>
      <c r="T228" s="153"/>
      <c r="U228" s="154"/>
      <c r="AE228" s="158">
        <v>213</v>
      </c>
      <c r="AF228" s="159" t="str">
        <f t="shared" ca="1" si="23"/>
        <v/>
      </c>
      <c r="AG228" s="159" t="str">
        <f t="shared" ca="1" si="23"/>
        <v/>
      </c>
      <c r="AH228" s="159" t="str">
        <f t="shared" ca="1" si="23"/>
        <v/>
      </c>
      <c r="AI228" s="159" t="str">
        <f t="shared" ca="1" si="23"/>
        <v/>
      </c>
    </row>
    <row r="229" spans="1:35" ht="34.5" thickBot="1" x14ac:dyDescent="0.25">
      <c r="A229" s="143">
        <f t="shared" si="28"/>
        <v>214</v>
      </c>
      <c r="B229" s="144" t="str">
        <f t="shared" ca="1" si="24"/>
        <v/>
      </c>
      <c r="C229" s="144" t="str">
        <f t="shared" ca="1" si="25"/>
        <v xml:space="preserve">
</v>
      </c>
      <c r="D229" s="145" t="str">
        <f t="shared" si="26"/>
        <v/>
      </c>
      <c r="E229" s="146"/>
      <c r="F229" s="146"/>
      <c r="G229" s="146"/>
      <c r="H229" s="146"/>
      <c r="I229" s="147"/>
      <c r="J229" s="148"/>
      <c r="K229" s="148"/>
      <c r="L229" s="149"/>
      <c r="M229" s="150"/>
      <c r="N229" s="148"/>
      <c r="O229" s="148"/>
      <c r="P229" s="151" t="str">
        <f t="shared" si="27"/>
        <v/>
      </c>
      <c r="Q229" s="152"/>
      <c r="R229" s="151" t="str">
        <f ca="1">IFERROR(IF($B229="","",INDEX('Impact-Probability_Matrix'!$C$4:$G$8,MATCH($D229,'Impact-Probability_Matrix'!$C$4:$C$8,0),MATCH($P229,'Impact-Probability_Matrix'!$C$4:$G$4,0))),"-")</f>
        <v/>
      </c>
      <c r="T229" s="153"/>
      <c r="U229" s="154"/>
      <c r="AE229" s="158">
        <v>214</v>
      </c>
      <c r="AF229" s="159" t="str">
        <f t="shared" ca="1" si="23"/>
        <v/>
      </c>
      <c r="AG229" s="159" t="str">
        <f t="shared" ca="1" si="23"/>
        <v/>
      </c>
      <c r="AH229" s="159" t="str">
        <f t="shared" ca="1" si="23"/>
        <v/>
      </c>
      <c r="AI229" s="159" t="str">
        <f t="shared" ca="1" si="23"/>
        <v/>
      </c>
    </row>
    <row r="230" spans="1:35" ht="34.5" thickBot="1" x14ac:dyDescent="0.25">
      <c r="A230" s="143">
        <f t="shared" si="28"/>
        <v>215</v>
      </c>
      <c r="B230" s="144" t="str">
        <f t="shared" ca="1" si="24"/>
        <v/>
      </c>
      <c r="C230" s="144" t="str">
        <f t="shared" ca="1" si="25"/>
        <v xml:space="preserve">
</v>
      </c>
      <c r="D230" s="145" t="str">
        <f t="shared" si="26"/>
        <v/>
      </c>
      <c r="E230" s="146"/>
      <c r="F230" s="146"/>
      <c r="G230" s="146"/>
      <c r="H230" s="146"/>
      <c r="I230" s="147"/>
      <c r="J230" s="148"/>
      <c r="K230" s="148"/>
      <c r="L230" s="149"/>
      <c r="M230" s="150"/>
      <c r="N230" s="148"/>
      <c r="O230" s="148"/>
      <c r="P230" s="151" t="str">
        <f t="shared" si="27"/>
        <v/>
      </c>
      <c r="Q230" s="152"/>
      <c r="R230" s="151" t="str">
        <f ca="1">IFERROR(IF($B230="","",INDEX('Impact-Probability_Matrix'!$C$4:$G$8,MATCH($D230,'Impact-Probability_Matrix'!$C$4:$C$8,0),MATCH($P230,'Impact-Probability_Matrix'!$C$4:$G$4,0))),"-")</f>
        <v/>
      </c>
      <c r="T230" s="153"/>
      <c r="U230" s="154"/>
      <c r="AE230" s="158">
        <v>215</v>
      </c>
      <c r="AF230" s="159" t="str">
        <f t="shared" ca="1" si="23"/>
        <v/>
      </c>
      <c r="AG230" s="159" t="str">
        <f t="shared" ca="1" si="23"/>
        <v/>
      </c>
      <c r="AH230" s="159" t="str">
        <f t="shared" ca="1" si="23"/>
        <v/>
      </c>
      <c r="AI230" s="159" t="str">
        <f t="shared" ca="1" si="23"/>
        <v/>
      </c>
    </row>
    <row r="231" spans="1:35" ht="34.5" thickBot="1" x14ac:dyDescent="0.25">
      <c r="A231" s="143">
        <f t="shared" si="28"/>
        <v>216</v>
      </c>
      <c r="B231" s="144" t="str">
        <f t="shared" ca="1" si="24"/>
        <v/>
      </c>
      <c r="C231" s="144" t="str">
        <f t="shared" ca="1" si="25"/>
        <v xml:space="preserve">
</v>
      </c>
      <c r="D231" s="145" t="str">
        <f t="shared" si="26"/>
        <v/>
      </c>
      <c r="E231" s="146"/>
      <c r="F231" s="146"/>
      <c r="G231" s="146"/>
      <c r="H231" s="146"/>
      <c r="I231" s="147"/>
      <c r="J231" s="148"/>
      <c r="K231" s="148"/>
      <c r="L231" s="149"/>
      <c r="M231" s="150"/>
      <c r="N231" s="148"/>
      <c r="O231" s="148"/>
      <c r="P231" s="151" t="str">
        <f t="shared" si="27"/>
        <v/>
      </c>
      <c r="Q231" s="152"/>
      <c r="R231" s="151" t="str">
        <f ca="1">IFERROR(IF($B231="","",INDEX('Impact-Probability_Matrix'!$C$4:$G$8,MATCH($D231,'Impact-Probability_Matrix'!$C$4:$C$8,0),MATCH($P231,'Impact-Probability_Matrix'!$C$4:$G$4,0))),"-")</f>
        <v/>
      </c>
      <c r="T231" s="153"/>
      <c r="U231" s="154"/>
      <c r="AE231" s="158">
        <v>216</v>
      </c>
      <c r="AF231" s="159" t="str">
        <f t="shared" ca="1" si="23"/>
        <v/>
      </c>
      <c r="AG231" s="159" t="str">
        <f t="shared" ca="1" si="23"/>
        <v/>
      </c>
      <c r="AH231" s="159" t="str">
        <f t="shared" ca="1" si="23"/>
        <v/>
      </c>
      <c r="AI231" s="159" t="str">
        <f t="shared" ca="1" si="23"/>
        <v/>
      </c>
    </row>
    <row r="232" spans="1:35" ht="34.5" thickBot="1" x14ac:dyDescent="0.25">
      <c r="A232" s="143">
        <f t="shared" si="28"/>
        <v>217</v>
      </c>
      <c r="B232" s="144" t="str">
        <f t="shared" ca="1" si="24"/>
        <v/>
      </c>
      <c r="C232" s="144" t="str">
        <f t="shared" ca="1" si="25"/>
        <v xml:space="preserve">
</v>
      </c>
      <c r="D232" s="145" t="str">
        <f t="shared" si="26"/>
        <v/>
      </c>
      <c r="E232" s="146"/>
      <c r="F232" s="146"/>
      <c r="G232" s="146"/>
      <c r="H232" s="146"/>
      <c r="I232" s="147"/>
      <c r="J232" s="148"/>
      <c r="K232" s="148"/>
      <c r="L232" s="149"/>
      <c r="M232" s="150"/>
      <c r="N232" s="148"/>
      <c r="O232" s="148"/>
      <c r="P232" s="151" t="str">
        <f t="shared" si="27"/>
        <v/>
      </c>
      <c r="Q232" s="152"/>
      <c r="R232" s="151" t="str">
        <f ca="1">IFERROR(IF($B232="","",INDEX('Impact-Probability_Matrix'!$C$4:$G$8,MATCH($D232,'Impact-Probability_Matrix'!$C$4:$C$8,0),MATCH($P232,'Impact-Probability_Matrix'!$C$4:$G$4,0))),"-")</f>
        <v/>
      </c>
      <c r="T232" s="153"/>
      <c r="U232" s="154"/>
      <c r="AE232" s="158">
        <v>217</v>
      </c>
      <c r="AF232" s="159" t="str">
        <f t="shared" ca="1" si="23"/>
        <v/>
      </c>
      <c r="AG232" s="159" t="str">
        <f t="shared" ca="1" si="23"/>
        <v/>
      </c>
      <c r="AH232" s="159" t="str">
        <f t="shared" ca="1" si="23"/>
        <v/>
      </c>
      <c r="AI232" s="159" t="str">
        <f t="shared" ca="1" si="23"/>
        <v/>
      </c>
    </row>
    <row r="233" spans="1:35" ht="34.5" thickBot="1" x14ac:dyDescent="0.25">
      <c r="A233" s="143">
        <f t="shared" si="28"/>
        <v>218</v>
      </c>
      <c r="B233" s="144" t="str">
        <f t="shared" ca="1" si="24"/>
        <v/>
      </c>
      <c r="C233" s="144" t="str">
        <f t="shared" ca="1" si="25"/>
        <v xml:space="preserve">
</v>
      </c>
      <c r="D233" s="145" t="str">
        <f t="shared" si="26"/>
        <v/>
      </c>
      <c r="E233" s="146"/>
      <c r="F233" s="146"/>
      <c r="G233" s="146"/>
      <c r="H233" s="146"/>
      <c r="I233" s="147"/>
      <c r="J233" s="148"/>
      <c r="K233" s="148"/>
      <c r="L233" s="149"/>
      <c r="M233" s="150"/>
      <c r="N233" s="148"/>
      <c r="O233" s="148"/>
      <c r="P233" s="151" t="str">
        <f t="shared" si="27"/>
        <v/>
      </c>
      <c r="Q233" s="152"/>
      <c r="R233" s="151" t="str">
        <f ca="1">IFERROR(IF($B233="","",INDEX('Impact-Probability_Matrix'!$C$4:$G$8,MATCH($D233,'Impact-Probability_Matrix'!$C$4:$C$8,0),MATCH($P233,'Impact-Probability_Matrix'!$C$4:$G$4,0))),"-")</f>
        <v/>
      </c>
      <c r="T233" s="153"/>
      <c r="U233" s="154"/>
      <c r="AE233" s="158">
        <v>218</v>
      </c>
      <c r="AF233" s="159" t="str">
        <f t="shared" ca="1" si="23"/>
        <v/>
      </c>
      <c r="AG233" s="159" t="str">
        <f t="shared" ca="1" si="23"/>
        <v/>
      </c>
      <c r="AH233" s="159" t="str">
        <f t="shared" ca="1" si="23"/>
        <v/>
      </c>
      <c r="AI233" s="159" t="str">
        <f t="shared" ca="1" si="23"/>
        <v/>
      </c>
    </row>
    <row r="234" spans="1:35" ht="34.5" thickBot="1" x14ac:dyDescent="0.25">
      <c r="A234" s="143">
        <f t="shared" si="28"/>
        <v>219</v>
      </c>
      <c r="B234" s="144" t="str">
        <f t="shared" ca="1" si="24"/>
        <v/>
      </c>
      <c r="C234" s="144" t="str">
        <f t="shared" ca="1" si="25"/>
        <v xml:space="preserve">
</v>
      </c>
      <c r="D234" s="145" t="str">
        <f t="shared" si="26"/>
        <v/>
      </c>
      <c r="E234" s="146"/>
      <c r="F234" s="146"/>
      <c r="G234" s="146"/>
      <c r="H234" s="146"/>
      <c r="I234" s="147"/>
      <c r="J234" s="148"/>
      <c r="K234" s="148"/>
      <c r="L234" s="149"/>
      <c r="M234" s="150"/>
      <c r="N234" s="148"/>
      <c r="O234" s="148"/>
      <c r="P234" s="151" t="str">
        <f t="shared" si="27"/>
        <v/>
      </c>
      <c r="Q234" s="152"/>
      <c r="R234" s="151" t="str">
        <f ca="1">IFERROR(IF($B234="","",INDEX('Impact-Probability_Matrix'!$C$4:$G$8,MATCH($D234,'Impact-Probability_Matrix'!$C$4:$C$8,0),MATCH($P234,'Impact-Probability_Matrix'!$C$4:$G$4,0))),"-")</f>
        <v/>
      </c>
      <c r="T234" s="153"/>
      <c r="U234" s="154"/>
      <c r="AE234" s="158">
        <v>219</v>
      </c>
      <c r="AF234" s="159" t="str">
        <f t="shared" ref="AF234:AI251" ca="1" si="29">IFERROR(INDEX(INDIRECT($AA$34),MATCH($AE234,INDIRECT($Y$34),0),MATCH(AF$15,INDIRECT($Z$34),0)),"")</f>
        <v/>
      </c>
      <c r="AG234" s="159" t="str">
        <f t="shared" ca="1" si="29"/>
        <v/>
      </c>
      <c r="AH234" s="159" t="str">
        <f t="shared" ca="1" si="29"/>
        <v/>
      </c>
      <c r="AI234" s="159" t="str">
        <f t="shared" ca="1" si="29"/>
        <v/>
      </c>
    </row>
    <row r="235" spans="1:35" ht="34.5" thickBot="1" x14ac:dyDescent="0.25">
      <c r="A235" s="143">
        <f t="shared" si="28"/>
        <v>220</v>
      </c>
      <c r="B235" s="144" t="str">
        <f t="shared" ca="1" si="24"/>
        <v/>
      </c>
      <c r="C235" s="144" t="str">
        <f t="shared" ca="1" si="25"/>
        <v xml:space="preserve">
</v>
      </c>
      <c r="D235" s="145" t="str">
        <f t="shared" si="26"/>
        <v/>
      </c>
      <c r="E235" s="146"/>
      <c r="F235" s="146"/>
      <c r="G235" s="146"/>
      <c r="H235" s="146"/>
      <c r="I235" s="147"/>
      <c r="J235" s="148"/>
      <c r="K235" s="148"/>
      <c r="L235" s="149"/>
      <c r="M235" s="150"/>
      <c r="N235" s="148"/>
      <c r="O235" s="148"/>
      <c r="P235" s="151" t="str">
        <f t="shared" si="27"/>
        <v/>
      </c>
      <c r="Q235" s="152"/>
      <c r="R235" s="151" t="str">
        <f ca="1">IFERROR(IF($B235="","",INDEX('Impact-Probability_Matrix'!$C$4:$G$8,MATCH($D235,'Impact-Probability_Matrix'!$C$4:$C$8,0),MATCH($P235,'Impact-Probability_Matrix'!$C$4:$G$4,0))),"-")</f>
        <v/>
      </c>
      <c r="T235" s="153"/>
      <c r="U235" s="154"/>
      <c r="AE235" s="158">
        <v>220</v>
      </c>
      <c r="AF235" s="159" t="str">
        <f t="shared" ca="1" si="29"/>
        <v/>
      </c>
      <c r="AG235" s="159" t="str">
        <f t="shared" ca="1" si="29"/>
        <v/>
      </c>
      <c r="AH235" s="159" t="str">
        <f t="shared" ca="1" si="29"/>
        <v/>
      </c>
      <c r="AI235" s="159" t="str">
        <f t="shared" ca="1" si="29"/>
        <v/>
      </c>
    </row>
    <row r="236" spans="1:35" ht="34.5" thickBot="1" x14ac:dyDescent="0.25">
      <c r="A236" s="143">
        <f t="shared" si="28"/>
        <v>221</v>
      </c>
      <c r="B236" s="144" t="str">
        <f t="shared" ca="1" si="24"/>
        <v/>
      </c>
      <c r="C236" s="144" t="str">
        <f t="shared" ca="1" si="25"/>
        <v xml:space="preserve">
</v>
      </c>
      <c r="D236" s="145" t="str">
        <f t="shared" si="26"/>
        <v/>
      </c>
      <c r="E236" s="146"/>
      <c r="F236" s="146"/>
      <c r="G236" s="146"/>
      <c r="H236" s="146"/>
      <c r="I236" s="147"/>
      <c r="J236" s="148"/>
      <c r="K236" s="148"/>
      <c r="L236" s="149"/>
      <c r="M236" s="150"/>
      <c r="N236" s="148"/>
      <c r="O236" s="148"/>
      <c r="P236" s="151" t="str">
        <f t="shared" si="27"/>
        <v/>
      </c>
      <c r="Q236" s="152"/>
      <c r="R236" s="151" t="str">
        <f ca="1">IFERROR(IF($B236="","",INDEX('Impact-Probability_Matrix'!$C$4:$G$8,MATCH($D236,'Impact-Probability_Matrix'!$C$4:$C$8,0),MATCH($P236,'Impact-Probability_Matrix'!$C$4:$G$4,0))),"-")</f>
        <v/>
      </c>
      <c r="T236" s="153"/>
      <c r="U236" s="154"/>
      <c r="AE236" s="158">
        <v>221</v>
      </c>
      <c r="AF236" s="159" t="str">
        <f t="shared" ca="1" si="29"/>
        <v/>
      </c>
      <c r="AG236" s="159" t="str">
        <f t="shared" ca="1" si="29"/>
        <v/>
      </c>
      <c r="AH236" s="159" t="str">
        <f t="shared" ca="1" si="29"/>
        <v/>
      </c>
      <c r="AI236" s="159" t="str">
        <f t="shared" ca="1" si="29"/>
        <v/>
      </c>
    </row>
    <row r="237" spans="1:35" ht="34.5" thickBot="1" x14ac:dyDescent="0.25">
      <c r="A237" s="143">
        <f t="shared" si="28"/>
        <v>222</v>
      </c>
      <c r="B237" s="144" t="str">
        <f t="shared" ca="1" si="24"/>
        <v/>
      </c>
      <c r="C237" s="144" t="str">
        <f t="shared" ca="1" si="25"/>
        <v xml:space="preserve">
</v>
      </c>
      <c r="D237" s="145" t="str">
        <f t="shared" si="26"/>
        <v/>
      </c>
      <c r="E237" s="146"/>
      <c r="F237" s="146"/>
      <c r="G237" s="146"/>
      <c r="H237" s="146"/>
      <c r="I237" s="147"/>
      <c r="J237" s="148"/>
      <c r="K237" s="148"/>
      <c r="L237" s="149"/>
      <c r="M237" s="150"/>
      <c r="N237" s="148"/>
      <c r="O237" s="148"/>
      <c r="P237" s="151" t="str">
        <f t="shared" si="27"/>
        <v/>
      </c>
      <c r="Q237" s="152"/>
      <c r="R237" s="151" t="str">
        <f ca="1">IFERROR(IF($B237="","",INDEX('Impact-Probability_Matrix'!$C$4:$G$8,MATCH($D237,'Impact-Probability_Matrix'!$C$4:$C$8,0),MATCH($P237,'Impact-Probability_Matrix'!$C$4:$G$4,0))),"-")</f>
        <v/>
      </c>
      <c r="T237" s="153"/>
      <c r="U237" s="154"/>
      <c r="AE237" s="158">
        <v>222</v>
      </c>
      <c r="AF237" s="159" t="str">
        <f t="shared" ca="1" si="29"/>
        <v/>
      </c>
      <c r="AG237" s="159" t="str">
        <f t="shared" ca="1" si="29"/>
        <v/>
      </c>
      <c r="AH237" s="159" t="str">
        <f t="shared" ca="1" si="29"/>
        <v/>
      </c>
      <c r="AI237" s="159" t="str">
        <f t="shared" ca="1" si="29"/>
        <v/>
      </c>
    </row>
    <row r="238" spans="1:35" ht="34.5" thickBot="1" x14ac:dyDescent="0.25">
      <c r="A238" s="143">
        <f t="shared" si="28"/>
        <v>223</v>
      </c>
      <c r="B238" s="144" t="str">
        <f t="shared" ca="1" si="24"/>
        <v/>
      </c>
      <c r="C238" s="144" t="str">
        <f t="shared" ca="1" si="25"/>
        <v xml:space="preserve">
</v>
      </c>
      <c r="D238" s="145" t="str">
        <f t="shared" si="26"/>
        <v/>
      </c>
      <c r="E238" s="146"/>
      <c r="F238" s="146"/>
      <c r="G238" s="146"/>
      <c r="H238" s="146"/>
      <c r="I238" s="147"/>
      <c r="J238" s="148"/>
      <c r="K238" s="148"/>
      <c r="L238" s="149"/>
      <c r="M238" s="150"/>
      <c r="N238" s="148"/>
      <c r="O238" s="148"/>
      <c r="P238" s="151" t="str">
        <f t="shared" si="27"/>
        <v/>
      </c>
      <c r="Q238" s="152"/>
      <c r="R238" s="151" t="str">
        <f ca="1">IFERROR(IF($B238="","",INDEX('Impact-Probability_Matrix'!$C$4:$G$8,MATCH($D238,'Impact-Probability_Matrix'!$C$4:$C$8,0),MATCH($P238,'Impact-Probability_Matrix'!$C$4:$G$4,0))),"-")</f>
        <v/>
      </c>
      <c r="T238" s="153"/>
      <c r="U238" s="154"/>
      <c r="AE238" s="158">
        <v>223</v>
      </c>
      <c r="AF238" s="159" t="str">
        <f t="shared" ca="1" si="29"/>
        <v/>
      </c>
      <c r="AG238" s="159" t="str">
        <f t="shared" ca="1" si="29"/>
        <v/>
      </c>
      <c r="AH238" s="159" t="str">
        <f t="shared" ca="1" si="29"/>
        <v/>
      </c>
      <c r="AI238" s="159" t="str">
        <f t="shared" ca="1" si="29"/>
        <v/>
      </c>
    </row>
    <row r="239" spans="1:35" ht="34.5" thickBot="1" x14ac:dyDescent="0.25">
      <c r="A239" s="143">
        <f t="shared" si="28"/>
        <v>224</v>
      </c>
      <c r="B239" s="144" t="str">
        <f t="shared" ca="1" si="24"/>
        <v/>
      </c>
      <c r="C239" s="144" t="str">
        <f t="shared" ca="1" si="25"/>
        <v xml:space="preserve">
</v>
      </c>
      <c r="D239" s="145" t="str">
        <f t="shared" si="26"/>
        <v/>
      </c>
      <c r="E239" s="146"/>
      <c r="F239" s="146"/>
      <c r="G239" s="146"/>
      <c r="H239" s="146"/>
      <c r="I239" s="147"/>
      <c r="J239" s="148"/>
      <c r="K239" s="148"/>
      <c r="L239" s="149"/>
      <c r="M239" s="150"/>
      <c r="N239" s="148"/>
      <c r="O239" s="148"/>
      <c r="P239" s="151" t="str">
        <f t="shared" si="27"/>
        <v/>
      </c>
      <c r="Q239" s="152"/>
      <c r="R239" s="151" t="str">
        <f ca="1">IFERROR(IF($B239="","",INDEX('Impact-Probability_Matrix'!$C$4:$G$8,MATCH($D239,'Impact-Probability_Matrix'!$C$4:$C$8,0),MATCH($P239,'Impact-Probability_Matrix'!$C$4:$G$4,0))),"-")</f>
        <v/>
      </c>
      <c r="T239" s="153"/>
      <c r="U239" s="154"/>
      <c r="AE239" s="158">
        <v>224</v>
      </c>
      <c r="AF239" s="159" t="str">
        <f t="shared" ca="1" si="29"/>
        <v/>
      </c>
      <c r="AG239" s="159" t="str">
        <f t="shared" ca="1" si="29"/>
        <v/>
      </c>
      <c r="AH239" s="159" t="str">
        <f t="shared" ca="1" si="29"/>
        <v/>
      </c>
      <c r="AI239" s="159" t="str">
        <f t="shared" ca="1" si="29"/>
        <v/>
      </c>
    </row>
    <row r="240" spans="1:35" ht="34.5" thickBot="1" x14ac:dyDescent="0.25">
      <c r="A240" s="143">
        <f t="shared" si="28"/>
        <v>225</v>
      </c>
      <c r="B240" s="144" t="str">
        <f t="shared" ca="1" si="24"/>
        <v/>
      </c>
      <c r="C240" s="144" t="str">
        <f t="shared" ca="1" si="25"/>
        <v xml:space="preserve">
</v>
      </c>
      <c r="D240" s="145" t="str">
        <f t="shared" si="26"/>
        <v/>
      </c>
      <c r="E240" s="146"/>
      <c r="F240" s="146"/>
      <c r="G240" s="146"/>
      <c r="H240" s="146"/>
      <c r="I240" s="147"/>
      <c r="J240" s="148"/>
      <c r="K240" s="148"/>
      <c r="L240" s="149"/>
      <c r="M240" s="150"/>
      <c r="N240" s="148"/>
      <c r="O240" s="148"/>
      <c r="P240" s="151" t="str">
        <f t="shared" si="27"/>
        <v/>
      </c>
      <c r="Q240" s="152"/>
      <c r="R240" s="151" t="str">
        <f ca="1">IFERROR(IF($B240="","",INDEX('Impact-Probability_Matrix'!$C$4:$G$8,MATCH($D240,'Impact-Probability_Matrix'!$C$4:$C$8,0),MATCH($P240,'Impact-Probability_Matrix'!$C$4:$G$4,0))),"-")</f>
        <v/>
      </c>
      <c r="T240" s="153"/>
      <c r="U240" s="154"/>
      <c r="AE240" s="158">
        <v>225</v>
      </c>
      <c r="AF240" s="159" t="str">
        <f t="shared" ca="1" si="29"/>
        <v/>
      </c>
      <c r="AG240" s="159" t="str">
        <f t="shared" ca="1" si="29"/>
        <v/>
      </c>
      <c r="AH240" s="159" t="str">
        <f t="shared" ca="1" si="29"/>
        <v/>
      </c>
      <c r="AI240" s="159" t="str">
        <f t="shared" ca="1" si="29"/>
        <v/>
      </c>
    </row>
    <row r="241" spans="1:35" ht="34.5" thickBot="1" x14ac:dyDescent="0.25">
      <c r="A241" s="143">
        <f t="shared" si="28"/>
        <v>226</v>
      </c>
      <c r="B241" s="144" t="str">
        <f t="shared" ca="1" si="24"/>
        <v/>
      </c>
      <c r="C241" s="144" t="str">
        <f t="shared" ca="1" si="25"/>
        <v xml:space="preserve">
</v>
      </c>
      <c r="D241" s="145" t="str">
        <f t="shared" si="26"/>
        <v/>
      </c>
      <c r="E241" s="146"/>
      <c r="F241" s="146"/>
      <c r="G241" s="146"/>
      <c r="H241" s="146"/>
      <c r="I241" s="147"/>
      <c r="J241" s="148"/>
      <c r="K241" s="148"/>
      <c r="L241" s="149"/>
      <c r="M241" s="150"/>
      <c r="N241" s="148"/>
      <c r="O241" s="148"/>
      <c r="P241" s="151" t="str">
        <f t="shared" si="27"/>
        <v/>
      </c>
      <c r="Q241" s="152"/>
      <c r="R241" s="151" t="str">
        <f ca="1">IFERROR(IF($B241="","",INDEX('Impact-Probability_Matrix'!$C$4:$G$8,MATCH($D241,'Impact-Probability_Matrix'!$C$4:$C$8,0),MATCH($P241,'Impact-Probability_Matrix'!$C$4:$G$4,0))),"-")</f>
        <v/>
      </c>
      <c r="T241" s="153"/>
      <c r="U241" s="154"/>
      <c r="AE241" s="158">
        <v>226</v>
      </c>
      <c r="AF241" s="159" t="str">
        <f t="shared" ca="1" si="29"/>
        <v/>
      </c>
      <c r="AG241" s="159" t="str">
        <f t="shared" ca="1" si="29"/>
        <v/>
      </c>
      <c r="AH241" s="159" t="str">
        <f t="shared" ca="1" si="29"/>
        <v/>
      </c>
      <c r="AI241" s="159" t="str">
        <f t="shared" ca="1" si="29"/>
        <v/>
      </c>
    </row>
    <row r="242" spans="1:35" ht="34.5" thickBot="1" x14ac:dyDescent="0.25">
      <c r="A242" s="143">
        <f t="shared" si="28"/>
        <v>227</v>
      </c>
      <c r="B242" s="144" t="str">
        <f t="shared" ca="1" si="24"/>
        <v/>
      </c>
      <c r="C242" s="144" t="str">
        <f t="shared" ca="1" si="25"/>
        <v xml:space="preserve">
</v>
      </c>
      <c r="D242" s="145" t="str">
        <f t="shared" si="26"/>
        <v/>
      </c>
      <c r="E242" s="146"/>
      <c r="F242" s="146"/>
      <c r="G242" s="146"/>
      <c r="H242" s="146"/>
      <c r="I242" s="147"/>
      <c r="J242" s="148"/>
      <c r="K242" s="148"/>
      <c r="L242" s="149"/>
      <c r="M242" s="150"/>
      <c r="N242" s="148"/>
      <c r="O242" s="148"/>
      <c r="P242" s="151" t="str">
        <f t="shared" si="27"/>
        <v/>
      </c>
      <c r="Q242" s="152"/>
      <c r="R242" s="151" t="str">
        <f ca="1">IFERROR(IF($B242="","",INDEX('Impact-Probability_Matrix'!$C$4:$G$8,MATCH($D242,'Impact-Probability_Matrix'!$C$4:$C$8,0),MATCH($P242,'Impact-Probability_Matrix'!$C$4:$G$4,0))),"-")</f>
        <v/>
      </c>
      <c r="T242" s="153"/>
      <c r="U242" s="154"/>
      <c r="AE242" s="158">
        <v>227</v>
      </c>
      <c r="AF242" s="159" t="str">
        <f t="shared" ca="1" si="29"/>
        <v/>
      </c>
      <c r="AG242" s="159" t="str">
        <f t="shared" ca="1" si="29"/>
        <v/>
      </c>
      <c r="AH242" s="159" t="str">
        <f t="shared" ca="1" si="29"/>
        <v/>
      </c>
      <c r="AI242" s="159" t="str">
        <f t="shared" ca="1" si="29"/>
        <v/>
      </c>
    </row>
    <row r="243" spans="1:35" ht="34.5" thickBot="1" x14ac:dyDescent="0.25">
      <c r="A243" s="143">
        <f t="shared" si="28"/>
        <v>228</v>
      </c>
      <c r="B243" s="144" t="str">
        <f t="shared" ca="1" si="24"/>
        <v/>
      </c>
      <c r="C243" s="144" t="str">
        <f t="shared" ca="1" si="25"/>
        <v xml:space="preserve">
</v>
      </c>
      <c r="D243" s="145" t="str">
        <f t="shared" si="26"/>
        <v/>
      </c>
      <c r="E243" s="146"/>
      <c r="F243" s="146"/>
      <c r="G243" s="146"/>
      <c r="H243" s="146"/>
      <c r="I243" s="147"/>
      <c r="J243" s="148"/>
      <c r="K243" s="148"/>
      <c r="L243" s="149"/>
      <c r="M243" s="150"/>
      <c r="N243" s="148"/>
      <c r="O243" s="148"/>
      <c r="P243" s="151" t="str">
        <f t="shared" si="27"/>
        <v/>
      </c>
      <c r="Q243" s="152"/>
      <c r="R243" s="151" t="str">
        <f ca="1">IFERROR(IF($B243="","",INDEX('Impact-Probability_Matrix'!$C$4:$G$8,MATCH($D243,'Impact-Probability_Matrix'!$C$4:$C$8,0),MATCH($P243,'Impact-Probability_Matrix'!$C$4:$G$4,0))),"-")</f>
        <v/>
      </c>
      <c r="T243" s="153"/>
      <c r="U243" s="154"/>
      <c r="AE243" s="158">
        <v>228</v>
      </c>
      <c r="AF243" s="159" t="str">
        <f t="shared" ca="1" si="29"/>
        <v/>
      </c>
      <c r="AG243" s="159" t="str">
        <f t="shared" ca="1" si="29"/>
        <v/>
      </c>
      <c r="AH243" s="159" t="str">
        <f t="shared" ca="1" si="29"/>
        <v/>
      </c>
      <c r="AI243" s="159" t="str">
        <f t="shared" ca="1" si="29"/>
        <v/>
      </c>
    </row>
    <row r="244" spans="1:35" ht="34.5" thickBot="1" x14ac:dyDescent="0.25">
      <c r="A244" s="143">
        <f t="shared" si="28"/>
        <v>229</v>
      </c>
      <c r="B244" s="144" t="str">
        <f t="shared" ca="1" si="24"/>
        <v/>
      </c>
      <c r="C244" s="144" t="str">
        <f t="shared" ca="1" si="25"/>
        <v xml:space="preserve">
</v>
      </c>
      <c r="D244" s="145" t="str">
        <f t="shared" si="26"/>
        <v/>
      </c>
      <c r="E244" s="146"/>
      <c r="F244" s="146"/>
      <c r="G244" s="146"/>
      <c r="H244" s="146"/>
      <c r="I244" s="147"/>
      <c r="J244" s="148"/>
      <c r="K244" s="148"/>
      <c r="L244" s="149"/>
      <c r="M244" s="150"/>
      <c r="N244" s="148"/>
      <c r="O244" s="148"/>
      <c r="P244" s="151" t="str">
        <f t="shared" si="27"/>
        <v/>
      </c>
      <c r="Q244" s="152"/>
      <c r="R244" s="151" t="str">
        <f ca="1">IFERROR(IF($B244="","",INDEX('Impact-Probability_Matrix'!$C$4:$G$8,MATCH($D244,'Impact-Probability_Matrix'!$C$4:$C$8,0),MATCH($P244,'Impact-Probability_Matrix'!$C$4:$G$4,0))),"-")</f>
        <v/>
      </c>
      <c r="T244" s="153"/>
      <c r="U244" s="154"/>
      <c r="AE244" s="158">
        <v>229</v>
      </c>
      <c r="AF244" s="159" t="str">
        <f t="shared" ca="1" si="29"/>
        <v/>
      </c>
      <c r="AG244" s="159" t="str">
        <f t="shared" ca="1" si="29"/>
        <v/>
      </c>
      <c r="AH244" s="159" t="str">
        <f t="shared" ca="1" si="29"/>
        <v/>
      </c>
      <c r="AI244" s="159" t="str">
        <f t="shared" ca="1" si="29"/>
        <v/>
      </c>
    </row>
    <row r="245" spans="1:35" ht="34.5" thickBot="1" x14ac:dyDescent="0.25">
      <c r="A245" s="143">
        <f t="shared" si="28"/>
        <v>230</v>
      </c>
      <c r="B245" s="144" t="str">
        <f t="shared" ca="1" si="24"/>
        <v/>
      </c>
      <c r="C245" s="144" t="str">
        <f t="shared" ca="1" si="25"/>
        <v xml:space="preserve">
</v>
      </c>
      <c r="D245" s="145" t="str">
        <f t="shared" si="26"/>
        <v/>
      </c>
      <c r="E245" s="146"/>
      <c r="F245" s="146"/>
      <c r="G245" s="146"/>
      <c r="H245" s="146"/>
      <c r="I245" s="147"/>
      <c r="J245" s="148"/>
      <c r="K245" s="148"/>
      <c r="L245" s="149"/>
      <c r="M245" s="150"/>
      <c r="N245" s="148"/>
      <c r="O245" s="148"/>
      <c r="P245" s="151" t="str">
        <f t="shared" si="27"/>
        <v/>
      </c>
      <c r="Q245" s="152"/>
      <c r="R245" s="151" t="str">
        <f ca="1">IFERROR(IF($B245="","",INDEX('Impact-Probability_Matrix'!$C$4:$G$8,MATCH($D245,'Impact-Probability_Matrix'!$C$4:$C$8,0),MATCH($P245,'Impact-Probability_Matrix'!$C$4:$G$4,0))),"-")</f>
        <v/>
      </c>
      <c r="T245" s="153"/>
      <c r="U245" s="154"/>
      <c r="AE245" s="158">
        <v>230</v>
      </c>
      <c r="AF245" s="159" t="str">
        <f t="shared" ca="1" si="29"/>
        <v/>
      </c>
      <c r="AG245" s="159" t="str">
        <f t="shared" ca="1" si="29"/>
        <v/>
      </c>
      <c r="AH245" s="159" t="str">
        <f t="shared" ca="1" si="29"/>
        <v/>
      </c>
      <c r="AI245" s="159" t="str">
        <f t="shared" ca="1" si="29"/>
        <v/>
      </c>
    </row>
    <row r="246" spans="1:35" ht="34.5" thickBot="1" x14ac:dyDescent="0.25">
      <c r="A246" s="143">
        <f t="shared" si="28"/>
        <v>231</v>
      </c>
      <c r="B246" s="144" t="str">
        <f t="shared" ca="1" si="24"/>
        <v/>
      </c>
      <c r="C246" s="144" t="str">
        <f t="shared" ca="1" si="25"/>
        <v xml:space="preserve">
</v>
      </c>
      <c r="D246" s="145" t="str">
        <f t="shared" si="26"/>
        <v/>
      </c>
      <c r="E246" s="146"/>
      <c r="F246" s="146"/>
      <c r="G246" s="146"/>
      <c r="H246" s="146"/>
      <c r="I246" s="147"/>
      <c r="J246" s="148"/>
      <c r="K246" s="148"/>
      <c r="L246" s="149"/>
      <c r="M246" s="150"/>
      <c r="N246" s="148"/>
      <c r="O246" s="148"/>
      <c r="P246" s="151" t="str">
        <f t="shared" si="27"/>
        <v/>
      </c>
      <c r="Q246" s="152"/>
      <c r="R246" s="151" t="str">
        <f ca="1">IFERROR(IF($B246="","",INDEX('Impact-Probability_Matrix'!$C$4:$G$8,MATCH($D246,'Impact-Probability_Matrix'!$C$4:$C$8,0),MATCH($P246,'Impact-Probability_Matrix'!$C$4:$G$4,0))),"-")</f>
        <v/>
      </c>
      <c r="T246" s="153"/>
      <c r="U246" s="154"/>
      <c r="AE246" s="158">
        <v>231</v>
      </c>
      <c r="AF246" s="159" t="str">
        <f t="shared" ca="1" si="29"/>
        <v/>
      </c>
      <c r="AG246" s="159" t="str">
        <f t="shared" ca="1" si="29"/>
        <v/>
      </c>
      <c r="AH246" s="159" t="str">
        <f t="shared" ca="1" si="29"/>
        <v/>
      </c>
      <c r="AI246" s="159" t="str">
        <f t="shared" ca="1" si="29"/>
        <v/>
      </c>
    </row>
    <row r="247" spans="1:35" ht="34.5" thickBot="1" x14ac:dyDescent="0.25">
      <c r="A247" s="143">
        <f t="shared" si="28"/>
        <v>232</v>
      </c>
      <c r="B247" s="144" t="str">
        <f t="shared" ca="1" si="24"/>
        <v/>
      </c>
      <c r="C247" s="144" t="str">
        <f t="shared" ca="1" si="25"/>
        <v xml:space="preserve">
</v>
      </c>
      <c r="D247" s="145" t="str">
        <f t="shared" si="26"/>
        <v/>
      </c>
      <c r="E247" s="146"/>
      <c r="F247" s="146"/>
      <c r="G247" s="146"/>
      <c r="H247" s="146"/>
      <c r="I247" s="147"/>
      <c r="J247" s="148"/>
      <c r="K247" s="148"/>
      <c r="L247" s="149"/>
      <c r="M247" s="150"/>
      <c r="N247" s="148"/>
      <c r="O247" s="148"/>
      <c r="P247" s="151" t="str">
        <f t="shared" si="27"/>
        <v/>
      </c>
      <c r="Q247" s="152"/>
      <c r="R247" s="151" t="str">
        <f ca="1">IFERROR(IF($B247="","",INDEX('Impact-Probability_Matrix'!$C$4:$G$8,MATCH($D247,'Impact-Probability_Matrix'!$C$4:$C$8,0),MATCH($P247,'Impact-Probability_Matrix'!$C$4:$G$4,0))),"-")</f>
        <v/>
      </c>
      <c r="T247" s="153"/>
      <c r="U247" s="154"/>
      <c r="AE247" s="158">
        <v>232</v>
      </c>
      <c r="AF247" s="159" t="str">
        <f t="shared" ca="1" si="29"/>
        <v/>
      </c>
      <c r="AG247" s="159" t="str">
        <f t="shared" ca="1" si="29"/>
        <v/>
      </c>
      <c r="AH247" s="159" t="str">
        <f t="shared" ca="1" si="29"/>
        <v/>
      </c>
      <c r="AI247" s="159" t="str">
        <f t="shared" ca="1" si="29"/>
        <v/>
      </c>
    </row>
    <row r="248" spans="1:35" ht="34.5" thickBot="1" x14ac:dyDescent="0.25">
      <c r="A248" s="143">
        <f t="shared" si="28"/>
        <v>233</v>
      </c>
      <c r="B248" s="144" t="str">
        <f t="shared" ca="1" si="24"/>
        <v/>
      </c>
      <c r="C248" s="144" t="str">
        <f t="shared" ca="1" si="25"/>
        <v xml:space="preserve">
</v>
      </c>
      <c r="D248" s="145" t="str">
        <f t="shared" si="26"/>
        <v/>
      </c>
      <c r="E248" s="146"/>
      <c r="F248" s="146"/>
      <c r="G248" s="146"/>
      <c r="H248" s="146"/>
      <c r="I248" s="147"/>
      <c r="J248" s="148"/>
      <c r="K248" s="148"/>
      <c r="L248" s="149"/>
      <c r="M248" s="150"/>
      <c r="N248" s="148"/>
      <c r="O248" s="148"/>
      <c r="P248" s="151" t="str">
        <f t="shared" si="27"/>
        <v/>
      </c>
      <c r="Q248" s="152"/>
      <c r="R248" s="151" t="str">
        <f ca="1">IFERROR(IF($B248="","",INDEX('Impact-Probability_Matrix'!$C$4:$G$8,MATCH($D248,'Impact-Probability_Matrix'!$C$4:$C$8,0),MATCH($P248,'Impact-Probability_Matrix'!$C$4:$G$4,0))),"-")</f>
        <v/>
      </c>
      <c r="T248" s="153"/>
      <c r="U248" s="154"/>
      <c r="AE248" s="158">
        <v>233</v>
      </c>
      <c r="AF248" s="159" t="str">
        <f t="shared" ca="1" si="29"/>
        <v/>
      </c>
      <c r="AG248" s="159" t="str">
        <f t="shared" ca="1" si="29"/>
        <v/>
      </c>
      <c r="AH248" s="159" t="str">
        <f t="shared" ca="1" si="29"/>
        <v/>
      </c>
      <c r="AI248" s="159" t="str">
        <f t="shared" ca="1" si="29"/>
        <v/>
      </c>
    </row>
    <row r="249" spans="1:35" ht="34.5" thickBot="1" x14ac:dyDescent="0.25">
      <c r="A249" s="143">
        <f t="shared" si="28"/>
        <v>234</v>
      </c>
      <c r="B249" s="144" t="str">
        <f t="shared" ca="1" si="24"/>
        <v/>
      </c>
      <c r="C249" s="144" t="str">
        <f t="shared" ca="1" si="25"/>
        <v xml:space="preserve">
</v>
      </c>
      <c r="D249" s="145" t="str">
        <f t="shared" si="26"/>
        <v/>
      </c>
      <c r="E249" s="146"/>
      <c r="F249" s="146"/>
      <c r="G249" s="146"/>
      <c r="H249" s="146"/>
      <c r="I249" s="147"/>
      <c r="J249" s="148"/>
      <c r="K249" s="148"/>
      <c r="L249" s="149"/>
      <c r="M249" s="150"/>
      <c r="N249" s="148"/>
      <c r="O249" s="148"/>
      <c r="P249" s="151" t="str">
        <f t="shared" si="27"/>
        <v/>
      </c>
      <c r="Q249" s="152"/>
      <c r="R249" s="151" t="str">
        <f ca="1">IFERROR(IF($B249="","",INDEX('Impact-Probability_Matrix'!$C$4:$G$8,MATCH($D249,'Impact-Probability_Matrix'!$C$4:$C$8,0),MATCH($P249,'Impact-Probability_Matrix'!$C$4:$G$4,0))),"-")</f>
        <v/>
      </c>
      <c r="T249" s="153"/>
      <c r="U249" s="154"/>
      <c r="AE249" s="158">
        <v>234</v>
      </c>
      <c r="AF249" s="159" t="str">
        <f t="shared" ca="1" si="29"/>
        <v/>
      </c>
      <c r="AG249" s="159" t="str">
        <f t="shared" ca="1" si="29"/>
        <v/>
      </c>
      <c r="AH249" s="159" t="str">
        <f t="shared" ca="1" si="29"/>
        <v/>
      </c>
      <c r="AI249" s="159" t="str">
        <f t="shared" ca="1" si="29"/>
        <v/>
      </c>
    </row>
    <row r="250" spans="1:35" ht="34.5" thickBot="1" x14ac:dyDescent="0.25">
      <c r="A250" s="143">
        <f t="shared" si="28"/>
        <v>235</v>
      </c>
      <c r="B250" s="144" t="str">
        <f t="shared" ca="1" si="24"/>
        <v/>
      </c>
      <c r="C250" s="144" t="str">
        <f t="shared" ca="1" si="25"/>
        <v xml:space="preserve">
</v>
      </c>
      <c r="D250" s="145" t="str">
        <f t="shared" si="26"/>
        <v/>
      </c>
      <c r="E250" s="146"/>
      <c r="F250" s="146"/>
      <c r="G250" s="146"/>
      <c r="H250" s="146"/>
      <c r="I250" s="147"/>
      <c r="J250" s="148"/>
      <c r="K250" s="148"/>
      <c r="L250" s="149"/>
      <c r="M250" s="150"/>
      <c r="N250" s="148"/>
      <c r="O250" s="148"/>
      <c r="P250" s="151" t="str">
        <f t="shared" si="27"/>
        <v/>
      </c>
      <c r="Q250" s="152"/>
      <c r="R250" s="151" t="str">
        <f ca="1">IFERROR(IF($B250="","",INDEX('Impact-Probability_Matrix'!$C$4:$G$8,MATCH($D250,'Impact-Probability_Matrix'!$C$4:$C$8,0),MATCH($P250,'Impact-Probability_Matrix'!$C$4:$G$4,0))),"-")</f>
        <v/>
      </c>
      <c r="T250" s="153"/>
      <c r="U250" s="154"/>
      <c r="AE250" s="158">
        <v>235</v>
      </c>
      <c r="AF250" s="159" t="str">
        <f t="shared" ca="1" si="29"/>
        <v/>
      </c>
      <c r="AG250" s="159" t="str">
        <f t="shared" ca="1" si="29"/>
        <v/>
      </c>
      <c r="AH250" s="159" t="str">
        <f t="shared" ca="1" si="29"/>
        <v/>
      </c>
      <c r="AI250" s="159" t="str">
        <f t="shared" ca="1" si="29"/>
        <v/>
      </c>
    </row>
    <row r="251" spans="1:35" ht="34.5" thickBot="1" x14ac:dyDescent="0.25">
      <c r="A251" s="143">
        <f t="shared" si="28"/>
        <v>236</v>
      </c>
      <c r="B251" s="144" t="str">
        <f t="shared" ca="1" si="24"/>
        <v/>
      </c>
      <c r="C251" s="144" t="str">
        <f t="shared" ca="1" si="25"/>
        <v xml:space="preserve">
</v>
      </c>
      <c r="D251" s="145" t="str">
        <f t="shared" si="26"/>
        <v/>
      </c>
      <c r="E251" s="146"/>
      <c r="F251" s="146"/>
      <c r="G251" s="146"/>
      <c r="H251" s="146"/>
      <c r="I251" s="147"/>
      <c r="J251" s="148"/>
      <c r="K251" s="148"/>
      <c r="L251" s="149"/>
      <c r="M251" s="150"/>
      <c r="N251" s="148"/>
      <c r="O251" s="148"/>
      <c r="P251" s="151" t="str">
        <f t="shared" si="27"/>
        <v/>
      </c>
      <c r="Q251" s="152"/>
      <c r="R251" s="151" t="str">
        <f ca="1">IFERROR(IF($B251="","",INDEX('Impact-Probability_Matrix'!$C$4:$G$8,MATCH($D251,'Impact-Probability_Matrix'!$C$4:$C$8,0),MATCH($P251,'Impact-Probability_Matrix'!$C$4:$G$4,0))),"-")</f>
        <v/>
      </c>
      <c r="T251" s="153"/>
      <c r="U251" s="154"/>
      <c r="AE251" s="158">
        <v>236</v>
      </c>
      <c r="AF251" s="159" t="str">
        <f t="shared" ca="1" si="29"/>
        <v/>
      </c>
      <c r="AG251" s="159" t="str">
        <f t="shared" ca="1" si="29"/>
        <v/>
      </c>
      <c r="AH251" s="159" t="str">
        <f t="shared" ca="1" si="29"/>
        <v/>
      </c>
      <c r="AI251" s="159" t="str">
        <f t="shared" ca="1" si="29"/>
        <v/>
      </c>
    </row>
    <row r="252" spans="1:35" ht="34.5" thickBot="1" x14ac:dyDescent="0.25">
      <c r="A252" s="143">
        <f t="shared" si="28"/>
        <v>237</v>
      </c>
      <c r="B252" s="144" t="str">
        <f t="shared" ca="1" si="24"/>
        <v/>
      </c>
      <c r="C252" s="144" t="str">
        <f t="shared" ca="1" si="25"/>
        <v xml:space="preserve">
</v>
      </c>
      <c r="D252" s="145" t="str">
        <f t="shared" si="26"/>
        <v/>
      </c>
      <c r="E252" s="146"/>
      <c r="F252" s="146"/>
      <c r="G252" s="146"/>
      <c r="H252" s="146"/>
      <c r="I252" s="147"/>
      <c r="J252" s="148"/>
      <c r="K252" s="148"/>
      <c r="L252" s="149"/>
      <c r="M252" s="150"/>
      <c r="N252" s="148"/>
      <c r="O252" s="148"/>
      <c r="P252" s="151" t="str">
        <f t="shared" si="27"/>
        <v/>
      </c>
      <c r="Q252" s="152"/>
      <c r="R252" s="151" t="str">
        <f ca="1">IFERROR(IF($B252="","",INDEX('Impact-Probability_Matrix'!$C$4:$G$8,MATCH($D252,'Impact-Probability_Matrix'!$C$4:$C$8,0),MATCH($P252,'Impact-Probability_Matrix'!$C$4:$G$4,0))),"-")</f>
        <v/>
      </c>
      <c r="T252" s="153"/>
      <c r="U252" s="154"/>
      <c r="AE252" s="158">
        <v>237</v>
      </c>
      <c r="AF252" s="159" t="str">
        <f t="shared" ref="AF252:AI265" ca="1" si="30">IFERROR(INDEX(INDIRECT($AA$34),MATCH($AE252,INDIRECT($Y$34),0),MATCH(AF$15,INDIRECT($Z$34),0)),"")</f>
        <v/>
      </c>
      <c r="AG252" s="159" t="str">
        <f t="shared" ca="1" si="30"/>
        <v/>
      </c>
      <c r="AH252" s="159" t="str">
        <f t="shared" ca="1" si="30"/>
        <v/>
      </c>
      <c r="AI252" s="159" t="str">
        <f t="shared" ca="1" si="30"/>
        <v/>
      </c>
    </row>
    <row r="253" spans="1:35" ht="34.5" thickBot="1" x14ac:dyDescent="0.25">
      <c r="A253" s="143">
        <f t="shared" si="28"/>
        <v>238</v>
      </c>
      <c r="B253" s="144" t="str">
        <f t="shared" ca="1" si="24"/>
        <v/>
      </c>
      <c r="C253" s="144" t="str">
        <f t="shared" ca="1" si="25"/>
        <v xml:space="preserve">
</v>
      </c>
      <c r="D253" s="145" t="str">
        <f t="shared" si="26"/>
        <v/>
      </c>
      <c r="E253" s="146"/>
      <c r="F253" s="146"/>
      <c r="G253" s="146"/>
      <c r="H253" s="146"/>
      <c r="I253" s="147"/>
      <c r="J253" s="148"/>
      <c r="K253" s="148"/>
      <c r="L253" s="149"/>
      <c r="M253" s="150"/>
      <c r="N253" s="148"/>
      <c r="O253" s="148"/>
      <c r="P253" s="151" t="str">
        <f t="shared" si="27"/>
        <v/>
      </c>
      <c r="Q253" s="152"/>
      <c r="R253" s="151" t="str">
        <f ca="1">IFERROR(IF($B253="","",INDEX('Impact-Probability_Matrix'!$C$4:$G$8,MATCH($D253,'Impact-Probability_Matrix'!$C$4:$C$8,0),MATCH($P253,'Impact-Probability_Matrix'!$C$4:$G$4,0))),"-")</f>
        <v/>
      </c>
      <c r="T253" s="153"/>
      <c r="U253" s="154"/>
      <c r="AE253" s="158">
        <v>238</v>
      </c>
      <c r="AF253" s="159" t="str">
        <f t="shared" ca="1" si="30"/>
        <v/>
      </c>
      <c r="AG253" s="159" t="str">
        <f t="shared" ca="1" si="30"/>
        <v/>
      </c>
      <c r="AH253" s="159" t="str">
        <f t="shared" ca="1" si="30"/>
        <v/>
      </c>
      <c r="AI253" s="159" t="str">
        <f t="shared" ca="1" si="30"/>
        <v/>
      </c>
    </row>
    <row r="254" spans="1:35" ht="34.5" thickBot="1" x14ac:dyDescent="0.25">
      <c r="A254" s="143">
        <f t="shared" si="28"/>
        <v>239</v>
      </c>
      <c r="B254" s="144" t="str">
        <f t="shared" ca="1" si="24"/>
        <v/>
      </c>
      <c r="C254" s="144" t="str">
        <f t="shared" ca="1" si="25"/>
        <v xml:space="preserve">
</v>
      </c>
      <c r="D254" s="145" t="str">
        <f t="shared" si="26"/>
        <v/>
      </c>
      <c r="E254" s="146"/>
      <c r="F254" s="146"/>
      <c r="G254" s="146"/>
      <c r="H254" s="146"/>
      <c r="I254" s="147"/>
      <c r="J254" s="148"/>
      <c r="K254" s="148"/>
      <c r="L254" s="149"/>
      <c r="M254" s="150"/>
      <c r="N254" s="148"/>
      <c r="O254" s="148"/>
      <c r="P254" s="151" t="str">
        <f t="shared" si="27"/>
        <v/>
      </c>
      <c r="Q254" s="152"/>
      <c r="R254" s="151" t="str">
        <f ca="1">IFERROR(IF($B254="","",INDEX('Impact-Probability_Matrix'!$C$4:$G$8,MATCH($D254,'Impact-Probability_Matrix'!$C$4:$C$8,0),MATCH($P254,'Impact-Probability_Matrix'!$C$4:$G$4,0))),"-")</f>
        <v/>
      </c>
      <c r="T254" s="153"/>
      <c r="U254" s="154"/>
      <c r="AE254" s="158">
        <v>239</v>
      </c>
      <c r="AF254" s="159" t="str">
        <f t="shared" ca="1" si="30"/>
        <v/>
      </c>
      <c r="AG254" s="159" t="str">
        <f t="shared" ca="1" si="30"/>
        <v/>
      </c>
      <c r="AH254" s="159" t="str">
        <f t="shared" ca="1" si="30"/>
        <v/>
      </c>
      <c r="AI254" s="159" t="str">
        <f t="shared" ca="1" si="30"/>
        <v/>
      </c>
    </row>
    <row r="255" spans="1:35" ht="34.5" thickBot="1" x14ac:dyDescent="0.25">
      <c r="A255" s="143">
        <f t="shared" si="28"/>
        <v>240</v>
      </c>
      <c r="B255" s="144" t="str">
        <f t="shared" ca="1" si="24"/>
        <v/>
      </c>
      <c r="C255" s="144" t="str">
        <f t="shared" ca="1" si="25"/>
        <v xml:space="preserve">
</v>
      </c>
      <c r="D255" s="145" t="str">
        <f t="shared" si="26"/>
        <v/>
      </c>
      <c r="E255" s="146"/>
      <c r="F255" s="146"/>
      <c r="G255" s="146"/>
      <c r="H255" s="146"/>
      <c r="I255" s="147"/>
      <c r="J255" s="148"/>
      <c r="K255" s="148"/>
      <c r="L255" s="149"/>
      <c r="M255" s="150"/>
      <c r="N255" s="148"/>
      <c r="O255" s="148"/>
      <c r="P255" s="151" t="str">
        <f t="shared" si="27"/>
        <v/>
      </c>
      <c r="Q255" s="152"/>
      <c r="R255" s="151" t="str">
        <f ca="1">IFERROR(IF($B255="","",INDEX('Impact-Probability_Matrix'!$C$4:$G$8,MATCH($D255,'Impact-Probability_Matrix'!$C$4:$C$8,0),MATCH($P255,'Impact-Probability_Matrix'!$C$4:$G$4,0))),"-")</f>
        <v/>
      </c>
      <c r="T255" s="153"/>
      <c r="U255" s="154"/>
      <c r="AE255" s="158">
        <v>240</v>
      </c>
      <c r="AF255" s="159" t="str">
        <f t="shared" ca="1" si="30"/>
        <v/>
      </c>
      <c r="AG255" s="159" t="str">
        <f t="shared" ca="1" si="30"/>
        <v/>
      </c>
      <c r="AH255" s="159" t="str">
        <f t="shared" ca="1" si="30"/>
        <v/>
      </c>
      <c r="AI255" s="159" t="str">
        <f t="shared" ca="1" si="30"/>
        <v/>
      </c>
    </row>
    <row r="256" spans="1:35" ht="34.5" thickBot="1" x14ac:dyDescent="0.25">
      <c r="A256" s="143">
        <f t="shared" si="28"/>
        <v>241</v>
      </c>
      <c r="B256" s="144" t="str">
        <f t="shared" ca="1" si="24"/>
        <v/>
      </c>
      <c r="C256" s="144" t="str">
        <f t="shared" ca="1" si="25"/>
        <v xml:space="preserve">
</v>
      </c>
      <c r="D256" s="145" t="str">
        <f t="shared" si="26"/>
        <v/>
      </c>
      <c r="E256" s="146"/>
      <c r="F256" s="146"/>
      <c r="G256" s="146"/>
      <c r="H256" s="146"/>
      <c r="I256" s="147"/>
      <c r="J256" s="148"/>
      <c r="K256" s="148"/>
      <c r="L256" s="149"/>
      <c r="M256" s="150"/>
      <c r="N256" s="148"/>
      <c r="O256" s="148"/>
      <c r="P256" s="151" t="str">
        <f t="shared" si="27"/>
        <v/>
      </c>
      <c r="Q256" s="152"/>
      <c r="R256" s="151" t="str">
        <f ca="1">IFERROR(IF($B256="","",INDEX('Impact-Probability_Matrix'!$C$4:$G$8,MATCH($D256,'Impact-Probability_Matrix'!$C$4:$C$8,0),MATCH($P256,'Impact-Probability_Matrix'!$C$4:$G$4,0))),"-")</f>
        <v/>
      </c>
      <c r="T256" s="153"/>
      <c r="U256" s="154"/>
      <c r="AE256" s="158">
        <v>241</v>
      </c>
      <c r="AF256" s="159" t="str">
        <f t="shared" ca="1" si="30"/>
        <v/>
      </c>
      <c r="AG256" s="159" t="str">
        <f t="shared" ca="1" si="30"/>
        <v/>
      </c>
      <c r="AH256" s="159" t="str">
        <f t="shared" ca="1" si="30"/>
        <v/>
      </c>
      <c r="AI256" s="159" t="str">
        <f t="shared" ca="1" si="30"/>
        <v/>
      </c>
    </row>
    <row r="257" spans="1:35" ht="34.5" thickBot="1" x14ac:dyDescent="0.25">
      <c r="A257" s="143">
        <f t="shared" si="28"/>
        <v>242</v>
      </c>
      <c r="B257" s="144" t="str">
        <f t="shared" ca="1" si="24"/>
        <v/>
      </c>
      <c r="C257" s="144" t="str">
        <f t="shared" ca="1" si="25"/>
        <v xml:space="preserve">
</v>
      </c>
      <c r="D257" s="145" t="str">
        <f t="shared" si="26"/>
        <v/>
      </c>
      <c r="E257" s="146"/>
      <c r="F257" s="146"/>
      <c r="G257" s="146"/>
      <c r="H257" s="146"/>
      <c r="I257" s="147"/>
      <c r="J257" s="148"/>
      <c r="K257" s="148"/>
      <c r="L257" s="149"/>
      <c r="M257" s="150"/>
      <c r="N257" s="148"/>
      <c r="O257" s="148"/>
      <c r="P257" s="151" t="str">
        <f t="shared" si="27"/>
        <v/>
      </c>
      <c r="Q257" s="152"/>
      <c r="R257" s="151" t="str">
        <f ca="1">IFERROR(IF($B257="","",INDEX('Impact-Probability_Matrix'!$C$4:$G$8,MATCH($D257,'Impact-Probability_Matrix'!$C$4:$C$8,0),MATCH($P257,'Impact-Probability_Matrix'!$C$4:$G$4,0))),"-")</f>
        <v/>
      </c>
      <c r="T257" s="153"/>
      <c r="U257" s="154"/>
      <c r="AE257" s="158">
        <v>242</v>
      </c>
      <c r="AF257" s="159" t="str">
        <f t="shared" ca="1" si="30"/>
        <v/>
      </c>
      <c r="AG257" s="159" t="str">
        <f t="shared" ca="1" si="30"/>
        <v/>
      </c>
      <c r="AH257" s="159" t="str">
        <f t="shared" ca="1" si="30"/>
        <v/>
      </c>
      <c r="AI257" s="159" t="str">
        <f t="shared" ca="1" si="30"/>
        <v/>
      </c>
    </row>
    <row r="258" spans="1:35" ht="34.5" thickBot="1" x14ac:dyDescent="0.25">
      <c r="A258" s="143">
        <f t="shared" si="28"/>
        <v>243</v>
      </c>
      <c r="B258" s="144" t="str">
        <f t="shared" ca="1" si="24"/>
        <v/>
      </c>
      <c r="C258" s="144" t="str">
        <f t="shared" ca="1" si="25"/>
        <v xml:space="preserve">
</v>
      </c>
      <c r="D258" s="145" t="str">
        <f t="shared" si="26"/>
        <v/>
      </c>
      <c r="E258" s="146"/>
      <c r="F258" s="146"/>
      <c r="G258" s="146"/>
      <c r="H258" s="146"/>
      <c r="I258" s="147"/>
      <c r="J258" s="148"/>
      <c r="K258" s="148"/>
      <c r="L258" s="149"/>
      <c r="M258" s="150"/>
      <c r="N258" s="148"/>
      <c r="O258" s="148"/>
      <c r="P258" s="151" t="str">
        <f t="shared" si="27"/>
        <v/>
      </c>
      <c r="Q258" s="152"/>
      <c r="R258" s="151" t="str">
        <f ca="1">IFERROR(IF($B258="","",INDEX('Impact-Probability_Matrix'!$C$4:$G$8,MATCH($D258,'Impact-Probability_Matrix'!$C$4:$C$8,0),MATCH($P258,'Impact-Probability_Matrix'!$C$4:$G$4,0))),"-")</f>
        <v/>
      </c>
      <c r="T258" s="153"/>
      <c r="U258" s="154"/>
      <c r="AE258" s="158">
        <v>243</v>
      </c>
      <c r="AF258" s="159" t="str">
        <f t="shared" ca="1" si="30"/>
        <v/>
      </c>
      <c r="AG258" s="159" t="str">
        <f t="shared" ca="1" si="30"/>
        <v/>
      </c>
      <c r="AH258" s="159" t="str">
        <f t="shared" ca="1" si="30"/>
        <v/>
      </c>
      <c r="AI258" s="159" t="str">
        <f t="shared" ca="1" si="30"/>
        <v/>
      </c>
    </row>
    <row r="259" spans="1:35" ht="34.5" thickBot="1" x14ac:dyDescent="0.25">
      <c r="A259" s="143">
        <f t="shared" si="28"/>
        <v>244</v>
      </c>
      <c r="B259" s="144" t="str">
        <f t="shared" ca="1" si="24"/>
        <v/>
      </c>
      <c r="C259" s="144" t="str">
        <f t="shared" ca="1" si="25"/>
        <v xml:space="preserve">
</v>
      </c>
      <c r="D259" s="145" t="str">
        <f t="shared" si="26"/>
        <v/>
      </c>
      <c r="E259" s="146"/>
      <c r="F259" s="146"/>
      <c r="G259" s="146"/>
      <c r="H259" s="146"/>
      <c r="I259" s="147"/>
      <c r="J259" s="148"/>
      <c r="K259" s="148"/>
      <c r="L259" s="149"/>
      <c r="M259" s="150"/>
      <c r="N259" s="148"/>
      <c r="O259" s="148"/>
      <c r="P259" s="151" t="str">
        <f t="shared" si="27"/>
        <v/>
      </c>
      <c r="Q259" s="152"/>
      <c r="R259" s="151" t="str">
        <f ca="1">IFERROR(IF($B259="","",INDEX('Impact-Probability_Matrix'!$C$4:$G$8,MATCH($D259,'Impact-Probability_Matrix'!$C$4:$C$8,0),MATCH($P259,'Impact-Probability_Matrix'!$C$4:$G$4,0))),"-")</f>
        <v/>
      </c>
      <c r="T259" s="153"/>
      <c r="U259" s="154"/>
      <c r="AE259" s="158">
        <v>244</v>
      </c>
      <c r="AF259" s="159" t="str">
        <f t="shared" ca="1" si="30"/>
        <v/>
      </c>
      <c r="AG259" s="159" t="str">
        <f t="shared" ca="1" si="30"/>
        <v/>
      </c>
      <c r="AH259" s="159" t="str">
        <f t="shared" ca="1" si="30"/>
        <v/>
      </c>
      <c r="AI259" s="159" t="str">
        <f t="shared" ca="1" si="30"/>
        <v/>
      </c>
    </row>
    <row r="260" spans="1:35" ht="34.5" thickBot="1" x14ac:dyDescent="0.25">
      <c r="A260" s="143">
        <f t="shared" si="28"/>
        <v>245</v>
      </c>
      <c r="B260" s="144" t="str">
        <f t="shared" ca="1" si="24"/>
        <v/>
      </c>
      <c r="C260" s="144" t="str">
        <f t="shared" ca="1" si="25"/>
        <v xml:space="preserve">
</v>
      </c>
      <c r="D260" s="145" t="str">
        <f t="shared" si="26"/>
        <v/>
      </c>
      <c r="E260" s="146"/>
      <c r="F260" s="146"/>
      <c r="G260" s="146"/>
      <c r="H260" s="146"/>
      <c r="I260" s="147"/>
      <c r="J260" s="148"/>
      <c r="K260" s="148"/>
      <c r="L260" s="149"/>
      <c r="M260" s="150"/>
      <c r="N260" s="148"/>
      <c r="O260" s="148"/>
      <c r="P260" s="151" t="str">
        <f t="shared" si="27"/>
        <v/>
      </c>
      <c r="Q260" s="152"/>
      <c r="R260" s="151" t="str">
        <f ca="1">IFERROR(IF($B260="","",INDEX('Impact-Probability_Matrix'!$C$4:$G$8,MATCH($D260,'Impact-Probability_Matrix'!$C$4:$C$8,0),MATCH($P260,'Impact-Probability_Matrix'!$C$4:$G$4,0))),"-")</f>
        <v/>
      </c>
      <c r="T260" s="153"/>
      <c r="U260" s="154"/>
      <c r="AE260" s="158">
        <v>245</v>
      </c>
      <c r="AF260" s="159" t="str">
        <f t="shared" ca="1" si="30"/>
        <v/>
      </c>
      <c r="AG260" s="159" t="str">
        <f t="shared" ca="1" si="30"/>
        <v/>
      </c>
      <c r="AH260" s="159" t="str">
        <f t="shared" ca="1" si="30"/>
        <v/>
      </c>
      <c r="AI260" s="159" t="str">
        <f t="shared" ca="1" si="30"/>
        <v/>
      </c>
    </row>
    <row r="261" spans="1:35" ht="34.5" thickBot="1" x14ac:dyDescent="0.25">
      <c r="A261" s="143">
        <f t="shared" si="28"/>
        <v>246</v>
      </c>
      <c r="B261" s="144" t="str">
        <f t="shared" ca="1" si="24"/>
        <v/>
      </c>
      <c r="C261" s="144" t="str">
        <f t="shared" ca="1" si="25"/>
        <v xml:space="preserve">
</v>
      </c>
      <c r="D261" s="145" t="str">
        <f t="shared" si="26"/>
        <v/>
      </c>
      <c r="E261" s="146"/>
      <c r="F261" s="146"/>
      <c r="G261" s="146"/>
      <c r="H261" s="146"/>
      <c r="I261" s="147"/>
      <c r="J261" s="148"/>
      <c r="K261" s="148"/>
      <c r="L261" s="149"/>
      <c r="M261" s="150"/>
      <c r="N261" s="148"/>
      <c r="O261" s="148"/>
      <c r="P261" s="151" t="str">
        <f t="shared" si="27"/>
        <v/>
      </c>
      <c r="Q261" s="152"/>
      <c r="R261" s="151" t="str">
        <f ca="1">IFERROR(IF($B261="","",INDEX('Impact-Probability_Matrix'!$C$4:$G$8,MATCH($D261,'Impact-Probability_Matrix'!$C$4:$C$8,0),MATCH($P261,'Impact-Probability_Matrix'!$C$4:$G$4,0))),"-")</f>
        <v/>
      </c>
      <c r="T261" s="153"/>
      <c r="U261" s="154"/>
      <c r="AE261" s="158">
        <v>246</v>
      </c>
      <c r="AF261" s="159" t="str">
        <f t="shared" ca="1" si="30"/>
        <v/>
      </c>
      <c r="AG261" s="159" t="str">
        <f t="shared" ca="1" si="30"/>
        <v/>
      </c>
      <c r="AH261" s="159" t="str">
        <f t="shared" ca="1" si="30"/>
        <v/>
      </c>
      <c r="AI261" s="159" t="str">
        <f t="shared" ca="1" si="30"/>
        <v/>
      </c>
    </row>
    <row r="262" spans="1:35" ht="34.5" thickBot="1" x14ac:dyDescent="0.25">
      <c r="A262" s="143">
        <f t="shared" si="28"/>
        <v>247</v>
      </c>
      <c r="B262" s="144" t="str">
        <f t="shared" ca="1" si="24"/>
        <v/>
      </c>
      <c r="C262" s="144" t="str">
        <f t="shared" ca="1" si="25"/>
        <v xml:space="preserve">
</v>
      </c>
      <c r="D262" s="145" t="str">
        <f t="shared" si="26"/>
        <v/>
      </c>
      <c r="E262" s="146"/>
      <c r="F262" s="146"/>
      <c r="G262" s="146"/>
      <c r="H262" s="146"/>
      <c r="I262" s="147"/>
      <c r="J262" s="148"/>
      <c r="K262" s="148"/>
      <c r="L262" s="149"/>
      <c r="M262" s="150"/>
      <c r="N262" s="148"/>
      <c r="O262" s="148"/>
      <c r="P262" s="151" t="str">
        <f t="shared" si="27"/>
        <v/>
      </c>
      <c r="Q262" s="152"/>
      <c r="R262" s="151" t="str">
        <f ca="1">IFERROR(IF($B262="","",INDEX('Impact-Probability_Matrix'!$C$4:$G$8,MATCH($D262,'Impact-Probability_Matrix'!$C$4:$C$8,0),MATCH($P262,'Impact-Probability_Matrix'!$C$4:$G$4,0))),"-")</f>
        <v/>
      </c>
      <c r="T262" s="153"/>
      <c r="U262" s="154"/>
      <c r="AE262" s="158">
        <v>247</v>
      </c>
      <c r="AF262" s="159" t="str">
        <f t="shared" ca="1" si="30"/>
        <v/>
      </c>
      <c r="AG262" s="159" t="str">
        <f t="shared" ca="1" si="30"/>
        <v/>
      </c>
      <c r="AH262" s="159" t="str">
        <f t="shared" ca="1" si="30"/>
        <v/>
      </c>
      <c r="AI262" s="159" t="str">
        <f t="shared" ca="1" si="30"/>
        <v/>
      </c>
    </row>
    <row r="263" spans="1:35" ht="34.5" thickBot="1" x14ac:dyDescent="0.25">
      <c r="A263" s="143">
        <f t="shared" si="28"/>
        <v>248</v>
      </c>
      <c r="B263" s="144" t="str">
        <f t="shared" ca="1" si="24"/>
        <v/>
      </c>
      <c r="C263" s="144" t="str">
        <f t="shared" ca="1" si="25"/>
        <v xml:space="preserve">
</v>
      </c>
      <c r="D263" s="145" t="str">
        <f t="shared" si="26"/>
        <v/>
      </c>
      <c r="E263" s="146"/>
      <c r="F263" s="146"/>
      <c r="G263" s="146"/>
      <c r="H263" s="146"/>
      <c r="I263" s="147"/>
      <c r="J263" s="148"/>
      <c r="K263" s="148"/>
      <c r="L263" s="149"/>
      <c r="M263" s="150"/>
      <c r="N263" s="148"/>
      <c r="O263" s="148"/>
      <c r="P263" s="151" t="str">
        <f t="shared" si="27"/>
        <v/>
      </c>
      <c r="Q263" s="152"/>
      <c r="R263" s="151" t="str">
        <f ca="1">IFERROR(IF($B263="","",INDEX('Impact-Probability_Matrix'!$C$4:$G$8,MATCH($D263,'Impact-Probability_Matrix'!$C$4:$C$8,0),MATCH($P263,'Impact-Probability_Matrix'!$C$4:$G$4,0))),"-")</f>
        <v/>
      </c>
      <c r="T263" s="153"/>
      <c r="U263" s="154"/>
      <c r="AE263" s="158">
        <v>248</v>
      </c>
      <c r="AF263" s="159" t="str">
        <f t="shared" ca="1" si="30"/>
        <v/>
      </c>
      <c r="AG263" s="159" t="str">
        <f t="shared" ca="1" si="30"/>
        <v/>
      </c>
      <c r="AH263" s="159" t="str">
        <f t="shared" ca="1" si="30"/>
        <v/>
      </c>
      <c r="AI263" s="159" t="str">
        <f t="shared" ca="1" si="30"/>
        <v/>
      </c>
    </row>
    <row r="264" spans="1:35" ht="34.5" thickBot="1" x14ac:dyDescent="0.25">
      <c r="A264" s="143">
        <f t="shared" si="28"/>
        <v>249</v>
      </c>
      <c r="B264" s="144" t="str">
        <f t="shared" ca="1" si="24"/>
        <v/>
      </c>
      <c r="C264" s="144" t="str">
        <f t="shared" ca="1" si="25"/>
        <v xml:space="preserve">
</v>
      </c>
      <c r="D264" s="145" t="str">
        <f t="shared" si="26"/>
        <v/>
      </c>
      <c r="E264" s="146"/>
      <c r="F264" s="146"/>
      <c r="G264" s="146"/>
      <c r="H264" s="146"/>
      <c r="I264" s="147"/>
      <c r="J264" s="148"/>
      <c r="K264" s="148"/>
      <c r="L264" s="149"/>
      <c r="M264" s="150"/>
      <c r="N264" s="148"/>
      <c r="O264" s="148"/>
      <c r="P264" s="151" t="str">
        <f t="shared" si="27"/>
        <v/>
      </c>
      <c r="Q264" s="152"/>
      <c r="R264" s="151" t="str">
        <f ca="1">IFERROR(IF($B264="","",INDEX('Impact-Probability_Matrix'!$C$4:$G$8,MATCH($D264,'Impact-Probability_Matrix'!$C$4:$C$8,0),MATCH($P264,'Impact-Probability_Matrix'!$C$4:$G$4,0))),"-")</f>
        <v/>
      </c>
      <c r="T264" s="153"/>
      <c r="U264" s="154"/>
      <c r="AE264" s="158">
        <v>249</v>
      </c>
      <c r="AF264" s="159" t="str">
        <f t="shared" ca="1" si="30"/>
        <v/>
      </c>
      <c r="AG264" s="159" t="str">
        <f t="shared" ca="1" si="30"/>
        <v/>
      </c>
      <c r="AH264" s="159" t="str">
        <f t="shared" ca="1" si="30"/>
        <v/>
      </c>
      <c r="AI264" s="159" t="str">
        <f t="shared" ca="1" si="30"/>
        <v/>
      </c>
    </row>
    <row r="265" spans="1:35" ht="34.5" thickBot="1" x14ac:dyDescent="0.25">
      <c r="A265" s="143">
        <f t="shared" si="28"/>
        <v>250</v>
      </c>
      <c r="B265" s="144" t="str">
        <f t="shared" ca="1" si="24"/>
        <v/>
      </c>
      <c r="C265" s="144" t="str">
        <f t="shared" ca="1" si="25"/>
        <v xml:space="preserve">
</v>
      </c>
      <c r="D265" s="145" t="str">
        <f t="shared" si="26"/>
        <v/>
      </c>
      <c r="E265" s="146"/>
      <c r="F265" s="146"/>
      <c r="G265" s="146"/>
      <c r="H265" s="146"/>
      <c r="I265" s="147"/>
      <c r="J265" s="148"/>
      <c r="K265" s="148"/>
      <c r="L265" s="149"/>
      <c r="M265" s="150"/>
      <c r="N265" s="148"/>
      <c r="O265" s="148"/>
      <c r="P265" s="151" t="str">
        <f t="shared" si="27"/>
        <v/>
      </c>
      <c r="Q265" s="152"/>
      <c r="R265" s="151" t="str">
        <f ca="1">IFERROR(IF($B265="","",INDEX('Impact-Probability_Matrix'!$C$4:$G$8,MATCH($D265,'Impact-Probability_Matrix'!$C$4:$C$8,0),MATCH($P265,'Impact-Probability_Matrix'!$C$4:$G$4,0))),"-")</f>
        <v/>
      </c>
      <c r="T265" s="153"/>
      <c r="U265" s="154"/>
      <c r="AE265" s="158">
        <v>250</v>
      </c>
      <c r="AF265" s="159" t="str">
        <f t="shared" ca="1" si="30"/>
        <v/>
      </c>
      <c r="AG265" s="159" t="str">
        <f t="shared" ca="1" si="30"/>
        <v/>
      </c>
      <c r="AH265" s="159" t="str">
        <f t="shared" ca="1" si="30"/>
        <v/>
      </c>
      <c r="AI265" s="159" t="str">
        <f t="shared" ca="1" si="30"/>
        <v/>
      </c>
    </row>
    <row r="266" spans="1:35" ht="15" thickBot="1" x14ac:dyDescent="0.25">
      <c r="A266" s="196" t="s">
        <v>95</v>
      </c>
      <c r="B266" s="197"/>
      <c r="C266" s="197"/>
      <c r="D266" s="198"/>
      <c r="E266" s="198"/>
      <c r="F266" s="198"/>
      <c r="G266" s="198"/>
      <c r="H266" s="198"/>
      <c r="I266" s="198"/>
      <c r="J266" s="198"/>
      <c r="K266" s="198"/>
      <c r="L266" s="198"/>
      <c r="M266" s="198"/>
      <c r="N266" s="198"/>
      <c r="O266" s="198"/>
      <c r="P266" s="198"/>
      <c r="Q266" s="198"/>
      <c r="R266" s="198"/>
      <c r="S266" s="198"/>
      <c r="T266" s="198"/>
      <c r="U266" s="199"/>
      <c r="AE266" s="200" t="s">
        <v>95</v>
      </c>
      <c r="AF266" s="201"/>
      <c r="AG266" s="201"/>
      <c r="AH266" s="202"/>
      <c r="AI266" s="203"/>
    </row>
    <row r="267" spans="1:35" x14ac:dyDescent="0.2">
      <c r="A267" s="25">
        <v>1</v>
      </c>
      <c r="B267" s="25">
        <v>2</v>
      </c>
      <c r="C267" s="25">
        <v>3</v>
      </c>
      <c r="D267" s="25">
        <v>4</v>
      </c>
      <c r="E267" s="25">
        <v>5</v>
      </c>
      <c r="F267" s="25">
        <v>6</v>
      </c>
      <c r="G267" s="25">
        <v>7</v>
      </c>
      <c r="H267" s="25">
        <v>8</v>
      </c>
      <c r="I267" s="25">
        <v>9</v>
      </c>
      <c r="J267" s="25">
        <v>10</v>
      </c>
      <c r="K267" s="25">
        <v>11</v>
      </c>
      <c r="L267" s="25">
        <v>12</v>
      </c>
      <c r="M267" s="25">
        <v>13</v>
      </c>
      <c r="N267" s="25">
        <v>14</v>
      </c>
      <c r="O267" s="25">
        <v>15</v>
      </c>
      <c r="P267" s="25">
        <v>16</v>
      </c>
      <c r="Q267" s="25">
        <v>17</v>
      </c>
      <c r="R267" s="25">
        <v>18</v>
      </c>
      <c r="S267" s="25">
        <v>19</v>
      </c>
      <c r="T267" s="25">
        <v>20</v>
      </c>
      <c r="U267" s="25"/>
    </row>
    <row r="268" spans="1:35" x14ac:dyDescent="0.2">
      <c r="D268" s="23"/>
      <c r="E268" s="23"/>
      <c r="F268" s="23"/>
      <c r="G268" s="23"/>
      <c r="H268" s="23"/>
      <c r="I268" s="23"/>
      <c r="J268" s="23"/>
      <c r="K268" s="23"/>
      <c r="L268" s="23"/>
      <c r="M268" s="23"/>
      <c r="N268" s="23"/>
      <c r="O268" s="23"/>
      <c r="P268" s="23"/>
      <c r="Q268" s="23"/>
      <c r="R268" s="23"/>
    </row>
    <row r="269" spans="1:35" x14ac:dyDescent="0.2">
      <c r="D269" s="204" t="s">
        <v>182</v>
      </c>
      <c r="J269" s="205"/>
      <c r="K269" s="206" t="s">
        <v>183</v>
      </c>
      <c r="R269" s="207" t="s">
        <v>184</v>
      </c>
    </row>
    <row r="270" spans="1:35" x14ac:dyDescent="0.2">
      <c r="C270" s="208"/>
      <c r="E270" s="209"/>
      <c r="F270" s="209"/>
      <c r="G270" s="209"/>
      <c r="H270" s="209"/>
      <c r="I270"/>
      <c r="J270" s="210" t="s">
        <v>185</v>
      </c>
      <c r="L270"/>
      <c r="M270" s="210" t="s">
        <v>186</v>
      </c>
    </row>
    <row r="271" spans="1:35" x14ac:dyDescent="0.2">
      <c r="C271" s="209"/>
      <c r="D271" s="211">
        <v>1</v>
      </c>
      <c r="E271" s="209"/>
      <c r="F271" s="209"/>
      <c r="G271" s="209"/>
      <c r="H271" s="209"/>
      <c r="I271"/>
      <c r="J271" s="212">
        <v>2</v>
      </c>
      <c r="L271"/>
      <c r="M271" s="103">
        <v>2</v>
      </c>
      <c r="P271" s="213" t="s">
        <v>187</v>
      </c>
      <c r="R271" s="214" t="s">
        <v>188</v>
      </c>
    </row>
    <row r="272" spans="1:35" x14ac:dyDescent="0.2">
      <c r="C272" s="209"/>
      <c r="D272" s="211">
        <v>2</v>
      </c>
      <c r="E272" s="209"/>
      <c r="F272" s="209"/>
      <c r="G272" s="209"/>
      <c r="H272" s="209"/>
      <c r="I272"/>
      <c r="J272" s="212">
        <v>3</v>
      </c>
      <c r="L272"/>
      <c r="M272" s="103">
        <v>1</v>
      </c>
      <c r="P272" s="213" t="s">
        <v>189</v>
      </c>
      <c r="R272" s="214" t="s">
        <v>190</v>
      </c>
    </row>
    <row r="273" spans="3:18" x14ac:dyDescent="0.2">
      <c r="C273" s="209"/>
      <c r="D273" s="211">
        <v>3</v>
      </c>
      <c r="E273" s="209"/>
      <c r="F273" s="209"/>
      <c r="G273" s="209"/>
      <c r="H273" s="209"/>
      <c r="I273"/>
      <c r="J273" s="212">
        <v>4</v>
      </c>
      <c r="L273"/>
      <c r="M273" s="103">
        <v>0</v>
      </c>
      <c r="P273" s="213" t="s">
        <v>191</v>
      </c>
      <c r="R273" s="214" t="s">
        <v>192</v>
      </c>
    </row>
    <row r="274" spans="3:18" x14ac:dyDescent="0.2">
      <c r="C274" s="209"/>
      <c r="D274" s="211">
        <v>4</v>
      </c>
      <c r="E274" s="209"/>
      <c r="F274" s="209"/>
      <c r="G274" s="209"/>
      <c r="H274" s="209"/>
      <c r="L274" s="209"/>
      <c r="P274" s="213" t="s">
        <v>193</v>
      </c>
      <c r="R274" s="214" t="s">
        <v>194</v>
      </c>
    </row>
    <row r="275" spans="3:18" x14ac:dyDescent="0.2">
      <c r="N275" s="23"/>
    </row>
  </sheetData>
  <sheetProtection formatRows="0" autoFilter="0"/>
  <autoFilter ref="A15:R267" xr:uid="{00000000-0009-0000-0000-000002000000}"/>
  <mergeCells count="2">
    <mergeCell ref="M13:O13"/>
    <mergeCell ref="W17:W21"/>
  </mergeCells>
  <conditionalFormatting sqref="D16:D265">
    <cfRule type="cellIs" dxfId="302" priority="28" operator="equal">
      <formula>4</formula>
    </cfRule>
    <cfRule type="cellIs" dxfId="301" priority="29" operator="equal">
      <formula>"L"</formula>
    </cfRule>
    <cfRule type="cellIs" dxfId="300" priority="30" operator="equal">
      <formula>"M"</formula>
    </cfRule>
    <cfRule type="cellIs" dxfId="299" priority="31" operator="equal">
      <formula>"H"</formula>
    </cfRule>
    <cfRule type="cellIs" dxfId="298" priority="22" operator="equal">
      <formula>4</formula>
    </cfRule>
    <cfRule type="cellIs" dxfId="297" priority="23" operator="equal">
      <formula>1</formula>
    </cfRule>
    <cfRule type="cellIs" dxfId="296" priority="24" operator="equal">
      <formula>3</formula>
    </cfRule>
    <cfRule type="containsText" dxfId="295" priority="25" operator="containsText" text="2">
      <formula>NOT(ISERROR(SEARCH("2",D16)))</formula>
    </cfRule>
    <cfRule type="cellIs" dxfId="294" priority="26" operator="equal">
      <formula>2</formula>
    </cfRule>
    <cfRule type="cellIs" dxfId="293" priority="27" operator="equal">
      <formula>2</formula>
    </cfRule>
  </conditionalFormatting>
  <conditionalFormatting sqref="D271:D274">
    <cfRule type="cellIs" dxfId="292" priority="17" operator="equal">
      <formula>1</formula>
    </cfRule>
    <cfRule type="cellIs" dxfId="291" priority="18" operator="equal">
      <formula>2</formula>
    </cfRule>
    <cfRule type="cellIs" dxfId="290" priority="19" operator="equal">
      <formula>3</formula>
    </cfRule>
    <cfRule type="cellIs" dxfId="289" priority="20" operator="equal">
      <formula>4</formula>
    </cfRule>
  </conditionalFormatting>
  <conditionalFormatting sqref="E16:G248">
    <cfRule type="cellIs" dxfId="288" priority="11" operator="equal">
      <formula>1</formula>
    </cfRule>
    <cfRule type="cellIs" dxfId="287" priority="12" operator="equal">
      <formula>2</formula>
    </cfRule>
    <cfRule type="cellIs" dxfId="286" priority="13" operator="equal">
      <formula>3</formula>
    </cfRule>
    <cfRule type="cellIs" dxfId="285" priority="14" operator="equal">
      <formula>4</formula>
    </cfRule>
  </conditionalFormatting>
  <conditionalFormatting sqref="H139 H162:H248 E249:H265">
    <cfRule type="cellIs" dxfId="284" priority="36" operator="equal">
      <formula>4</formula>
    </cfRule>
    <cfRule type="cellIs" dxfId="283" priority="35" operator="equal">
      <formula>3</formula>
    </cfRule>
    <cfRule type="cellIs" dxfId="282" priority="34" operator="equal">
      <formula>2</formula>
    </cfRule>
    <cfRule type="cellIs" dxfId="281" priority="33" operator="equal">
      <formula>1</formula>
    </cfRule>
  </conditionalFormatting>
  <conditionalFormatting sqref="I16:L20">
    <cfRule type="colorScale" priority="10">
      <colorScale>
        <cfvo type="num" val="2"/>
        <cfvo type="num" val="3"/>
        <cfvo type="num" val="4"/>
        <color rgb="FF92D050"/>
        <color rgb="FFFFC000"/>
        <color rgb="FFFF0000"/>
      </colorScale>
    </cfRule>
  </conditionalFormatting>
  <conditionalFormatting sqref="I21:L265">
    <cfRule type="colorScale" priority="32">
      <colorScale>
        <cfvo type="num" val="2"/>
        <cfvo type="num" val="3"/>
        <cfvo type="num" val="4"/>
        <color rgb="FF92D050"/>
        <color rgb="FFFFC000"/>
        <color rgb="FFFF0000"/>
      </colorScale>
    </cfRule>
  </conditionalFormatting>
  <conditionalFormatting sqref="I16:O16">
    <cfRule type="cellIs" dxfId="280" priority="2" operator="equal">
      <formula>2</formula>
    </cfRule>
    <cfRule type="cellIs" dxfId="279" priority="3" operator="equal">
      <formula>3</formula>
    </cfRule>
    <cfRule type="cellIs" dxfId="278" priority="4" operator="equal">
      <formula>4</formula>
    </cfRule>
    <cfRule type="cellIs" dxfId="277" priority="1" operator="equal">
      <formula>1</formula>
    </cfRule>
  </conditionalFormatting>
  <conditionalFormatting sqref="I16:R248 A16:G248">
    <cfRule type="expression" dxfId="276" priority="9">
      <formula>$B16=""</formula>
    </cfRule>
  </conditionalFormatting>
  <conditionalFormatting sqref="J271:J273">
    <cfRule type="colorScale" priority="21">
      <colorScale>
        <cfvo type="num" val="2"/>
        <cfvo type="num" val="3"/>
        <cfvo type="num" val="4"/>
        <color rgb="FF92D050"/>
        <color rgb="FFFFC000"/>
        <color rgb="FFFF0000"/>
      </colorScale>
    </cfRule>
  </conditionalFormatting>
  <conditionalFormatting sqref="M271:M273">
    <cfRule type="colorScale" priority="45">
      <colorScale>
        <cfvo type="num" val="0"/>
        <cfvo type="num" val="1"/>
        <cfvo type="num" val="2"/>
        <color rgb="FFFF0000"/>
        <color rgb="FFFFFF00"/>
        <color rgb="FF92D050"/>
      </colorScale>
    </cfRule>
    <cfRule type="cellIs" dxfId="275" priority="46" operator="equal">
      <formula>1</formula>
    </cfRule>
    <cfRule type="cellIs" dxfId="274" priority="47" operator="equal">
      <formula>2</formula>
    </cfRule>
    <cfRule type="cellIs" dxfId="273" priority="48" operator="equal">
      <formula>3</formula>
    </cfRule>
    <cfRule type="cellIs" dxfId="272" priority="49" operator="equal">
      <formula>4</formula>
    </cfRule>
  </conditionalFormatting>
  <conditionalFormatting sqref="M16:O20">
    <cfRule type="colorScale" priority="15">
      <colorScale>
        <cfvo type="num" val="0"/>
        <cfvo type="num" val="1"/>
        <cfvo type="num" val="2"/>
        <color rgb="FFFF0000"/>
        <color rgb="FFFFFF00"/>
        <color rgb="FF92D050"/>
      </colorScale>
    </cfRule>
  </conditionalFormatting>
  <conditionalFormatting sqref="M21:O265">
    <cfRule type="colorScale" priority="44">
      <colorScale>
        <cfvo type="num" val="0"/>
        <cfvo type="num" val="1"/>
        <cfvo type="num" val="2"/>
        <color rgb="FFFF0000"/>
        <color rgb="FFFFFF00"/>
        <color rgb="FF92D050"/>
      </colorScale>
    </cfRule>
  </conditionalFormatting>
  <conditionalFormatting sqref="P16:P265">
    <cfRule type="cellIs" dxfId="271" priority="37" operator="equal">
      <formula>4</formula>
    </cfRule>
    <cfRule type="cellIs" dxfId="270" priority="38" operator="equal">
      <formula>1</formula>
    </cfRule>
    <cfRule type="cellIs" dxfId="269" priority="39" operator="equal">
      <formula>3</formula>
    </cfRule>
    <cfRule type="containsText" dxfId="268" priority="40" operator="containsText" text="2">
      <formula>NOT(ISERROR(SEARCH("2",P16)))</formula>
    </cfRule>
    <cfRule type="cellIs" dxfId="267" priority="41" operator="equal">
      <formula>2</formula>
    </cfRule>
    <cfRule type="cellIs" dxfId="266" priority="42" operator="equal">
      <formula>2</formula>
    </cfRule>
    <cfRule type="cellIs" dxfId="265" priority="43" operator="equal">
      <formula>4</formula>
    </cfRule>
    <cfRule type="cellIs" dxfId="264" priority="54" operator="equal">
      <formula>"L"</formula>
    </cfRule>
    <cfRule type="cellIs" dxfId="263" priority="55" operator="equal">
      <formula>"M"</formula>
    </cfRule>
    <cfRule type="cellIs" dxfId="262" priority="56" operator="equal">
      <formula>"H"</formula>
    </cfRule>
  </conditionalFormatting>
  <conditionalFormatting sqref="R16:R265 R271:R274">
    <cfRule type="cellIs" dxfId="261" priority="50" operator="equal">
      <formula>"L"</formula>
    </cfRule>
    <cfRule type="cellIs" dxfId="260" priority="51" operator="equal">
      <formula>"M"</formula>
    </cfRule>
    <cfRule type="cellIs" dxfId="259" priority="52" operator="equal">
      <formula>"H"</formula>
    </cfRule>
    <cfRule type="cellIs" dxfId="258" priority="53" operator="equal">
      <formula>"C"</formula>
    </cfRule>
  </conditionalFormatting>
  <conditionalFormatting sqref="T16:U265 H139 H162:H248 A249:R265">
    <cfRule type="expression" dxfId="257" priority="16">
      <formula>$B16=""</formula>
    </cfRule>
  </conditionalFormatting>
  <conditionalFormatting sqref="AE16:AI265">
    <cfRule type="expression" dxfId="256" priority="57">
      <formula>$AI16="No"</formula>
    </cfRule>
    <cfRule type="expression" dxfId="255" priority="58">
      <formula>$J16="No"</formula>
    </cfRule>
  </conditionalFormatting>
  <dataValidations count="5">
    <dataValidation type="list" allowBlank="1" showInputMessage="1" showErrorMessage="1" sqref="H139 H162:H265 E16:G265 I16:O16" xr:uid="{181DF851-D603-4E15-A26E-C6E8564261EC}">
      <formula1>$D$271:$D$274</formula1>
    </dataValidation>
    <dataValidation type="list" allowBlank="1" showInputMessage="1" showErrorMessage="1" sqref="C14" xr:uid="{226754FB-EAA9-451B-8FAA-485EEA953007}">
      <formula1>$W$45:$W$49</formula1>
    </dataValidation>
    <dataValidation type="list" allowBlank="1" showInputMessage="1" showErrorMessage="1" sqref="C13" xr:uid="{16063EE2-3608-41FB-9C97-AE00671082CD}">
      <formula1>$W$37:$W$43</formula1>
    </dataValidation>
    <dataValidation type="list" allowBlank="1" showInputMessage="1" showErrorMessage="1" sqref="I17:L265" xr:uid="{C4F08E70-282E-4CF0-A962-5DE052698B26}">
      <formula1>"2,3,4"</formula1>
    </dataValidation>
    <dataValidation type="list" allowBlank="1" showInputMessage="1" showErrorMessage="1" sqref="M17:O265" xr:uid="{7C9FCBDD-7CE0-411F-BBD1-0E73B9C606FB}">
      <formula1>"0,1,2"</formula1>
    </dataValidation>
  </dataValidations>
  <pageMargins left="0.70866141732283472" right="0.70866141732283472" top="0.74803149606299213" bottom="0.74803149606299213" header="0.31496062992125984" footer="0.31496062992125984"/>
  <pageSetup paperSize="8" scale="82" fitToHeight="0" orientation="landscape" r:id="rId1"/>
  <headerFooter>
    <oddHeader>&amp;F</oddHeader>
    <oddFooter>&amp;L&amp;A&amp;R&amp;D &amp;T&amp;C&amp;"Calibri"&amp;11&amp;K000000Page &amp;P of &amp;N_x000D_&amp;1#&amp;"Calibri"&amp;10&amp;K000000 OFFICIAL-InternalOnly&amp;R&amp;D &amp;T&amp;C&amp;"Calibri"&amp;11&amp;K000000Page &amp;P of &amp;N</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255A1-8E6C-4470-820A-A03C605105F1}">
  <dimension ref="A2:H18"/>
  <sheetViews>
    <sheetView workbookViewId="0">
      <selection activeCell="I8" sqref="I8"/>
    </sheetView>
  </sheetViews>
  <sheetFormatPr defaultRowHeight="12.75" x14ac:dyDescent="0.2"/>
  <cols>
    <col min="2" max="2" width="3.125" bestFit="1" customWidth="1"/>
    <col min="3" max="3" width="2.25" bestFit="1" customWidth="1"/>
    <col min="4" max="7" width="11.25" customWidth="1"/>
    <col min="9" max="9" width="24" bestFit="1" customWidth="1"/>
    <col min="10" max="12" width="10.5" customWidth="1"/>
  </cols>
  <sheetData>
    <row r="2" spans="1:8" x14ac:dyDescent="0.2">
      <c r="A2" s="49"/>
      <c r="B2" s="49"/>
      <c r="C2" s="49"/>
      <c r="D2" s="49"/>
      <c r="E2" s="49"/>
      <c r="F2" s="49"/>
      <c r="G2" s="49"/>
      <c r="H2" s="49"/>
    </row>
    <row r="3" spans="1:8" x14ac:dyDescent="0.2">
      <c r="A3" s="49"/>
      <c r="B3" s="215" t="s">
        <v>195</v>
      </c>
      <c r="C3" s="49"/>
      <c r="D3" s="49"/>
      <c r="E3" s="49"/>
      <c r="F3" s="49"/>
      <c r="G3" s="49"/>
      <c r="H3" s="49"/>
    </row>
    <row r="4" spans="1:8" ht="13.5" thickBot="1" x14ac:dyDescent="0.25">
      <c r="A4" s="49"/>
      <c r="B4" s="49"/>
      <c r="C4" s="49"/>
      <c r="D4" s="216">
        <v>1</v>
      </c>
      <c r="E4" s="216">
        <v>2</v>
      </c>
      <c r="F4" s="216">
        <v>3</v>
      </c>
      <c r="G4" s="216">
        <v>4</v>
      </c>
      <c r="H4" s="49"/>
    </row>
    <row r="5" spans="1:8" ht="54" customHeight="1" x14ac:dyDescent="0.2">
      <c r="B5" s="571" t="s">
        <v>196</v>
      </c>
      <c r="C5" s="217">
        <v>4</v>
      </c>
      <c r="D5" s="218" t="s">
        <v>190</v>
      </c>
      <c r="E5" s="219" t="s">
        <v>192</v>
      </c>
      <c r="F5" s="219" t="s">
        <v>194</v>
      </c>
      <c r="G5" s="220" t="s">
        <v>194</v>
      </c>
      <c r="H5" s="49"/>
    </row>
    <row r="6" spans="1:8" ht="54" customHeight="1" x14ac:dyDescent="0.2">
      <c r="B6" s="571"/>
      <c r="C6" s="217">
        <v>3</v>
      </c>
      <c r="D6" s="221" t="s">
        <v>190</v>
      </c>
      <c r="E6" s="222" t="s">
        <v>190</v>
      </c>
      <c r="F6" s="223" t="s">
        <v>192</v>
      </c>
      <c r="G6" s="224" t="s">
        <v>194</v>
      </c>
      <c r="H6" s="49"/>
    </row>
    <row r="7" spans="1:8" ht="54" customHeight="1" x14ac:dyDescent="0.2">
      <c r="B7" s="571"/>
      <c r="C7" s="217">
        <v>2</v>
      </c>
      <c r="D7" s="221" t="s">
        <v>188</v>
      </c>
      <c r="E7" s="225" t="s">
        <v>190</v>
      </c>
      <c r="F7" s="222" t="s">
        <v>190</v>
      </c>
      <c r="G7" s="224" t="s">
        <v>192</v>
      </c>
      <c r="H7" s="49"/>
    </row>
    <row r="8" spans="1:8" ht="54" customHeight="1" thickBot="1" x14ac:dyDescent="0.25">
      <c r="B8" s="571"/>
      <c r="C8" s="217">
        <v>1</v>
      </c>
      <c r="D8" s="226" t="s">
        <v>188</v>
      </c>
      <c r="E8" s="227" t="s">
        <v>188</v>
      </c>
      <c r="F8" s="228" t="s">
        <v>188</v>
      </c>
      <c r="G8" s="229" t="s">
        <v>188</v>
      </c>
      <c r="H8" s="49"/>
    </row>
    <row r="9" spans="1:8" x14ac:dyDescent="0.2">
      <c r="B9" s="49"/>
      <c r="C9" s="49"/>
      <c r="D9" s="216">
        <v>1</v>
      </c>
      <c r="E9" s="216">
        <v>2</v>
      </c>
      <c r="F9" s="216">
        <v>3</v>
      </c>
      <c r="G9" s="216">
        <v>4</v>
      </c>
      <c r="H9" s="49"/>
    </row>
    <row r="10" spans="1:8" x14ac:dyDescent="0.2">
      <c r="B10" s="49"/>
      <c r="C10" s="49"/>
      <c r="D10" s="215" t="s">
        <v>197</v>
      </c>
      <c r="E10" s="215"/>
      <c r="F10" s="215"/>
      <c r="G10" s="215"/>
      <c r="H10" s="49"/>
    </row>
    <row r="11" spans="1:8" x14ac:dyDescent="0.2">
      <c r="B11" s="49"/>
      <c r="C11" s="49"/>
      <c r="D11" s="49"/>
      <c r="E11" s="49"/>
      <c r="F11" s="49"/>
      <c r="G11" s="49"/>
      <c r="H11" s="49"/>
    </row>
    <row r="12" spans="1:8" ht="12.75" customHeight="1" x14ac:dyDescent="0.2">
      <c r="B12" s="49"/>
      <c r="C12" s="49"/>
      <c r="D12" s="572" t="s">
        <v>198</v>
      </c>
      <c r="E12" s="230" t="s">
        <v>199</v>
      </c>
      <c r="F12" s="49"/>
      <c r="G12" s="49"/>
      <c r="H12" s="49"/>
    </row>
    <row r="13" spans="1:8" x14ac:dyDescent="0.2">
      <c r="B13" s="49"/>
      <c r="C13" s="49"/>
      <c r="D13" s="572"/>
      <c r="E13" s="231" t="s">
        <v>200</v>
      </c>
      <c r="F13" s="49"/>
      <c r="G13" s="49"/>
      <c r="H13" s="49"/>
    </row>
    <row r="14" spans="1:8" x14ac:dyDescent="0.2">
      <c r="B14" s="49"/>
      <c r="C14" s="49"/>
      <c r="D14" s="572"/>
      <c r="E14" s="232" t="s">
        <v>201</v>
      </c>
      <c r="F14" s="49"/>
      <c r="G14" s="49"/>
      <c r="H14" s="49"/>
    </row>
    <row r="15" spans="1:8" x14ac:dyDescent="0.2">
      <c r="B15" s="49"/>
      <c r="C15" s="49"/>
      <c r="D15" s="572"/>
      <c r="E15" s="233" t="s">
        <v>202</v>
      </c>
      <c r="F15" s="234"/>
      <c r="G15" s="49"/>
      <c r="H15" s="49"/>
    </row>
    <row r="18" spans="2:2" x14ac:dyDescent="0.2">
      <c r="B18" s="235"/>
    </row>
  </sheetData>
  <mergeCells count="2">
    <mergeCell ref="B5:B8"/>
    <mergeCell ref="D12:D15"/>
  </mergeCells>
  <conditionalFormatting sqref="D5:G8">
    <cfRule type="cellIs" dxfId="254" priority="1" operator="equal">
      <formula>"L"</formula>
    </cfRule>
    <cfRule type="cellIs" dxfId="253" priority="2" operator="equal">
      <formula>"M"</formula>
    </cfRule>
    <cfRule type="cellIs" dxfId="252" priority="3" operator="equal">
      <formula>"H"</formula>
    </cfRule>
    <cfRule type="cellIs" dxfId="251" priority="4" operator="equal">
      <formula>"C"</formula>
    </cfRule>
  </conditionalFormatting>
  <pageMargins left="0.7" right="0.7" top="0.75" bottom="0.75" header="0.3" footer="0.3"/>
  <pageSetup paperSize="9" orientation="portrait" r:id="rId1"/>
  <headerFooter>
    <oddFooter>&amp;C_x000D_&amp;1#&amp;"Calibri"&amp;10&amp;K000000 OFFICIAL-InternalOnly</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929B8-79E4-4368-BB42-6DAF4574724E}">
  <sheetPr>
    <tabColor rgb="FF92D050"/>
    <pageSetUpPr fitToPage="1"/>
  </sheetPr>
  <dimension ref="A1:V450"/>
  <sheetViews>
    <sheetView topLeftCell="F1" zoomScale="80" zoomScaleNormal="80" workbookViewId="0">
      <pane ySplit="16" topLeftCell="A21" activePane="bottomLeft" state="frozen"/>
      <selection activeCell="A175" sqref="A175"/>
      <selection pane="bottomLeft" activeCell="J29" sqref="J29"/>
    </sheetView>
  </sheetViews>
  <sheetFormatPr defaultRowHeight="12.75" outlineLevelRow="1" x14ac:dyDescent="0.2"/>
  <cols>
    <col min="1" max="1" width="4" customWidth="1"/>
    <col min="2" max="2" width="21.125" customWidth="1"/>
    <col min="3" max="3" width="48.125" customWidth="1"/>
    <col min="4" max="4" width="51.125" customWidth="1"/>
    <col min="5" max="5" width="20.5" customWidth="1"/>
    <col min="6" max="6" width="48.125" customWidth="1"/>
    <col min="7" max="7" width="11.375" customWidth="1"/>
    <col min="8" max="8" width="35.375" style="306" customWidth="1"/>
    <col min="9" max="9" width="11.375" customWidth="1"/>
    <col min="10" max="10" width="9.25" style="96"/>
    <col min="11" max="11" width="2.625" customWidth="1"/>
    <col min="12" max="12" width="20.75" customWidth="1"/>
  </cols>
  <sheetData>
    <row r="1" spans="1:22" s="237" customFormat="1" ht="18" x14ac:dyDescent="0.25">
      <c r="A1" s="236" t="s">
        <v>203</v>
      </c>
      <c r="C1" s="236" t="s">
        <v>155</v>
      </c>
      <c r="H1" s="238"/>
      <c r="J1" s="239"/>
    </row>
    <row r="2" spans="1:22" s="235" customFormat="1" ht="4.5" customHeight="1" x14ac:dyDescent="0.2">
      <c r="H2" s="240"/>
      <c r="J2" s="241"/>
    </row>
    <row r="3" spans="1:22" s="38" customFormat="1" ht="4.5" customHeight="1" x14ac:dyDescent="0.2">
      <c r="A3" s="34"/>
      <c r="B3" s="34"/>
      <c r="E3" s="210"/>
      <c r="F3" s="210"/>
      <c r="G3" s="210"/>
      <c r="H3" s="242"/>
      <c r="I3" s="210"/>
      <c r="J3" s="210"/>
      <c r="K3" s="210"/>
      <c r="L3" s="210"/>
      <c r="M3" s="210"/>
      <c r="N3" s="210"/>
      <c r="O3" s="210"/>
      <c r="P3" s="210"/>
      <c r="Q3" s="210"/>
      <c r="R3" s="210"/>
      <c r="S3" s="210"/>
      <c r="U3" s="243"/>
      <c r="V3" s="243"/>
    </row>
    <row r="4" spans="1:22" s="38" customFormat="1" ht="4.5" customHeight="1" outlineLevel="1" x14ac:dyDescent="0.2">
      <c r="E4" s="210"/>
      <c r="F4" s="210"/>
      <c r="G4" s="210"/>
      <c r="H4" s="242"/>
      <c r="I4" s="210"/>
      <c r="J4" s="210"/>
      <c r="K4" s="210"/>
      <c r="L4" s="210"/>
      <c r="M4" s="210"/>
      <c r="N4" s="210"/>
      <c r="O4" s="210"/>
      <c r="P4" s="210"/>
      <c r="Q4" s="210"/>
      <c r="R4" s="210"/>
      <c r="S4" s="210"/>
      <c r="U4" s="243"/>
      <c r="V4" s="243"/>
    </row>
    <row r="5" spans="1:22" s="38" customFormat="1" ht="4.5" customHeight="1" outlineLevel="1" x14ac:dyDescent="0.2">
      <c r="E5" s="210"/>
      <c r="F5" s="210"/>
      <c r="G5" s="210"/>
      <c r="H5" s="242"/>
      <c r="I5" s="210"/>
      <c r="J5" s="210"/>
      <c r="K5" s="210"/>
      <c r="L5" s="210"/>
      <c r="M5" s="210"/>
      <c r="N5" s="210"/>
      <c r="O5" s="210"/>
      <c r="P5" s="210"/>
      <c r="Q5" s="210"/>
      <c r="R5" s="210"/>
      <c r="S5" s="210"/>
      <c r="U5" s="243"/>
      <c r="V5" s="243"/>
    </row>
    <row r="6" spans="1:22" s="38" customFormat="1" ht="14.25" outlineLevel="1" x14ac:dyDescent="0.2">
      <c r="A6" s="34" t="s">
        <v>204</v>
      </c>
      <c r="E6" s="210"/>
      <c r="F6" s="210"/>
      <c r="G6" s="210"/>
      <c r="H6" s="242"/>
      <c r="I6" s="210"/>
      <c r="J6" s="210"/>
      <c r="K6" s="210"/>
      <c r="L6" s="210"/>
      <c r="M6" s="210"/>
      <c r="N6" s="210"/>
      <c r="O6" s="210"/>
      <c r="P6" s="210"/>
      <c r="Q6" s="210"/>
      <c r="R6" s="210"/>
      <c r="S6" s="210"/>
      <c r="U6" s="243"/>
      <c r="V6" s="243"/>
    </row>
    <row r="7" spans="1:22" s="23" customFormat="1" ht="14.25" outlineLevel="1" x14ac:dyDescent="0.2">
      <c r="A7" s="38"/>
      <c r="B7" s="38" t="s">
        <v>205</v>
      </c>
      <c r="C7" s="38" t="s">
        <v>47</v>
      </c>
      <c r="D7" s="38"/>
      <c r="E7" s="25"/>
      <c r="F7" s="25"/>
      <c r="G7" s="25"/>
      <c r="H7" s="244"/>
      <c r="I7" s="25"/>
      <c r="J7" s="25"/>
      <c r="K7" s="25"/>
      <c r="L7" s="25"/>
      <c r="M7" s="25"/>
      <c r="N7" s="25"/>
      <c r="O7" s="25"/>
      <c r="P7" s="25"/>
      <c r="Q7" s="25"/>
      <c r="R7" s="25"/>
      <c r="S7" s="25"/>
      <c r="U7" s="26"/>
      <c r="V7" s="26"/>
    </row>
    <row r="8" spans="1:22" s="23" customFormat="1" ht="14.25" customHeight="1" outlineLevel="1" x14ac:dyDescent="0.2">
      <c r="A8" s="23">
        <v>1</v>
      </c>
      <c r="B8" s="38" t="s">
        <v>206</v>
      </c>
      <c r="C8" s="23" t="s">
        <v>207</v>
      </c>
      <c r="E8" s="25"/>
      <c r="F8" s="25"/>
      <c r="G8" s="25"/>
      <c r="H8" s="244"/>
      <c r="I8" s="25"/>
      <c r="J8" s="25"/>
      <c r="K8" s="25"/>
      <c r="L8" s="25"/>
      <c r="M8" s="25"/>
      <c r="N8" s="25"/>
      <c r="O8" s="25"/>
      <c r="P8" s="25"/>
      <c r="Q8" s="25"/>
      <c r="R8" s="25"/>
      <c r="S8" s="25"/>
      <c r="U8" s="26"/>
      <c r="V8" s="26"/>
    </row>
    <row r="9" spans="1:22" s="23" customFormat="1" ht="14.25" outlineLevel="1" x14ac:dyDescent="0.2">
      <c r="E9" s="25"/>
      <c r="F9" s="25"/>
      <c r="G9" s="25"/>
      <c r="H9" s="244"/>
      <c r="I9" s="25"/>
      <c r="J9" s="25"/>
      <c r="K9" s="25"/>
      <c r="L9" s="25"/>
      <c r="M9" s="25"/>
      <c r="N9" s="25"/>
      <c r="O9" s="25"/>
      <c r="P9" s="25"/>
      <c r="Q9" s="25"/>
      <c r="R9" s="25"/>
      <c r="S9" s="25"/>
      <c r="U9" s="26"/>
      <c r="V9" s="26"/>
    </row>
    <row r="10" spans="1:22" s="23" customFormat="1" ht="14.25" outlineLevel="1" x14ac:dyDescent="0.2">
      <c r="A10" s="23">
        <v>2</v>
      </c>
      <c r="B10" s="38" t="s">
        <v>208</v>
      </c>
      <c r="C10" s="23" t="s">
        <v>209</v>
      </c>
      <c r="E10" s="25"/>
      <c r="F10" s="25"/>
      <c r="G10" s="25"/>
      <c r="H10" s="244"/>
      <c r="I10" s="25"/>
      <c r="J10" s="25"/>
      <c r="K10" s="25"/>
      <c r="L10" s="25"/>
      <c r="M10" s="25"/>
      <c r="N10" s="25"/>
      <c r="O10" s="25"/>
      <c r="P10" s="25"/>
      <c r="Q10" s="25"/>
      <c r="R10" s="25"/>
      <c r="S10" s="25"/>
      <c r="U10" s="26"/>
      <c r="V10" s="26"/>
    </row>
    <row r="11" spans="1:22" s="23" customFormat="1" ht="14.25" outlineLevel="1" x14ac:dyDescent="0.2">
      <c r="C11" s="23" t="s">
        <v>210</v>
      </c>
      <c r="E11" s="25"/>
      <c r="F11" s="25"/>
      <c r="G11" s="25"/>
      <c r="H11" s="244"/>
      <c r="I11" s="25"/>
      <c r="J11" s="25"/>
      <c r="K11" s="25"/>
      <c r="L11" s="25"/>
      <c r="M11" s="25"/>
      <c r="N11" s="25"/>
      <c r="O11" s="25"/>
      <c r="P11" s="25"/>
      <c r="Q11" s="25"/>
      <c r="R11" s="25"/>
      <c r="S11" s="25"/>
      <c r="U11" s="26"/>
      <c r="V11" s="26"/>
    </row>
    <row r="12" spans="1:22" s="23" customFormat="1" ht="14.25" customHeight="1" outlineLevel="1" x14ac:dyDescent="0.2">
      <c r="C12" s="23" t="s">
        <v>211</v>
      </c>
      <c r="E12" s="25"/>
      <c r="F12" s="25"/>
      <c r="G12" s="25"/>
      <c r="H12" s="244"/>
      <c r="I12" s="25"/>
      <c r="J12" s="25"/>
      <c r="K12" s="25"/>
      <c r="L12" s="25"/>
      <c r="M12" s="25"/>
      <c r="N12" s="25"/>
      <c r="O12" s="25"/>
      <c r="P12" s="25"/>
      <c r="Q12" s="25"/>
      <c r="R12" s="25"/>
      <c r="S12" s="25"/>
      <c r="U12" s="26"/>
      <c r="V12" s="26"/>
    </row>
    <row r="13" spans="1:22" s="23" customFormat="1" ht="8.25" customHeight="1" outlineLevel="1" x14ac:dyDescent="0.2">
      <c r="B13" s="38"/>
      <c r="E13" s="25"/>
      <c r="F13" s="25"/>
      <c r="G13" s="25"/>
      <c r="H13" s="244"/>
      <c r="I13" s="25"/>
      <c r="J13" s="25"/>
      <c r="K13" s="25"/>
      <c r="L13" s="25"/>
      <c r="M13" s="25"/>
      <c r="N13" s="25"/>
      <c r="O13" s="25"/>
      <c r="P13" s="25"/>
      <c r="Q13" s="25"/>
      <c r="R13" s="25"/>
      <c r="S13" s="25"/>
      <c r="U13" s="26"/>
      <c r="V13" s="26"/>
    </row>
    <row r="14" spans="1:22" s="23" customFormat="1" ht="14.25" customHeight="1" outlineLevel="1" x14ac:dyDescent="0.2">
      <c r="A14" s="23">
        <v>3</v>
      </c>
      <c r="B14" s="38" t="s">
        <v>212</v>
      </c>
      <c r="C14" s="23" t="s">
        <v>213</v>
      </c>
      <c r="E14" s="25"/>
      <c r="F14" s="25"/>
      <c r="G14" s="25"/>
      <c r="H14" s="244"/>
      <c r="I14" s="25"/>
      <c r="J14" s="25"/>
      <c r="K14" s="25"/>
      <c r="L14" s="25"/>
      <c r="M14" s="25"/>
      <c r="N14" s="25"/>
      <c r="O14" s="25"/>
      <c r="P14" s="25"/>
      <c r="Q14" s="25"/>
      <c r="R14" s="25"/>
      <c r="S14" s="25"/>
      <c r="U14" s="26"/>
      <c r="V14" s="26"/>
    </row>
    <row r="15" spans="1:22" s="23" customFormat="1" ht="15" outlineLevel="1" thickBot="1" x14ac:dyDescent="0.25">
      <c r="E15" s="25"/>
      <c r="F15" s="25"/>
      <c r="G15" s="25"/>
      <c r="H15" s="244"/>
      <c r="I15" s="25"/>
      <c r="J15" s="25"/>
      <c r="K15" s="25"/>
      <c r="L15" s="25"/>
      <c r="M15" s="25"/>
      <c r="N15" s="25"/>
      <c r="O15" s="25"/>
      <c r="P15" s="25"/>
      <c r="Q15" s="25"/>
      <c r="R15" s="25"/>
      <c r="S15" s="25"/>
      <c r="U15" s="26"/>
      <c r="V15" s="26"/>
    </row>
    <row r="16" spans="1:22" ht="13.5" thickBot="1" x14ac:dyDescent="0.25">
      <c r="A16" s="245" t="s">
        <v>83</v>
      </c>
      <c r="B16" s="245" t="s">
        <v>90</v>
      </c>
      <c r="C16" s="246" t="s">
        <v>150</v>
      </c>
      <c r="D16" s="246" t="s">
        <v>151</v>
      </c>
      <c r="E16" s="247" t="s">
        <v>214</v>
      </c>
      <c r="F16" s="142" t="s">
        <v>215</v>
      </c>
      <c r="G16" s="141" t="s">
        <v>216</v>
      </c>
      <c r="H16" s="248" t="s">
        <v>217</v>
      </c>
      <c r="I16" s="141" t="s">
        <v>218</v>
      </c>
      <c r="J16" s="249" t="s">
        <v>152</v>
      </c>
      <c r="L16" s="235" t="s">
        <v>219</v>
      </c>
    </row>
    <row r="17" spans="1:18" ht="13.5" thickBot="1" x14ac:dyDescent="0.25">
      <c r="A17" s="250"/>
      <c r="B17" s="250" t="s">
        <v>220</v>
      </c>
      <c r="C17" s="251"/>
      <c r="D17" s="252"/>
      <c r="E17" s="253"/>
      <c r="F17" s="253"/>
      <c r="G17" s="251"/>
      <c r="H17" s="254"/>
      <c r="I17" s="255"/>
      <c r="J17" s="256"/>
    </row>
    <row r="18" spans="1:18" ht="13.5" thickBot="1" x14ac:dyDescent="0.25">
      <c r="A18" s="257" t="s">
        <v>221</v>
      </c>
      <c r="B18" s="258"/>
      <c r="C18" s="259"/>
      <c r="D18" s="259"/>
      <c r="E18" s="258"/>
      <c r="F18" s="260"/>
      <c r="G18" s="261"/>
      <c r="H18" s="262"/>
      <c r="I18" s="263"/>
      <c r="J18" s="264"/>
    </row>
    <row r="19" spans="1:18" ht="23.25" thickBot="1" x14ac:dyDescent="0.25">
      <c r="A19" s="158">
        <f>MAX($A$16:$A18)+1</f>
        <v>1</v>
      </c>
      <c r="B19" s="265" t="s">
        <v>222</v>
      </c>
      <c r="C19" s="266" t="s">
        <v>223</v>
      </c>
      <c r="D19" s="267" t="s">
        <v>224</v>
      </c>
      <c r="E19" s="268" t="s">
        <v>225</v>
      </c>
      <c r="F19" s="269"/>
      <c r="G19" s="270" t="s">
        <v>226</v>
      </c>
      <c r="H19" s="271">
        <v>42216</v>
      </c>
      <c r="I19" s="270" t="s">
        <v>227</v>
      </c>
      <c r="J19" s="272" t="s">
        <v>228</v>
      </c>
    </row>
    <row r="20" spans="1:18" s="275" customFormat="1" ht="23.25" thickBot="1" x14ac:dyDescent="0.25">
      <c r="A20" s="274">
        <f>MAX($A$16:$A19)+1</f>
        <v>2</v>
      </c>
      <c r="B20" s="265" t="s">
        <v>222</v>
      </c>
      <c r="C20" s="266" t="s">
        <v>229</v>
      </c>
      <c r="D20" s="267" t="s">
        <v>230</v>
      </c>
      <c r="E20" s="268" t="s">
        <v>225</v>
      </c>
      <c r="F20" s="269"/>
      <c r="G20" s="270" t="s">
        <v>226</v>
      </c>
      <c r="H20" s="271">
        <v>42216</v>
      </c>
      <c r="I20" s="270" t="s">
        <v>227</v>
      </c>
      <c r="J20" s="272" t="s">
        <v>228</v>
      </c>
    </row>
    <row r="21" spans="1:18" s="275" customFormat="1" ht="34.5" thickBot="1" x14ac:dyDescent="0.25">
      <c r="A21" s="274">
        <f>MAX($A$16:$A20)+1</f>
        <v>3</v>
      </c>
      <c r="B21" s="265" t="s">
        <v>222</v>
      </c>
      <c r="C21" s="266" t="s">
        <v>231</v>
      </c>
      <c r="D21" s="267" t="s">
        <v>232</v>
      </c>
      <c r="E21" s="268" t="s">
        <v>225</v>
      </c>
      <c r="F21" s="269"/>
      <c r="G21" s="270" t="s">
        <v>226</v>
      </c>
      <c r="H21" s="271">
        <v>42216</v>
      </c>
      <c r="I21" s="270" t="s">
        <v>227</v>
      </c>
      <c r="J21" s="272" t="s">
        <v>228</v>
      </c>
    </row>
    <row r="22" spans="1:18" s="275" customFormat="1" ht="34.5" thickBot="1" x14ac:dyDescent="0.25">
      <c r="A22" s="274">
        <f>MAX($A$16:$A21)+1</f>
        <v>4</v>
      </c>
      <c r="B22" s="265" t="s">
        <v>222</v>
      </c>
      <c r="C22" s="266" t="s">
        <v>233</v>
      </c>
      <c r="D22" s="267" t="s">
        <v>234</v>
      </c>
      <c r="E22" s="268" t="s">
        <v>225</v>
      </c>
      <c r="F22" s="269"/>
      <c r="G22" s="270" t="s">
        <v>226</v>
      </c>
      <c r="H22" s="271">
        <v>42216</v>
      </c>
      <c r="I22" s="270" t="s">
        <v>227</v>
      </c>
      <c r="J22" s="272" t="s">
        <v>228</v>
      </c>
    </row>
    <row r="23" spans="1:18" ht="23.25" thickBot="1" x14ac:dyDescent="0.25">
      <c r="A23" s="158">
        <f>MAX($A$16:$A22)+1</f>
        <v>5</v>
      </c>
      <c r="B23" s="265" t="s">
        <v>222</v>
      </c>
      <c r="C23" s="266" t="s">
        <v>235</v>
      </c>
      <c r="D23" s="267" t="s">
        <v>236</v>
      </c>
      <c r="E23" s="268" t="s">
        <v>225</v>
      </c>
      <c r="F23" s="269"/>
      <c r="G23" s="270" t="s">
        <v>226</v>
      </c>
      <c r="H23" s="271">
        <v>42216</v>
      </c>
      <c r="I23" s="270" t="s">
        <v>227</v>
      </c>
      <c r="J23" s="272" t="s">
        <v>228</v>
      </c>
    </row>
    <row r="24" spans="1:18" ht="23.25" thickBot="1" x14ac:dyDescent="0.25">
      <c r="A24" s="158">
        <f>MAX($A$16:$A23)+1</f>
        <v>6</v>
      </c>
      <c r="B24" s="265" t="s">
        <v>222</v>
      </c>
      <c r="C24" s="266" t="s">
        <v>237</v>
      </c>
      <c r="D24" s="267" t="s">
        <v>238</v>
      </c>
      <c r="E24" s="268" t="s">
        <v>225</v>
      </c>
      <c r="F24" s="269"/>
      <c r="G24" s="270" t="s">
        <v>226</v>
      </c>
      <c r="H24" s="271">
        <v>42216</v>
      </c>
      <c r="I24" s="270" t="s">
        <v>227</v>
      </c>
      <c r="J24" s="272" t="s">
        <v>228</v>
      </c>
    </row>
    <row r="25" spans="1:18" ht="23.25" thickBot="1" x14ac:dyDescent="0.25">
      <c r="A25" s="158">
        <f>MAX($A$16:$A24)+1</f>
        <v>7</v>
      </c>
      <c r="B25" s="265" t="s">
        <v>222</v>
      </c>
      <c r="C25" s="266" t="s">
        <v>239</v>
      </c>
      <c r="D25" s="267" t="s">
        <v>240</v>
      </c>
      <c r="E25" s="268" t="s">
        <v>225</v>
      </c>
      <c r="F25" s="269"/>
      <c r="G25" s="270" t="s">
        <v>226</v>
      </c>
      <c r="H25" s="271">
        <v>42216</v>
      </c>
      <c r="I25" s="270" t="s">
        <v>227</v>
      </c>
      <c r="J25" s="272" t="s">
        <v>228</v>
      </c>
    </row>
    <row r="26" spans="1:18" ht="23.25" thickBot="1" x14ac:dyDescent="0.25">
      <c r="A26" s="158">
        <f>MAX($A$16:$A25)+1</f>
        <v>8</v>
      </c>
      <c r="B26" s="265" t="s">
        <v>222</v>
      </c>
      <c r="C26" s="266" t="s">
        <v>241</v>
      </c>
      <c r="D26" s="267" t="s">
        <v>242</v>
      </c>
      <c r="E26" s="268" t="s">
        <v>225</v>
      </c>
      <c r="F26" s="269"/>
      <c r="G26" s="270" t="s">
        <v>226</v>
      </c>
      <c r="H26" s="271">
        <v>42216</v>
      </c>
      <c r="I26" s="270" t="s">
        <v>227</v>
      </c>
      <c r="J26" s="272" t="s">
        <v>228</v>
      </c>
    </row>
    <row r="27" spans="1:18" ht="34.5" thickBot="1" x14ac:dyDescent="0.25">
      <c r="A27" s="158">
        <f>MAX($A$16:$A26)+1</f>
        <v>9</v>
      </c>
      <c r="B27" s="265" t="s">
        <v>222</v>
      </c>
      <c r="C27" s="266" t="s">
        <v>243</v>
      </c>
      <c r="D27" s="267" t="s">
        <v>244</v>
      </c>
      <c r="E27" s="268" t="s">
        <v>225</v>
      </c>
      <c r="F27" s="269"/>
      <c r="G27" s="270" t="s">
        <v>226</v>
      </c>
      <c r="H27" s="271">
        <v>42216</v>
      </c>
      <c r="I27" s="270" t="s">
        <v>227</v>
      </c>
      <c r="J27" s="272" t="s">
        <v>228</v>
      </c>
    </row>
    <row r="28" spans="1:18" ht="23.25" thickBot="1" x14ac:dyDescent="0.25">
      <c r="A28" s="158">
        <f>MAX($A$16:$A27)+1</f>
        <v>10</v>
      </c>
      <c r="B28" s="265" t="s">
        <v>222</v>
      </c>
      <c r="C28" s="266" t="s">
        <v>245</v>
      </c>
      <c r="D28" s="267" t="s">
        <v>246</v>
      </c>
      <c r="E28" s="268" t="s">
        <v>225</v>
      </c>
      <c r="F28" s="269"/>
      <c r="G28" s="270" t="s">
        <v>226</v>
      </c>
      <c r="H28" s="271">
        <v>42216</v>
      </c>
      <c r="I28" s="270" t="s">
        <v>227</v>
      </c>
      <c r="J28" s="272" t="s">
        <v>228</v>
      </c>
    </row>
    <row r="29" spans="1:18" ht="23.25" thickBot="1" x14ac:dyDescent="0.25">
      <c r="A29" s="158">
        <f>MAX($A$16:$A28)+1</f>
        <v>11</v>
      </c>
      <c r="B29" s="265" t="s">
        <v>222</v>
      </c>
      <c r="C29" s="266" t="s">
        <v>247</v>
      </c>
      <c r="D29" s="267" t="s">
        <v>248</v>
      </c>
      <c r="E29" s="268" t="s">
        <v>225</v>
      </c>
      <c r="F29" s="269"/>
      <c r="G29" s="270" t="s">
        <v>226</v>
      </c>
      <c r="H29" s="271">
        <v>42216</v>
      </c>
      <c r="I29" s="270" t="s">
        <v>227</v>
      </c>
      <c r="J29" s="512" t="s">
        <v>249</v>
      </c>
      <c r="K29" s="273"/>
      <c r="L29" s="511" t="s">
        <v>250</v>
      </c>
      <c r="M29" s="273"/>
      <c r="N29" s="273"/>
      <c r="O29" s="273"/>
      <c r="P29" s="273"/>
      <c r="Q29" s="273"/>
      <c r="R29" s="273"/>
    </row>
    <row r="30" spans="1:18" ht="23.25" thickBot="1" x14ac:dyDescent="0.25">
      <c r="A30" s="158">
        <f>MAX($A$16:$A29)+1</f>
        <v>12</v>
      </c>
      <c r="B30" s="265" t="s">
        <v>222</v>
      </c>
      <c r="C30" s="266" t="s">
        <v>251</v>
      </c>
      <c r="D30" s="266" t="s">
        <v>252</v>
      </c>
      <c r="E30" s="268" t="s">
        <v>225</v>
      </c>
      <c r="F30" s="269"/>
      <c r="G30" s="270" t="s">
        <v>226</v>
      </c>
      <c r="H30" s="271">
        <v>42216</v>
      </c>
      <c r="I30" s="270" t="s">
        <v>227</v>
      </c>
      <c r="J30" s="272" t="s">
        <v>228</v>
      </c>
    </row>
    <row r="31" spans="1:18" ht="23.25" thickBot="1" x14ac:dyDescent="0.25">
      <c r="A31" s="158">
        <f>MAX($A$16:$A30)+1</f>
        <v>13</v>
      </c>
      <c r="B31" s="265" t="s">
        <v>222</v>
      </c>
      <c r="C31" s="266" t="s">
        <v>253</v>
      </c>
      <c r="D31" s="266" t="s">
        <v>254</v>
      </c>
      <c r="E31" s="268" t="s">
        <v>225</v>
      </c>
      <c r="F31" s="269"/>
      <c r="G31" s="270" t="s">
        <v>226</v>
      </c>
      <c r="H31" s="271">
        <v>42216</v>
      </c>
      <c r="I31" s="270" t="s">
        <v>227</v>
      </c>
      <c r="J31" s="272" t="s">
        <v>228</v>
      </c>
    </row>
    <row r="32" spans="1:18" ht="23.25" thickBot="1" x14ac:dyDescent="0.25">
      <c r="A32" s="158">
        <f>MAX($A$16:$A31)+1</f>
        <v>14</v>
      </c>
      <c r="B32" s="265" t="s">
        <v>222</v>
      </c>
      <c r="C32" s="266" t="s">
        <v>255</v>
      </c>
      <c r="D32" s="266" t="s">
        <v>256</v>
      </c>
      <c r="E32" s="268" t="s">
        <v>225</v>
      </c>
      <c r="F32" s="269"/>
      <c r="G32" s="270" t="s">
        <v>226</v>
      </c>
      <c r="H32" s="271">
        <v>42216</v>
      </c>
      <c r="I32" s="270" t="s">
        <v>227</v>
      </c>
      <c r="J32" s="272" t="s">
        <v>228</v>
      </c>
    </row>
    <row r="33" spans="1:20" ht="23.25" thickBot="1" x14ac:dyDescent="0.25">
      <c r="A33" s="158">
        <f>MAX($A$16:$A32)+1</f>
        <v>15</v>
      </c>
      <c r="B33" s="265" t="s">
        <v>222</v>
      </c>
      <c r="C33" s="266" t="s">
        <v>257</v>
      </c>
      <c r="D33" s="266" t="s">
        <v>258</v>
      </c>
      <c r="E33" s="268" t="s">
        <v>225</v>
      </c>
      <c r="F33" s="269"/>
      <c r="G33" s="270" t="s">
        <v>226</v>
      </c>
      <c r="H33" s="271">
        <v>42216</v>
      </c>
      <c r="I33" s="270" t="s">
        <v>227</v>
      </c>
      <c r="J33" s="272" t="s">
        <v>228</v>
      </c>
    </row>
    <row r="34" spans="1:20" ht="23.25" thickBot="1" x14ac:dyDescent="0.25">
      <c r="A34" s="158">
        <f>MAX($A$16:$A33)+1</f>
        <v>16</v>
      </c>
      <c r="B34" s="265" t="s">
        <v>222</v>
      </c>
      <c r="C34" s="266" t="s">
        <v>259</v>
      </c>
      <c r="D34" s="266" t="s">
        <v>260</v>
      </c>
      <c r="E34" s="268" t="s">
        <v>225</v>
      </c>
      <c r="F34" s="269"/>
      <c r="G34" s="270" t="s">
        <v>226</v>
      </c>
      <c r="H34" s="271">
        <v>42216</v>
      </c>
      <c r="I34" s="270" t="s">
        <v>227</v>
      </c>
      <c r="J34" s="272" t="s">
        <v>228</v>
      </c>
    </row>
    <row r="35" spans="1:20" ht="23.25" thickBot="1" x14ac:dyDescent="0.25">
      <c r="A35" s="158">
        <f>MAX($A$16:$A34)+1</f>
        <v>17</v>
      </c>
      <c r="B35" s="265" t="s">
        <v>222</v>
      </c>
      <c r="C35" s="266" t="s">
        <v>261</v>
      </c>
      <c r="D35" s="266" t="s">
        <v>262</v>
      </c>
      <c r="E35" s="268" t="s">
        <v>225</v>
      </c>
      <c r="F35" s="269"/>
      <c r="G35" s="270" t="s">
        <v>226</v>
      </c>
      <c r="H35" s="271">
        <v>42216</v>
      </c>
      <c r="I35" s="270" t="s">
        <v>227</v>
      </c>
      <c r="J35" s="272" t="s">
        <v>228</v>
      </c>
    </row>
    <row r="36" spans="1:20" s="275" customFormat="1" ht="23.25" thickBot="1" x14ac:dyDescent="0.25">
      <c r="A36" s="274">
        <f>MAX($A$16:$A35)+1</f>
        <v>18</v>
      </c>
      <c r="B36" s="265" t="s">
        <v>222</v>
      </c>
      <c r="C36" s="266" t="s">
        <v>263</v>
      </c>
      <c r="D36" s="266" t="s">
        <v>264</v>
      </c>
      <c r="E36" s="268" t="s">
        <v>225</v>
      </c>
      <c r="F36" s="269"/>
      <c r="G36" s="270" t="s">
        <v>226</v>
      </c>
      <c r="H36" s="271">
        <v>42216</v>
      </c>
      <c r="I36" s="270" t="s">
        <v>227</v>
      </c>
      <c r="J36" s="272" t="s">
        <v>228</v>
      </c>
    </row>
    <row r="37" spans="1:20" s="275" customFormat="1" ht="23.25" thickBot="1" x14ac:dyDescent="0.25">
      <c r="A37" s="274">
        <f>MAX($A$16:$A36)+1</f>
        <v>19</v>
      </c>
      <c r="B37" s="265" t="s">
        <v>222</v>
      </c>
      <c r="C37" s="266" t="s">
        <v>265</v>
      </c>
      <c r="D37" s="266" t="s">
        <v>266</v>
      </c>
      <c r="E37" s="268" t="s">
        <v>225</v>
      </c>
      <c r="F37" s="269"/>
      <c r="G37" s="270" t="s">
        <v>226</v>
      </c>
      <c r="H37" s="271">
        <v>42216</v>
      </c>
      <c r="I37" s="270" t="s">
        <v>227</v>
      </c>
      <c r="J37" s="272" t="s">
        <v>228</v>
      </c>
    </row>
    <row r="38" spans="1:20" s="275" customFormat="1" ht="34.5" thickBot="1" x14ac:dyDescent="0.25">
      <c r="A38" s="274">
        <f>MAX($A$16:$A37)+1</f>
        <v>20</v>
      </c>
      <c r="B38" s="265" t="s">
        <v>222</v>
      </c>
      <c r="C38" s="266" t="s">
        <v>267</v>
      </c>
      <c r="D38" s="266" t="s">
        <v>268</v>
      </c>
      <c r="E38" s="268" t="s">
        <v>225</v>
      </c>
      <c r="F38" s="269"/>
      <c r="G38" s="270" t="s">
        <v>226</v>
      </c>
      <c r="H38" s="271">
        <v>42216</v>
      </c>
      <c r="I38" s="270" t="s">
        <v>227</v>
      </c>
      <c r="J38" s="272" t="s">
        <v>228</v>
      </c>
    </row>
    <row r="39" spans="1:20" s="275" customFormat="1" ht="34.5" thickBot="1" x14ac:dyDescent="0.25">
      <c r="A39" s="274">
        <f>MAX($A$16:$A38)+1</f>
        <v>21</v>
      </c>
      <c r="B39" s="265" t="s">
        <v>222</v>
      </c>
      <c r="C39" s="266" t="s">
        <v>269</v>
      </c>
      <c r="D39" s="266" t="s">
        <v>270</v>
      </c>
      <c r="E39" s="268" t="s">
        <v>225</v>
      </c>
      <c r="F39" s="269"/>
      <c r="G39" s="270" t="s">
        <v>226</v>
      </c>
      <c r="H39" s="271">
        <v>42216</v>
      </c>
      <c r="I39" s="270" t="s">
        <v>227</v>
      </c>
      <c r="J39" s="272" t="s">
        <v>228</v>
      </c>
    </row>
    <row r="40" spans="1:20" ht="45.75" thickBot="1" x14ac:dyDescent="0.25">
      <c r="A40" s="158">
        <f>MAX($A$16:$A39)+1</f>
        <v>22</v>
      </c>
      <c r="B40" s="265" t="s">
        <v>222</v>
      </c>
      <c r="C40" s="266" t="s">
        <v>271</v>
      </c>
      <c r="D40" s="267" t="s">
        <v>272</v>
      </c>
      <c r="E40" s="268" t="s">
        <v>225</v>
      </c>
      <c r="F40" s="269"/>
      <c r="G40" s="270" t="s">
        <v>226</v>
      </c>
      <c r="H40" s="271">
        <v>42216</v>
      </c>
      <c r="I40" s="270" t="s">
        <v>227</v>
      </c>
      <c r="J40" s="272" t="s">
        <v>228</v>
      </c>
      <c r="K40" s="275"/>
      <c r="L40" s="275"/>
      <c r="M40" s="275"/>
      <c r="N40" s="275"/>
      <c r="O40" s="275"/>
      <c r="P40" s="275"/>
      <c r="Q40" s="275"/>
      <c r="R40" s="275"/>
      <c r="S40" s="275"/>
      <c r="T40" s="275"/>
    </row>
    <row r="41" spans="1:20" ht="34.5" thickBot="1" x14ac:dyDescent="0.25">
      <c r="A41" s="158">
        <f>MAX($A$16:$A40)+1</f>
        <v>23</v>
      </c>
      <c r="B41" s="265" t="s">
        <v>222</v>
      </c>
      <c r="C41" s="266" t="s">
        <v>273</v>
      </c>
      <c r="D41" s="267" t="s">
        <v>274</v>
      </c>
      <c r="E41" s="268" t="s">
        <v>225</v>
      </c>
      <c r="F41" s="269"/>
      <c r="G41" s="270" t="s">
        <v>226</v>
      </c>
      <c r="H41" s="271">
        <v>42216</v>
      </c>
      <c r="I41" s="270" t="s">
        <v>227</v>
      </c>
      <c r="J41" s="272" t="s">
        <v>228</v>
      </c>
      <c r="K41" s="275"/>
      <c r="L41" s="275"/>
      <c r="M41" s="275"/>
      <c r="N41" s="275"/>
      <c r="O41" s="275"/>
      <c r="P41" s="275"/>
      <c r="Q41" s="275"/>
      <c r="R41" s="275"/>
      <c r="S41" s="275"/>
      <c r="T41" s="275"/>
    </row>
    <row r="42" spans="1:20" ht="57" thickBot="1" x14ac:dyDescent="0.25">
      <c r="A42" s="158">
        <f>MAX($A$16:$A41)+1</f>
        <v>24</v>
      </c>
      <c r="B42" s="265" t="s">
        <v>222</v>
      </c>
      <c r="C42" s="266" t="s">
        <v>275</v>
      </c>
      <c r="D42" s="267" t="s">
        <v>276</v>
      </c>
      <c r="E42" s="268" t="s">
        <v>225</v>
      </c>
      <c r="F42" s="269"/>
      <c r="G42" s="270" t="s">
        <v>226</v>
      </c>
      <c r="H42" s="271">
        <v>42216</v>
      </c>
      <c r="I42" s="270" t="s">
        <v>227</v>
      </c>
      <c r="J42" s="272" t="s">
        <v>228</v>
      </c>
      <c r="K42" s="275"/>
      <c r="L42" s="275"/>
      <c r="M42" s="275"/>
      <c r="N42" s="275"/>
      <c r="O42" s="275"/>
      <c r="P42" s="275"/>
      <c r="Q42" s="275"/>
      <c r="R42" s="275"/>
      <c r="S42" s="275"/>
      <c r="T42" s="275"/>
    </row>
    <row r="43" spans="1:20" ht="34.5" thickBot="1" x14ac:dyDescent="0.25">
      <c r="A43" s="158">
        <f>MAX($A$16:$A42)+1</f>
        <v>25</v>
      </c>
      <c r="B43" s="265" t="s">
        <v>222</v>
      </c>
      <c r="C43" s="266" t="s">
        <v>277</v>
      </c>
      <c r="D43" s="267" t="s">
        <v>278</v>
      </c>
      <c r="E43" s="268" t="s">
        <v>225</v>
      </c>
      <c r="F43" s="269"/>
      <c r="G43" s="270" t="s">
        <v>226</v>
      </c>
      <c r="H43" s="271">
        <v>42216</v>
      </c>
      <c r="I43" s="270" t="s">
        <v>227</v>
      </c>
      <c r="J43" s="272" t="s">
        <v>228</v>
      </c>
      <c r="K43" s="275"/>
      <c r="L43" s="275"/>
      <c r="M43" s="275"/>
      <c r="N43" s="275"/>
      <c r="O43" s="275"/>
      <c r="P43" s="275"/>
      <c r="Q43" s="275"/>
      <c r="R43" s="275"/>
      <c r="S43" s="275"/>
      <c r="T43" s="275"/>
    </row>
    <row r="44" spans="1:20" ht="21.75" thickBot="1" x14ac:dyDescent="0.25">
      <c r="A44" s="158">
        <f>MAX($A$16:$A43)+1</f>
        <v>26</v>
      </c>
      <c r="B44" s="265" t="s">
        <v>222</v>
      </c>
      <c r="C44" s="266" t="s">
        <v>279</v>
      </c>
      <c r="D44" s="267" t="s">
        <v>280</v>
      </c>
      <c r="E44" s="268" t="s">
        <v>225</v>
      </c>
      <c r="F44" s="269"/>
      <c r="G44" s="270" t="s">
        <v>226</v>
      </c>
      <c r="H44" s="271">
        <v>42216</v>
      </c>
      <c r="I44" s="270" t="s">
        <v>227</v>
      </c>
      <c r="J44" s="272" t="s">
        <v>228</v>
      </c>
      <c r="K44" s="275"/>
      <c r="L44" s="275"/>
      <c r="M44" s="275"/>
      <c r="N44" s="275"/>
      <c r="O44" s="275"/>
      <c r="P44" s="275"/>
      <c r="Q44" s="275"/>
      <c r="R44" s="275"/>
      <c r="S44" s="275"/>
      <c r="T44" s="275"/>
    </row>
    <row r="45" spans="1:20" ht="23.25" thickBot="1" x14ac:dyDescent="0.25">
      <c r="A45" s="158">
        <f>MAX($A$16:$A44)+1</f>
        <v>27</v>
      </c>
      <c r="B45" s="265" t="s">
        <v>222</v>
      </c>
      <c r="C45" s="266" t="s">
        <v>281</v>
      </c>
      <c r="D45" s="267" t="s">
        <v>282</v>
      </c>
      <c r="E45" s="268" t="s">
        <v>225</v>
      </c>
      <c r="F45" s="269"/>
      <c r="G45" s="270" t="s">
        <v>226</v>
      </c>
      <c r="H45" s="271">
        <v>42216</v>
      </c>
      <c r="I45" s="270" t="s">
        <v>227</v>
      </c>
      <c r="J45" s="272" t="s">
        <v>228</v>
      </c>
      <c r="K45" s="275"/>
      <c r="L45" s="275"/>
      <c r="M45" s="275"/>
      <c r="N45" s="275"/>
      <c r="O45" s="275"/>
      <c r="P45" s="275"/>
      <c r="Q45" s="275"/>
      <c r="R45" s="275"/>
      <c r="S45" s="275"/>
      <c r="T45" s="275"/>
    </row>
    <row r="46" spans="1:20" ht="34.5" thickBot="1" x14ac:dyDescent="0.25">
      <c r="A46" s="158">
        <f>MAX($A$16:$A45)+1</f>
        <v>28</v>
      </c>
      <c r="B46" s="265" t="s">
        <v>222</v>
      </c>
      <c r="C46" s="266" t="s">
        <v>283</v>
      </c>
      <c r="D46" s="267" t="s">
        <v>284</v>
      </c>
      <c r="E46" s="268" t="s">
        <v>225</v>
      </c>
      <c r="F46" s="269"/>
      <c r="G46" s="270" t="s">
        <v>226</v>
      </c>
      <c r="H46" s="271">
        <v>42216</v>
      </c>
      <c r="I46" s="270" t="s">
        <v>227</v>
      </c>
      <c r="J46" s="272" t="s">
        <v>228</v>
      </c>
      <c r="K46" s="275"/>
      <c r="L46" s="275"/>
      <c r="M46" s="275"/>
      <c r="N46" s="275"/>
      <c r="O46" s="275"/>
      <c r="P46" s="275"/>
      <c r="Q46" s="275"/>
      <c r="R46" s="275"/>
      <c r="S46" s="275"/>
      <c r="T46" s="275"/>
    </row>
    <row r="47" spans="1:20" ht="23.25" thickBot="1" x14ac:dyDescent="0.25">
      <c r="A47" s="158">
        <f>MAX($A$16:$A46)+1</f>
        <v>29</v>
      </c>
      <c r="B47" s="265" t="s">
        <v>222</v>
      </c>
      <c r="C47" s="266" t="s">
        <v>285</v>
      </c>
      <c r="D47" s="267" t="s">
        <v>286</v>
      </c>
      <c r="E47" s="268" t="s">
        <v>225</v>
      </c>
      <c r="F47" s="269"/>
      <c r="G47" s="270" t="s">
        <v>226</v>
      </c>
      <c r="H47" s="271">
        <v>42216</v>
      </c>
      <c r="I47" s="270" t="s">
        <v>227</v>
      </c>
      <c r="J47" s="272" t="s">
        <v>228</v>
      </c>
      <c r="K47" s="275"/>
      <c r="L47" s="275"/>
      <c r="M47" s="275"/>
      <c r="N47" s="275"/>
      <c r="O47" s="275"/>
      <c r="P47" s="275"/>
      <c r="Q47" s="275"/>
      <c r="R47" s="275"/>
      <c r="S47" s="275"/>
      <c r="T47" s="275"/>
    </row>
    <row r="48" spans="1:20" ht="32.25" thickBot="1" x14ac:dyDescent="0.25">
      <c r="A48" s="158">
        <f>MAX($A$16:$A47)+1</f>
        <v>30</v>
      </c>
      <c r="B48" s="274" t="s">
        <v>222</v>
      </c>
      <c r="C48" s="270" t="s">
        <v>287</v>
      </c>
      <c r="D48" s="276" t="s">
        <v>288</v>
      </c>
      <c r="E48" s="269" t="s">
        <v>225</v>
      </c>
      <c r="F48" s="269"/>
      <c r="G48" s="270" t="s">
        <v>226</v>
      </c>
      <c r="H48" s="271">
        <v>42216</v>
      </c>
      <c r="I48" s="270" t="s">
        <v>227</v>
      </c>
      <c r="J48" s="272" t="s">
        <v>228</v>
      </c>
      <c r="K48" s="275"/>
      <c r="L48" s="275"/>
      <c r="M48" s="275"/>
      <c r="N48" s="275"/>
      <c r="O48" s="275"/>
      <c r="P48" s="275"/>
      <c r="Q48" s="275"/>
      <c r="R48" s="275"/>
      <c r="S48" s="275"/>
      <c r="T48" s="275"/>
    </row>
    <row r="49" spans="1:20" ht="21.75" thickBot="1" x14ac:dyDescent="0.25">
      <c r="A49" s="158">
        <f>MAX($A$16:$A48)+1</f>
        <v>31</v>
      </c>
      <c r="B49" s="274" t="s">
        <v>222</v>
      </c>
      <c r="C49" s="270" t="s">
        <v>289</v>
      </c>
      <c r="D49" s="276" t="s">
        <v>290</v>
      </c>
      <c r="E49" s="269" t="s">
        <v>225</v>
      </c>
      <c r="F49" s="269"/>
      <c r="G49" s="270" t="s">
        <v>226</v>
      </c>
      <c r="H49" s="271">
        <v>42216</v>
      </c>
      <c r="I49" s="270" t="s">
        <v>227</v>
      </c>
      <c r="J49" s="272" t="s">
        <v>228</v>
      </c>
      <c r="K49" s="275"/>
      <c r="L49" s="275"/>
      <c r="M49" s="275"/>
      <c r="N49" s="275"/>
      <c r="O49" s="275"/>
      <c r="P49" s="275"/>
      <c r="Q49" s="275"/>
      <c r="R49" s="275"/>
      <c r="S49" s="275"/>
      <c r="T49" s="275"/>
    </row>
    <row r="50" spans="1:20" ht="21.75" thickBot="1" x14ac:dyDescent="0.25">
      <c r="A50" s="158">
        <f>MAX($A$16:$A49)+1</f>
        <v>32</v>
      </c>
      <c r="B50" s="274" t="s">
        <v>222</v>
      </c>
      <c r="C50" s="270" t="s">
        <v>291</v>
      </c>
      <c r="D50" s="276" t="s">
        <v>292</v>
      </c>
      <c r="E50" s="269" t="s">
        <v>225</v>
      </c>
      <c r="F50" s="269"/>
      <c r="G50" s="270" t="s">
        <v>226</v>
      </c>
      <c r="H50" s="271">
        <v>42216</v>
      </c>
      <c r="I50" s="270" t="s">
        <v>227</v>
      </c>
      <c r="J50" s="272" t="s">
        <v>228</v>
      </c>
      <c r="K50" s="275"/>
      <c r="L50" s="275"/>
      <c r="M50" s="275"/>
      <c r="N50" s="275"/>
      <c r="O50" s="275"/>
      <c r="P50" s="275"/>
      <c r="Q50" s="275"/>
      <c r="R50" s="275"/>
      <c r="S50" s="275"/>
      <c r="T50" s="275"/>
    </row>
    <row r="51" spans="1:20" ht="21.75" thickBot="1" x14ac:dyDescent="0.25">
      <c r="A51" s="158">
        <f>MAX($A$16:$A50)+1</f>
        <v>33</v>
      </c>
      <c r="B51" s="274" t="s">
        <v>222</v>
      </c>
      <c r="C51" s="270" t="s">
        <v>293</v>
      </c>
      <c r="D51" s="276" t="s">
        <v>294</v>
      </c>
      <c r="E51" s="269" t="s">
        <v>225</v>
      </c>
      <c r="F51" s="269"/>
      <c r="G51" s="270" t="s">
        <v>226</v>
      </c>
      <c r="H51" s="271">
        <v>42216</v>
      </c>
      <c r="I51" s="270" t="s">
        <v>227</v>
      </c>
      <c r="J51" s="272" t="s">
        <v>249</v>
      </c>
      <c r="K51" s="275"/>
      <c r="L51" s="275" t="s">
        <v>295</v>
      </c>
      <c r="M51" s="275"/>
      <c r="N51" s="275"/>
      <c r="O51" s="275"/>
      <c r="P51" s="275"/>
      <c r="Q51" s="275"/>
      <c r="R51" s="275"/>
      <c r="S51" s="275"/>
      <c r="T51" s="275"/>
    </row>
    <row r="52" spans="1:20" ht="21.75" thickBot="1" x14ac:dyDescent="0.25">
      <c r="A52" s="158">
        <f>MAX($A$16:$A51)+1</f>
        <v>34</v>
      </c>
      <c r="B52" s="274" t="s">
        <v>222</v>
      </c>
      <c r="C52" s="270" t="s">
        <v>296</v>
      </c>
      <c r="D52" s="276" t="s">
        <v>297</v>
      </c>
      <c r="E52" s="269" t="s">
        <v>225</v>
      </c>
      <c r="F52" s="269"/>
      <c r="G52" s="270" t="s">
        <v>226</v>
      </c>
      <c r="H52" s="271">
        <v>42216</v>
      </c>
      <c r="I52" s="270" t="s">
        <v>227</v>
      </c>
      <c r="J52" s="272" t="s">
        <v>228</v>
      </c>
      <c r="K52" s="275"/>
      <c r="L52" s="275"/>
      <c r="M52" s="275"/>
      <c r="N52" s="275"/>
      <c r="O52" s="275"/>
      <c r="P52" s="275"/>
      <c r="Q52" s="275"/>
      <c r="R52" s="275"/>
      <c r="S52" s="275"/>
      <c r="T52" s="275"/>
    </row>
    <row r="53" spans="1:20" ht="21.75" thickBot="1" x14ac:dyDescent="0.25">
      <c r="A53" s="158">
        <f>MAX($A$16:$A52)+1</f>
        <v>35</v>
      </c>
      <c r="B53" s="274" t="s">
        <v>222</v>
      </c>
      <c r="C53" s="270" t="s">
        <v>298</v>
      </c>
      <c r="D53" s="276" t="s">
        <v>299</v>
      </c>
      <c r="E53" s="269" t="s">
        <v>225</v>
      </c>
      <c r="F53" s="269"/>
      <c r="G53" s="270" t="s">
        <v>226</v>
      </c>
      <c r="H53" s="271">
        <v>42216</v>
      </c>
      <c r="I53" s="270" t="s">
        <v>227</v>
      </c>
      <c r="J53" s="272" t="s">
        <v>249</v>
      </c>
      <c r="K53" s="275"/>
      <c r="L53" s="325" t="s">
        <v>300</v>
      </c>
      <c r="M53" s="275"/>
      <c r="N53" s="275"/>
      <c r="O53" s="275"/>
      <c r="P53" s="275"/>
      <c r="Q53" s="275"/>
      <c r="R53" s="275"/>
      <c r="S53" s="275"/>
      <c r="T53" s="275"/>
    </row>
    <row r="54" spans="1:20" ht="21.75" thickBot="1" x14ac:dyDescent="0.25">
      <c r="A54" s="158">
        <f>MAX($A$16:$A53)+1</f>
        <v>36</v>
      </c>
      <c r="B54" s="274" t="s">
        <v>222</v>
      </c>
      <c r="C54" s="270" t="s">
        <v>301</v>
      </c>
      <c r="D54" s="276" t="s">
        <v>302</v>
      </c>
      <c r="E54" s="269" t="s">
        <v>225</v>
      </c>
      <c r="F54" s="269"/>
      <c r="G54" s="270" t="s">
        <v>226</v>
      </c>
      <c r="H54" s="271">
        <v>42216</v>
      </c>
      <c r="I54" s="270" t="s">
        <v>227</v>
      </c>
      <c r="J54" s="272" t="s">
        <v>228</v>
      </c>
      <c r="K54" s="275"/>
      <c r="L54" s="275"/>
      <c r="M54" s="275"/>
      <c r="N54" s="275"/>
      <c r="O54" s="275"/>
      <c r="P54" s="275"/>
      <c r="Q54" s="275"/>
      <c r="R54" s="275"/>
      <c r="S54" s="275"/>
      <c r="T54" s="275"/>
    </row>
    <row r="55" spans="1:20" s="275" customFormat="1" ht="21.75" thickBot="1" x14ac:dyDescent="0.25">
      <c r="A55" s="274">
        <f>MAX($A$16:$A54)+1</f>
        <v>37</v>
      </c>
      <c r="B55" s="274" t="s">
        <v>222</v>
      </c>
      <c r="C55" s="270" t="s">
        <v>303</v>
      </c>
      <c r="D55" s="276" t="s">
        <v>304</v>
      </c>
      <c r="E55" s="269" t="s">
        <v>225</v>
      </c>
      <c r="F55" s="269"/>
      <c r="G55" s="270" t="s">
        <v>226</v>
      </c>
      <c r="H55" s="271">
        <v>42216</v>
      </c>
      <c r="I55" s="270" t="s">
        <v>227</v>
      </c>
      <c r="J55" s="272" t="s">
        <v>228</v>
      </c>
    </row>
    <row r="56" spans="1:20" s="275" customFormat="1" ht="21.75" thickBot="1" x14ac:dyDescent="0.25">
      <c r="A56" s="274">
        <f>MAX($A$16:$A55)+1</f>
        <v>38</v>
      </c>
      <c r="B56" s="274" t="s">
        <v>222</v>
      </c>
      <c r="C56" s="270" t="s">
        <v>305</v>
      </c>
      <c r="D56" s="276" t="s">
        <v>306</v>
      </c>
      <c r="E56" s="269" t="s">
        <v>225</v>
      </c>
      <c r="F56" s="269"/>
      <c r="G56" s="270" t="s">
        <v>226</v>
      </c>
      <c r="H56" s="271">
        <v>42216</v>
      </c>
      <c r="I56" s="270" t="s">
        <v>227</v>
      </c>
      <c r="J56" s="272" t="s">
        <v>228</v>
      </c>
    </row>
    <row r="57" spans="1:20" s="275" customFormat="1" ht="21.75" thickBot="1" x14ac:dyDescent="0.25">
      <c r="A57" s="274">
        <f>MAX($A$16:$A56)+1</f>
        <v>39</v>
      </c>
      <c r="B57" s="274" t="s">
        <v>222</v>
      </c>
      <c r="C57" s="270" t="s">
        <v>307</v>
      </c>
      <c r="D57" s="276" t="s">
        <v>308</v>
      </c>
      <c r="E57" s="269" t="s">
        <v>225</v>
      </c>
      <c r="F57" s="269"/>
      <c r="G57" s="270" t="s">
        <v>226</v>
      </c>
      <c r="H57" s="271">
        <v>42216</v>
      </c>
      <c r="I57" s="270" t="s">
        <v>227</v>
      </c>
      <c r="J57" s="272" t="s">
        <v>228</v>
      </c>
    </row>
    <row r="58" spans="1:20" s="275" customFormat="1" ht="21.75" thickBot="1" x14ac:dyDescent="0.25">
      <c r="A58" s="274">
        <f>MAX($A$16:$A57)+1</f>
        <v>40</v>
      </c>
      <c r="B58" s="274" t="s">
        <v>222</v>
      </c>
      <c r="C58" s="270" t="s">
        <v>309</v>
      </c>
      <c r="D58" s="276" t="s">
        <v>310</v>
      </c>
      <c r="E58" s="269" t="s">
        <v>225</v>
      </c>
      <c r="F58" s="269"/>
      <c r="G58" s="270" t="s">
        <v>226</v>
      </c>
      <c r="H58" s="271">
        <v>42216</v>
      </c>
      <c r="I58" s="270" t="s">
        <v>227</v>
      </c>
      <c r="J58" s="272" t="s">
        <v>228</v>
      </c>
    </row>
    <row r="59" spans="1:20" s="275" customFormat="1" ht="21.75" thickBot="1" x14ac:dyDescent="0.25">
      <c r="A59" s="274">
        <f>MAX($A$16:$A58)+1</f>
        <v>41</v>
      </c>
      <c r="B59" s="274" t="s">
        <v>222</v>
      </c>
      <c r="C59" s="270" t="s">
        <v>311</v>
      </c>
      <c r="D59" s="276" t="s">
        <v>310</v>
      </c>
      <c r="E59" s="269" t="s">
        <v>225</v>
      </c>
      <c r="F59" s="269"/>
      <c r="G59" s="270" t="s">
        <v>226</v>
      </c>
      <c r="H59" s="271">
        <v>42216</v>
      </c>
      <c r="I59" s="270" t="s">
        <v>227</v>
      </c>
      <c r="J59" s="272" t="s">
        <v>228</v>
      </c>
    </row>
    <row r="60" spans="1:20" s="275" customFormat="1" ht="21.75" thickBot="1" x14ac:dyDescent="0.25">
      <c r="A60" s="274">
        <f>MAX($A$16:$A59)+1</f>
        <v>42</v>
      </c>
      <c r="B60" s="274" t="s">
        <v>222</v>
      </c>
      <c r="C60" s="270" t="s">
        <v>312</v>
      </c>
      <c r="D60" s="276" t="s">
        <v>313</v>
      </c>
      <c r="E60" s="269" t="s">
        <v>225</v>
      </c>
      <c r="F60" s="269"/>
      <c r="G60" s="270" t="s">
        <v>226</v>
      </c>
      <c r="H60" s="271">
        <v>42216</v>
      </c>
      <c r="I60" s="270" t="s">
        <v>227</v>
      </c>
      <c r="J60" s="272" t="s">
        <v>228</v>
      </c>
    </row>
    <row r="61" spans="1:20" ht="21.75" thickBot="1" x14ac:dyDescent="0.25">
      <c r="A61" s="158">
        <f>MAX($A$16:$A60)+1</f>
        <v>43</v>
      </c>
      <c r="B61" s="274" t="s">
        <v>222</v>
      </c>
      <c r="C61" s="270" t="s">
        <v>314</v>
      </c>
      <c r="D61" s="276" t="s">
        <v>315</v>
      </c>
      <c r="E61" s="269" t="s">
        <v>225</v>
      </c>
      <c r="F61" s="269"/>
      <c r="G61" s="270" t="s">
        <v>226</v>
      </c>
      <c r="H61" s="271">
        <v>42216</v>
      </c>
      <c r="I61" s="270" t="s">
        <v>227</v>
      </c>
      <c r="J61" s="272" t="s">
        <v>228</v>
      </c>
      <c r="K61" s="275"/>
      <c r="L61" s="275"/>
      <c r="M61" s="275"/>
      <c r="N61" s="275"/>
      <c r="O61" s="275"/>
      <c r="P61" s="275"/>
      <c r="Q61" s="275"/>
      <c r="R61" s="275"/>
      <c r="S61" s="275"/>
      <c r="T61" s="275"/>
    </row>
    <row r="62" spans="1:20" ht="32.25" thickBot="1" x14ac:dyDescent="0.25">
      <c r="A62" s="158">
        <f>MAX($A$16:$A61)+1</f>
        <v>44</v>
      </c>
      <c r="B62" s="274" t="s">
        <v>222</v>
      </c>
      <c r="C62" s="270" t="s">
        <v>316</v>
      </c>
      <c r="D62" s="276" t="s">
        <v>317</v>
      </c>
      <c r="E62" s="269" t="s">
        <v>225</v>
      </c>
      <c r="F62" s="269"/>
      <c r="G62" s="270" t="s">
        <v>226</v>
      </c>
      <c r="H62" s="271">
        <v>42216</v>
      </c>
      <c r="I62" s="270" t="s">
        <v>227</v>
      </c>
      <c r="J62" s="272" t="s">
        <v>228</v>
      </c>
      <c r="K62" s="275"/>
      <c r="L62" s="275"/>
      <c r="M62" s="275"/>
      <c r="N62" s="275"/>
      <c r="O62" s="275"/>
      <c r="P62" s="275"/>
      <c r="Q62" s="275"/>
      <c r="R62" s="275"/>
      <c r="S62" s="275"/>
      <c r="T62" s="275"/>
    </row>
    <row r="63" spans="1:20" ht="21.75" thickBot="1" x14ac:dyDescent="0.25">
      <c r="A63" s="158">
        <f>MAX($A$16:$A62)+1</f>
        <v>45</v>
      </c>
      <c r="B63" s="274" t="s">
        <v>222</v>
      </c>
      <c r="C63" s="270" t="s">
        <v>318</v>
      </c>
      <c r="D63" s="276" t="s">
        <v>319</v>
      </c>
      <c r="E63" s="269" t="s">
        <v>225</v>
      </c>
      <c r="F63" s="269"/>
      <c r="G63" s="270" t="s">
        <v>226</v>
      </c>
      <c r="H63" s="271">
        <v>42216</v>
      </c>
      <c r="I63" s="270" t="s">
        <v>227</v>
      </c>
      <c r="J63" s="272" t="s">
        <v>228</v>
      </c>
      <c r="K63" s="275"/>
      <c r="L63" s="275"/>
      <c r="M63" s="275"/>
      <c r="N63" s="275"/>
      <c r="O63" s="275"/>
      <c r="P63" s="275"/>
      <c r="Q63" s="275"/>
      <c r="R63" s="275"/>
      <c r="S63" s="275"/>
      <c r="T63" s="275"/>
    </row>
    <row r="64" spans="1:20" ht="21.75" thickBot="1" x14ac:dyDescent="0.25">
      <c r="A64" s="158">
        <f>MAX($A$16:$A63)+1</f>
        <v>46</v>
      </c>
      <c r="B64" s="274" t="s">
        <v>222</v>
      </c>
      <c r="C64" s="270" t="s">
        <v>320</v>
      </c>
      <c r="D64" s="276" t="s">
        <v>321</v>
      </c>
      <c r="E64" s="269" t="s">
        <v>225</v>
      </c>
      <c r="F64" s="269"/>
      <c r="G64" s="270" t="s">
        <v>226</v>
      </c>
      <c r="H64" s="271">
        <v>42216</v>
      </c>
      <c r="I64" s="270" t="s">
        <v>227</v>
      </c>
      <c r="J64" s="272" t="s">
        <v>228</v>
      </c>
      <c r="K64" s="275"/>
      <c r="L64" s="275"/>
      <c r="M64" s="275"/>
      <c r="N64" s="275"/>
      <c r="O64" s="275"/>
      <c r="P64" s="275"/>
      <c r="Q64" s="275"/>
      <c r="R64" s="275"/>
      <c r="S64" s="275"/>
      <c r="T64" s="275"/>
    </row>
    <row r="65" spans="1:20" ht="21.75" thickBot="1" x14ac:dyDescent="0.25">
      <c r="A65" s="158">
        <f>MAX($A$16:$A64)+1</f>
        <v>47</v>
      </c>
      <c r="B65" s="274" t="s">
        <v>222</v>
      </c>
      <c r="C65" s="270" t="s">
        <v>322</v>
      </c>
      <c r="D65" s="276" t="s">
        <v>323</v>
      </c>
      <c r="E65" s="269" t="s">
        <v>225</v>
      </c>
      <c r="F65" s="269"/>
      <c r="G65" s="270" t="s">
        <v>226</v>
      </c>
      <c r="H65" s="271">
        <v>42216</v>
      </c>
      <c r="I65" s="270" t="s">
        <v>227</v>
      </c>
      <c r="J65" s="272" t="s">
        <v>228</v>
      </c>
      <c r="K65" s="275"/>
      <c r="L65" s="275"/>
      <c r="M65" s="275"/>
      <c r="N65" s="275"/>
      <c r="O65" s="275"/>
      <c r="P65" s="275"/>
      <c r="Q65" s="275"/>
      <c r="R65" s="275"/>
      <c r="S65" s="275"/>
      <c r="T65" s="275"/>
    </row>
    <row r="66" spans="1:20" ht="21.75" thickBot="1" x14ac:dyDescent="0.25">
      <c r="A66" s="158">
        <f>MAX($A$16:$A65)+1</f>
        <v>48</v>
      </c>
      <c r="B66" s="274" t="s">
        <v>222</v>
      </c>
      <c r="C66" s="270" t="s">
        <v>324</v>
      </c>
      <c r="D66" s="276" t="s">
        <v>325</v>
      </c>
      <c r="E66" s="269" t="s">
        <v>225</v>
      </c>
      <c r="F66" s="269"/>
      <c r="G66" s="270" t="s">
        <v>226</v>
      </c>
      <c r="H66" s="271">
        <v>42216</v>
      </c>
      <c r="I66" s="270" t="s">
        <v>227</v>
      </c>
      <c r="J66" s="272" t="s">
        <v>228</v>
      </c>
      <c r="K66" s="275"/>
      <c r="L66" s="275"/>
      <c r="M66" s="275"/>
      <c r="N66" s="275"/>
      <c r="O66" s="275"/>
      <c r="P66" s="275"/>
      <c r="Q66" s="275"/>
      <c r="R66" s="275"/>
      <c r="S66" s="275"/>
      <c r="T66" s="275"/>
    </row>
    <row r="67" spans="1:20" ht="21.75" thickBot="1" x14ac:dyDescent="0.25">
      <c r="A67" s="158">
        <f>MAX($A$16:$A66)+1</f>
        <v>49</v>
      </c>
      <c r="B67" s="274" t="s">
        <v>222</v>
      </c>
      <c r="C67" s="270" t="s">
        <v>326</v>
      </c>
      <c r="D67" s="276" t="s">
        <v>327</v>
      </c>
      <c r="E67" s="269" t="s">
        <v>225</v>
      </c>
      <c r="F67" s="269"/>
      <c r="G67" s="270" t="s">
        <v>226</v>
      </c>
      <c r="H67" s="271">
        <v>42216</v>
      </c>
      <c r="I67" s="270" t="s">
        <v>227</v>
      </c>
      <c r="J67" s="272" t="s">
        <v>228</v>
      </c>
      <c r="K67" s="275"/>
      <c r="L67" s="275"/>
      <c r="M67" s="275"/>
      <c r="N67" s="275"/>
      <c r="O67" s="275"/>
      <c r="P67" s="275"/>
      <c r="Q67" s="275"/>
      <c r="R67" s="275"/>
      <c r="S67" s="275"/>
      <c r="T67" s="275"/>
    </row>
    <row r="68" spans="1:20" ht="21.75" thickBot="1" x14ac:dyDescent="0.25">
      <c r="A68" s="158">
        <f>MAX($A$16:$A67)+1</f>
        <v>50</v>
      </c>
      <c r="B68" s="274" t="s">
        <v>222</v>
      </c>
      <c r="C68" s="270" t="s">
        <v>328</v>
      </c>
      <c r="D68" s="276" t="s">
        <v>329</v>
      </c>
      <c r="E68" s="269" t="s">
        <v>225</v>
      </c>
      <c r="F68" s="269"/>
      <c r="G68" s="270" t="s">
        <v>226</v>
      </c>
      <c r="H68" s="271">
        <v>42216</v>
      </c>
      <c r="I68" s="270" t="s">
        <v>227</v>
      </c>
      <c r="J68" s="272" t="s">
        <v>228</v>
      </c>
      <c r="K68" s="275"/>
      <c r="L68" s="275"/>
      <c r="M68" s="275"/>
      <c r="N68" s="275"/>
      <c r="O68" s="275"/>
      <c r="P68" s="275"/>
      <c r="Q68" s="275"/>
      <c r="R68" s="275"/>
      <c r="S68" s="275"/>
      <c r="T68" s="275"/>
    </row>
    <row r="69" spans="1:20" ht="32.25" thickBot="1" x14ac:dyDescent="0.25">
      <c r="A69" s="158">
        <f>MAX($A$16:$A68)+1</f>
        <v>51</v>
      </c>
      <c r="B69" s="274" t="s">
        <v>222</v>
      </c>
      <c r="C69" s="270" t="s">
        <v>330</v>
      </c>
      <c r="D69" s="276" t="s">
        <v>331</v>
      </c>
      <c r="E69" s="269" t="s">
        <v>225</v>
      </c>
      <c r="F69" s="269"/>
      <c r="G69" s="270" t="s">
        <v>226</v>
      </c>
      <c r="H69" s="271">
        <v>42216</v>
      </c>
      <c r="I69" s="270" t="s">
        <v>227</v>
      </c>
      <c r="J69" s="272" t="s">
        <v>228</v>
      </c>
      <c r="K69" s="275"/>
      <c r="L69" s="275"/>
      <c r="M69" s="275"/>
      <c r="N69" s="275"/>
      <c r="O69" s="275"/>
      <c r="P69" s="275"/>
      <c r="Q69" s="275"/>
      <c r="R69" s="275"/>
      <c r="S69" s="275"/>
      <c r="T69" s="275"/>
    </row>
    <row r="70" spans="1:20" ht="32.25" thickBot="1" x14ac:dyDescent="0.25">
      <c r="A70" s="158">
        <f>MAX($A$16:$A69)+1</f>
        <v>52</v>
      </c>
      <c r="B70" s="274" t="s">
        <v>222</v>
      </c>
      <c r="C70" s="270" t="s">
        <v>332</v>
      </c>
      <c r="D70" s="276" t="s">
        <v>333</v>
      </c>
      <c r="E70" s="269" t="s">
        <v>225</v>
      </c>
      <c r="F70" s="269"/>
      <c r="G70" s="270" t="s">
        <v>226</v>
      </c>
      <c r="H70" s="271">
        <v>42216</v>
      </c>
      <c r="I70" s="270" t="s">
        <v>227</v>
      </c>
      <c r="J70" s="272" t="s">
        <v>228</v>
      </c>
      <c r="K70" s="275"/>
      <c r="L70" s="275"/>
      <c r="M70" s="275"/>
      <c r="N70" s="275"/>
      <c r="O70" s="275"/>
      <c r="P70" s="275"/>
      <c r="Q70" s="275"/>
      <c r="R70" s="275"/>
      <c r="S70" s="275"/>
      <c r="T70" s="275"/>
    </row>
    <row r="71" spans="1:20" ht="32.25" thickBot="1" x14ac:dyDescent="0.25">
      <c r="A71" s="158">
        <f>MAX($A$16:$A70)+1</f>
        <v>53</v>
      </c>
      <c r="B71" s="274" t="s">
        <v>222</v>
      </c>
      <c r="C71" s="270" t="s">
        <v>334</v>
      </c>
      <c r="D71" s="276" t="s">
        <v>335</v>
      </c>
      <c r="E71" s="269" t="s">
        <v>225</v>
      </c>
      <c r="F71" s="269"/>
      <c r="G71" s="270" t="s">
        <v>226</v>
      </c>
      <c r="H71" s="271">
        <v>42216</v>
      </c>
      <c r="I71" s="270" t="s">
        <v>227</v>
      </c>
      <c r="J71" s="272" t="s">
        <v>228</v>
      </c>
      <c r="K71" s="275"/>
      <c r="L71" s="275"/>
      <c r="M71" s="275"/>
      <c r="N71" s="275"/>
      <c r="O71" s="275"/>
      <c r="P71" s="275"/>
      <c r="Q71" s="275"/>
      <c r="R71" s="275"/>
      <c r="S71" s="275"/>
      <c r="T71" s="275"/>
    </row>
    <row r="72" spans="1:20" ht="32.25" thickBot="1" x14ac:dyDescent="0.25">
      <c r="A72" s="158">
        <f>MAX($A$16:$A71)+1</f>
        <v>54</v>
      </c>
      <c r="B72" s="274" t="s">
        <v>222</v>
      </c>
      <c r="C72" s="270" t="s">
        <v>336</v>
      </c>
      <c r="D72" s="276" t="s">
        <v>337</v>
      </c>
      <c r="E72" s="269" t="s">
        <v>225</v>
      </c>
      <c r="F72" s="269"/>
      <c r="G72" s="270" t="s">
        <v>226</v>
      </c>
      <c r="H72" s="271">
        <v>42216</v>
      </c>
      <c r="I72" s="270" t="s">
        <v>227</v>
      </c>
      <c r="J72" s="272" t="s">
        <v>228</v>
      </c>
      <c r="K72" s="275"/>
      <c r="L72" s="275"/>
      <c r="M72" s="275"/>
      <c r="N72" s="275"/>
      <c r="O72" s="275"/>
      <c r="P72" s="275"/>
      <c r="Q72" s="275"/>
      <c r="R72" s="275"/>
      <c r="S72" s="275"/>
      <c r="T72" s="275"/>
    </row>
    <row r="73" spans="1:20" ht="32.25" thickBot="1" x14ac:dyDescent="0.25">
      <c r="A73" s="158">
        <f>MAX($A$16:$A72)+1</f>
        <v>55</v>
      </c>
      <c r="B73" s="274" t="s">
        <v>222</v>
      </c>
      <c r="C73" s="270" t="s">
        <v>338</v>
      </c>
      <c r="D73" s="276" t="s">
        <v>339</v>
      </c>
      <c r="E73" s="269" t="s">
        <v>225</v>
      </c>
      <c r="F73" s="269"/>
      <c r="G73" s="270" t="s">
        <v>226</v>
      </c>
      <c r="H73" s="271">
        <v>42216</v>
      </c>
      <c r="I73" s="270" t="s">
        <v>227</v>
      </c>
      <c r="J73" s="272" t="s">
        <v>228</v>
      </c>
      <c r="K73" s="275"/>
      <c r="L73" s="275"/>
      <c r="M73" s="275"/>
      <c r="N73" s="275"/>
      <c r="O73" s="275"/>
      <c r="P73" s="275"/>
      <c r="Q73" s="275"/>
      <c r="R73" s="275"/>
      <c r="S73" s="275"/>
      <c r="T73" s="275"/>
    </row>
    <row r="74" spans="1:20" ht="32.25" thickBot="1" x14ac:dyDescent="0.25">
      <c r="A74" s="158">
        <f>MAX($A$16:$A73)+1</f>
        <v>56</v>
      </c>
      <c r="B74" s="274" t="s">
        <v>222</v>
      </c>
      <c r="C74" s="270" t="s">
        <v>340</v>
      </c>
      <c r="D74" s="276" t="s">
        <v>341</v>
      </c>
      <c r="E74" s="269" t="s">
        <v>225</v>
      </c>
      <c r="F74" s="269"/>
      <c r="G74" s="270" t="s">
        <v>226</v>
      </c>
      <c r="H74" s="271">
        <v>42216</v>
      </c>
      <c r="I74" s="270" t="s">
        <v>227</v>
      </c>
      <c r="J74" s="272" t="s">
        <v>228</v>
      </c>
      <c r="K74" s="275"/>
      <c r="L74" s="275"/>
      <c r="M74" s="275"/>
      <c r="N74" s="275"/>
      <c r="O74" s="275"/>
      <c r="P74" s="275"/>
      <c r="Q74" s="275"/>
      <c r="R74" s="275"/>
      <c r="S74" s="275"/>
      <c r="T74" s="275"/>
    </row>
    <row r="75" spans="1:20" ht="21.75" thickBot="1" x14ac:dyDescent="0.25">
      <c r="A75" s="158">
        <f>MAX($A$16:$A74)+1</f>
        <v>57</v>
      </c>
      <c r="B75" s="274" t="s">
        <v>222</v>
      </c>
      <c r="C75" s="270" t="s">
        <v>342</v>
      </c>
      <c r="D75" s="276" t="s">
        <v>343</v>
      </c>
      <c r="E75" s="269" t="s">
        <v>225</v>
      </c>
      <c r="F75" s="269"/>
      <c r="G75" s="270" t="s">
        <v>226</v>
      </c>
      <c r="H75" s="271">
        <v>42216</v>
      </c>
      <c r="I75" s="270" t="s">
        <v>227</v>
      </c>
      <c r="J75" s="272" t="s">
        <v>228</v>
      </c>
      <c r="K75" s="275"/>
      <c r="L75" s="275"/>
      <c r="M75" s="275"/>
      <c r="N75" s="275"/>
      <c r="O75" s="275"/>
      <c r="P75" s="275"/>
      <c r="Q75" s="275"/>
      <c r="R75" s="275"/>
      <c r="S75" s="275"/>
      <c r="T75" s="275"/>
    </row>
    <row r="76" spans="1:20" ht="21.75" thickBot="1" x14ac:dyDescent="0.25">
      <c r="A76" s="158">
        <f>MAX($A$16:$A75)+1</f>
        <v>58</v>
      </c>
      <c r="B76" s="274" t="s">
        <v>222</v>
      </c>
      <c r="C76" s="270" t="s">
        <v>344</v>
      </c>
      <c r="D76" s="276" t="s">
        <v>345</v>
      </c>
      <c r="E76" s="269" t="s">
        <v>225</v>
      </c>
      <c r="F76" s="269"/>
      <c r="G76" s="270" t="s">
        <v>226</v>
      </c>
      <c r="H76" s="271">
        <v>42216</v>
      </c>
      <c r="I76" s="270" t="s">
        <v>227</v>
      </c>
      <c r="J76" s="272" t="s">
        <v>228</v>
      </c>
      <c r="K76" s="275"/>
      <c r="L76" s="275"/>
      <c r="M76" s="275"/>
      <c r="N76" s="275"/>
      <c r="O76" s="275"/>
      <c r="P76" s="275"/>
      <c r="Q76" s="275"/>
      <c r="R76" s="275"/>
      <c r="S76" s="275"/>
      <c r="T76" s="275"/>
    </row>
    <row r="77" spans="1:20" ht="21.75" thickBot="1" x14ac:dyDescent="0.25">
      <c r="A77" s="158">
        <f>MAX($A$16:$A76)+1</f>
        <v>59</v>
      </c>
      <c r="B77" s="274" t="s">
        <v>222</v>
      </c>
      <c r="C77" s="270" t="s">
        <v>346</v>
      </c>
      <c r="D77" s="276" t="s">
        <v>347</v>
      </c>
      <c r="E77" s="269" t="s">
        <v>225</v>
      </c>
      <c r="F77" s="269"/>
      <c r="G77" s="270" t="s">
        <v>226</v>
      </c>
      <c r="H77" s="271">
        <v>42216</v>
      </c>
      <c r="I77" s="270" t="s">
        <v>227</v>
      </c>
      <c r="J77" s="272" t="s">
        <v>228</v>
      </c>
      <c r="K77" s="275"/>
      <c r="L77" s="275"/>
      <c r="M77" s="275"/>
      <c r="N77" s="275"/>
      <c r="O77" s="275"/>
      <c r="P77" s="275"/>
      <c r="Q77" s="275"/>
      <c r="R77" s="275"/>
      <c r="S77" s="275"/>
      <c r="T77" s="275"/>
    </row>
    <row r="78" spans="1:20" s="275" customFormat="1" ht="21.75" thickBot="1" x14ac:dyDescent="0.25">
      <c r="A78" s="274">
        <f>MAX($A$16:$A77)+1</f>
        <v>60</v>
      </c>
      <c r="B78" s="274" t="s">
        <v>222</v>
      </c>
      <c r="C78" s="270" t="s">
        <v>348</v>
      </c>
      <c r="D78" s="276" t="s">
        <v>349</v>
      </c>
      <c r="E78" s="269" t="s">
        <v>225</v>
      </c>
      <c r="F78" s="269"/>
      <c r="G78" s="270" t="s">
        <v>226</v>
      </c>
      <c r="H78" s="271">
        <v>42216</v>
      </c>
      <c r="I78" s="270" t="s">
        <v>227</v>
      </c>
      <c r="J78" s="272" t="s">
        <v>228</v>
      </c>
    </row>
    <row r="79" spans="1:20" s="275" customFormat="1" ht="21.75" thickBot="1" x14ac:dyDescent="0.25">
      <c r="A79" s="274">
        <f>MAX($A$16:$A78)+1</f>
        <v>61</v>
      </c>
      <c r="B79" s="274" t="s">
        <v>222</v>
      </c>
      <c r="C79" s="270" t="s">
        <v>350</v>
      </c>
      <c r="D79" s="276" t="s">
        <v>351</v>
      </c>
      <c r="E79" s="269" t="s">
        <v>225</v>
      </c>
      <c r="F79" s="269"/>
      <c r="G79" s="270" t="s">
        <v>226</v>
      </c>
      <c r="H79" s="271">
        <v>42216</v>
      </c>
      <c r="I79" s="270" t="s">
        <v>227</v>
      </c>
      <c r="J79" s="272" t="s">
        <v>228</v>
      </c>
    </row>
    <row r="80" spans="1:20" s="275" customFormat="1" ht="32.25" thickBot="1" x14ac:dyDescent="0.25">
      <c r="A80" s="274">
        <f>MAX($A$16:$A79)+1</f>
        <v>62</v>
      </c>
      <c r="B80" s="274" t="s">
        <v>222</v>
      </c>
      <c r="C80" s="270" t="s">
        <v>352</v>
      </c>
      <c r="D80" s="276" t="s">
        <v>353</v>
      </c>
      <c r="E80" s="269" t="s">
        <v>225</v>
      </c>
      <c r="F80" s="269"/>
      <c r="G80" s="270" t="s">
        <v>226</v>
      </c>
      <c r="H80" s="271">
        <v>42216</v>
      </c>
      <c r="I80" s="270" t="s">
        <v>227</v>
      </c>
      <c r="J80" s="272" t="s">
        <v>228</v>
      </c>
    </row>
    <row r="81" spans="1:10" s="275" customFormat="1" ht="32.25" thickBot="1" x14ac:dyDescent="0.25">
      <c r="A81" s="274">
        <f>MAX($A$16:$A80)+1</f>
        <v>63</v>
      </c>
      <c r="B81" s="274" t="s">
        <v>222</v>
      </c>
      <c r="C81" s="270" t="s">
        <v>354</v>
      </c>
      <c r="D81" s="276" t="s">
        <v>355</v>
      </c>
      <c r="E81" s="269" t="s">
        <v>225</v>
      </c>
      <c r="F81" s="269"/>
      <c r="G81" s="270" t="s">
        <v>226</v>
      </c>
      <c r="H81" s="271">
        <v>42216</v>
      </c>
      <c r="I81" s="270" t="s">
        <v>227</v>
      </c>
      <c r="J81" s="272" t="s">
        <v>228</v>
      </c>
    </row>
    <row r="82" spans="1:10" s="275" customFormat="1" ht="32.25" thickBot="1" x14ac:dyDescent="0.25">
      <c r="A82" s="274">
        <f>MAX($A$16:$A81)+1</f>
        <v>64</v>
      </c>
      <c r="B82" s="274" t="s">
        <v>222</v>
      </c>
      <c r="C82" s="270" t="s">
        <v>356</v>
      </c>
      <c r="D82" s="276" t="s">
        <v>357</v>
      </c>
      <c r="E82" s="269" t="s">
        <v>225</v>
      </c>
      <c r="F82" s="269"/>
      <c r="G82" s="270" t="s">
        <v>226</v>
      </c>
      <c r="H82" s="271">
        <v>42216</v>
      </c>
      <c r="I82" s="270" t="s">
        <v>227</v>
      </c>
      <c r="J82" s="272" t="s">
        <v>228</v>
      </c>
    </row>
    <row r="83" spans="1:10" s="275" customFormat="1" ht="21.75" thickBot="1" x14ac:dyDescent="0.25">
      <c r="A83" s="274">
        <f>MAX($A$16:$A82)+1</f>
        <v>65</v>
      </c>
      <c r="B83" s="274" t="s">
        <v>222</v>
      </c>
      <c r="C83" s="270" t="s">
        <v>358</v>
      </c>
      <c r="D83" s="276" t="s">
        <v>359</v>
      </c>
      <c r="E83" s="269" t="s">
        <v>225</v>
      </c>
      <c r="F83" s="269"/>
      <c r="G83" s="270" t="s">
        <v>226</v>
      </c>
      <c r="H83" s="271">
        <v>42216</v>
      </c>
      <c r="I83" s="270" t="s">
        <v>227</v>
      </c>
      <c r="J83" s="272" t="s">
        <v>228</v>
      </c>
    </row>
    <row r="84" spans="1:10" s="275" customFormat="1" ht="32.25" thickBot="1" x14ac:dyDescent="0.25">
      <c r="A84" s="274">
        <f>MAX($A$16:$A83)+1</f>
        <v>66</v>
      </c>
      <c r="B84" s="274" t="s">
        <v>222</v>
      </c>
      <c r="C84" s="270" t="s">
        <v>360</v>
      </c>
      <c r="D84" s="276" t="s">
        <v>361</v>
      </c>
      <c r="E84" s="269" t="s">
        <v>225</v>
      </c>
      <c r="F84" s="269"/>
      <c r="G84" s="270" t="s">
        <v>226</v>
      </c>
      <c r="H84" s="271">
        <v>42216</v>
      </c>
      <c r="I84" s="270" t="s">
        <v>227</v>
      </c>
      <c r="J84" s="272" t="s">
        <v>228</v>
      </c>
    </row>
    <row r="85" spans="1:10" s="275" customFormat="1" ht="21.75" thickBot="1" x14ac:dyDescent="0.25">
      <c r="A85" s="274">
        <f>MAX($A$16:$A84)+1</f>
        <v>67</v>
      </c>
      <c r="B85" s="274" t="s">
        <v>222</v>
      </c>
      <c r="C85" s="270" t="s">
        <v>362</v>
      </c>
      <c r="D85" s="276" t="s">
        <v>363</v>
      </c>
      <c r="E85" s="269" t="s">
        <v>225</v>
      </c>
      <c r="F85" s="269"/>
      <c r="G85" s="270" t="s">
        <v>226</v>
      </c>
      <c r="H85" s="271">
        <v>42216</v>
      </c>
      <c r="I85" s="270" t="s">
        <v>227</v>
      </c>
      <c r="J85" s="272" t="s">
        <v>228</v>
      </c>
    </row>
    <row r="86" spans="1:10" s="275" customFormat="1" ht="21.75" thickBot="1" x14ac:dyDescent="0.25">
      <c r="A86" s="274">
        <f>MAX($A$16:$A85)+1</f>
        <v>68</v>
      </c>
      <c r="B86" s="274" t="s">
        <v>222</v>
      </c>
      <c r="C86" s="270" t="s">
        <v>364</v>
      </c>
      <c r="D86" s="276" t="s">
        <v>365</v>
      </c>
      <c r="E86" s="269" t="s">
        <v>225</v>
      </c>
      <c r="F86" s="269"/>
      <c r="G86" s="270" t="s">
        <v>226</v>
      </c>
      <c r="H86" s="271">
        <v>42216</v>
      </c>
      <c r="I86" s="270" t="s">
        <v>227</v>
      </c>
      <c r="J86" s="272" t="s">
        <v>228</v>
      </c>
    </row>
    <row r="87" spans="1:10" s="275" customFormat="1" ht="21.75" thickBot="1" x14ac:dyDescent="0.25">
      <c r="A87" s="274">
        <f>MAX($A$16:$A86)+1</f>
        <v>69</v>
      </c>
      <c r="B87" s="274" t="s">
        <v>222</v>
      </c>
      <c r="C87" s="270" t="s">
        <v>366</v>
      </c>
      <c r="D87" s="276" t="s">
        <v>367</v>
      </c>
      <c r="E87" s="269" t="s">
        <v>225</v>
      </c>
      <c r="F87" s="269"/>
      <c r="G87" s="270" t="s">
        <v>226</v>
      </c>
      <c r="H87" s="271">
        <v>42216</v>
      </c>
      <c r="I87" s="270" t="s">
        <v>227</v>
      </c>
      <c r="J87" s="272" t="s">
        <v>228</v>
      </c>
    </row>
    <row r="88" spans="1:10" s="275" customFormat="1" ht="21.75" thickBot="1" x14ac:dyDescent="0.25">
      <c r="A88" s="274">
        <f>MAX($A$16:$A87)+1</f>
        <v>70</v>
      </c>
      <c r="B88" s="274" t="s">
        <v>222</v>
      </c>
      <c r="C88" s="270" t="s">
        <v>368</v>
      </c>
      <c r="D88" s="276" t="s">
        <v>369</v>
      </c>
      <c r="E88" s="269" t="s">
        <v>225</v>
      </c>
      <c r="F88" s="269"/>
      <c r="G88" s="270" t="s">
        <v>226</v>
      </c>
      <c r="H88" s="271">
        <v>42216</v>
      </c>
      <c r="I88" s="270" t="s">
        <v>227</v>
      </c>
      <c r="J88" s="272" t="s">
        <v>228</v>
      </c>
    </row>
    <row r="89" spans="1:10" s="275" customFormat="1" ht="21.75" thickBot="1" x14ac:dyDescent="0.25">
      <c r="A89" s="274">
        <f>MAX($A$16:$A88)+1</f>
        <v>71</v>
      </c>
      <c r="B89" s="274" t="s">
        <v>222</v>
      </c>
      <c r="C89" s="270" t="s">
        <v>370</v>
      </c>
      <c r="D89" s="276" t="s">
        <v>371</v>
      </c>
      <c r="E89" s="269" t="s">
        <v>225</v>
      </c>
      <c r="F89" s="269"/>
      <c r="G89" s="270" t="s">
        <v>226</v>
      </c>
      <c r="H89" s="271">
        <v>42216</v>
      </c>
      <c r="I89" s="270" t="s">
        <v>227</v>
      </c>
      <c r="J89" s="272" t="s">
        <v>228</v>
      </c>
    </row>
    <row r="90" spans="1:10" s="275" customFormat="1" ht="21.75" thickBot="1" x14ac:dyDescent="0.25">
      <c r="A90" s="274">
        <f>MAX($A$16:$A89)+1</f>
        <v>72</v>
      </c>
      <c r="B90" s="274" t="s">
        <v>222</v>
      </c>
      <c r="C90" s="270" t="s">
        <v>372</v>
      </c>
      <c r="D90" s="276" t="s">
        <v>373</v>
      </c>
      <c r="E90" s="269" t="s">
        <v>225</v>
      </c>
      <c r="F90" s="269"/>
      <c r="G90" s="270" t="s">
        <v>226</v>
      </c>
      <c r="H90" s="271">
        <v>42216</v>
      </c>
      <c r="I90" s="270" t="s">
        <v>227</v>
      </c>
      <c r="J90" s="272" t="s">
        <v>228</v>
      </c>
    </row>
    <row r="91" spans="1:10" s="275" customFormat="1" ht="21.75" thickBot="1" x14ac:dyDescent="0.25">
      <c r="A91" s="274">
        <f>MAX($A$16:$A90)+1</f>
        <v>73</v>
      </c>
      <c r="B91" s="274" t="s">
        <v>222</v>
      </c>
      <c r="C91" s="270" t="s">
        <v>374</v>
      </c>
      <c r="D91" s="276" t="s">
        <v>375</v>
      </c>
      <c r="E91" s="269" t="s">
        <v>376</v>
      </c>
      <c r="F91" s="269"/>
      <c r="G91" s="270" t="s">
        <v>226</v>
      </c>
      <c r="H91" s="271">
        <v>42216</v>
      </c>
      <c r="I91" s="270" t="s">
        <v>227</v>
      </c>
      <c r="J91" s="272" t="s">
        <v>228</v>
      </c>
    </row>
    <row r="92" spans="1:10" s="275" customFormat="1" ht="21.75" thickBot="1" x14ac:dyDescent="0.25">
      <c r="A92" s="274">
        <f>MAX($A$16:$A91)+1</f>
        <v>74</v>
      </c>
      <c r="B92" s="274" t="s">
        <v>222</v>
      </c>
      <c r="C92" s="270" t="s">
        <v>377</v>
      </c>
      <c r="D92" s="276" t="s">
        <v>378</v>
      </c>
      <c r="E92" s="269" t="s">
        <v>225</v>
      </c>
      <c r="F92" s="269"/>
      <c r="G92" s="270" t="s">
        <v>226</v>
      </c>
      <c r="H92" s="271">
        <v>42216</v>
      </c>
      <c r="I92" s="270" t="s">
        <v>227</v>
      </c>
      <c r="J92" s="272" t="s">
        <v>228</v>
      </c>
    </row>
    <row r="93" spans="1:10" s="275" customFormat="1" ht="32.25" thickBot="1" x14ac:dyDescent="0.25">
      <c r="A93" s="274">
        <f>MAX($A$16:$A92)+1</f>
        <v>75</v>
      </c>
      <c r="B93" s="274" t="s">
        <v>222</v>
      </c>
      <c r="C93" s="270" t="s">
        <v>379</v>
      </c>
      <c r="D93" s="276" t="s">
        <v>380</v>
      </c>
      <c r="E93" s="269" t="s">
        <v>381</v>
      </c>
      <c r="F93" s="269"/>
      <c r="G93" s="270" t="s">
        <v>226</v>
      </c>
      <c r="H93" s="271">
        <v>42216</v>
      </c>
      <c r="I93" s="270" t="s">
        <v>227</v>
      </c>
      <c r="J93" s="272" t="s">
        <v>228</v>
      </c>
    </row>
    <row r="94" spans="1:10" s="275" customFormat="1" ht="32.25" thickBot="1" x14ac:dyDescent="0.25">
      <c r="A94" s="274">
        <f>MAX($A$16:$A93)+1</f>
        <v>76</v>
      </c>
      <c r="B94" s="274" t="s">
        <v>222</v>
      </c>
      <c r="C94" s="270" t="s">
        <v>382</v>
      </c>
      <c r="D94" s="276" t="s">
        <v>383</v>
      </c>
      <c r="E94" s="269" t="s">
        <v>384</v>
      </c>
      <c r="F94" s="269"/>
      <c r="G94" s="270" t="s">
        <v>226</v>
      </c>
      <c r="H94" s="271">
        <v>42216</v>
      </c>
      <c r="I94" s="270" t="s">
        <v>227</v>
      </c>
      <c r="J94" s="272" t="s">
        <v>228</v>
      </c>
    </row>
    <row r="95" spans="1:10" s="275" customFormat="1" ht="21.75" thickBot="1" x14ac:dyDescent="0.25">
      <c r="A95" s="274">
        <f>MAX($A$16:$A94)+1</f>
        <v>77</v>
      </c>
      <c r="B95" s="274" t="s">
        <v>222</v>
      </c>
      <c r="C95" s="270" t="s">
        <v>385</v>
      </c>
      <c r="D95" s="276" t="s">
        <v>386</v>
      </c>
      <c r="E95" s="269" t="s">
        <v>384</v>
      </c>
      <c r="F95" s="269"/>
      <c r="G95" s="270" t="s">
        <v>226</v>
      </c>
      <c r="H95" s="271">
        <v>42216</v>
      </c>
      <c r="I95" s="270" t="s">
        <v>227</v>
      </c>
      <c r="J95" s="272" t="s">
        <v>228</v>
      </c>
    </row>
    <row r="96" spans="1:10" s="275" customFormat="1" ht="21.75" thickBot="1" x14ac:dyDescent="0.25">
      <c r="A96" s="274">
        <f>MAX($A$16:$A95)+1</f>
        <v>78</v>
      </c>
      <c r="B96" s="274" t="s">
        <v>222</v>
      </c>
      <c r="C96" s="270" t="s">
        <v>387</v>
      </c>
      <c r="D96" s="276" t="s">
        <v>388</v>
      </c>
      <c r="E96" s="269" t="s">
        <v>384</v>
      </c>
      <c r="F96" s="269"/>
      <c r="G96" s="270" t="s">
        <v>226</v>
      </c>
      <c r="H96" s="271">
        <v>42216</v>
      </c>
      <c r="I96" s="270" t="s">
        <v>227</v>
      </c>
      <c r="J96" s="272" t="s">
        <v>228</v>
      </c>
    </row>
    <row r="97" spans="1:12" s="275" customFormat="1" ht="32.25" thickBot="1" x14ac:dyDescent="0.25">
      <c r="A97" s="274">
        <f>MAX($A$16:$A96)+1</f>
        <v>79</v>
      </c>
      <c r="B97" s="274" t="s">
        <v>222</v>
      </c>
      <c r="C97" s="270" t="s">
        <v>389</v>
      </c>
      <c r="D97" s="276" t="s">
        <v>390</v>
      </c>
      <c r="E97" s="269" t="s">
        <v>381</v>
      </c>
      <c r="F97" s="269"/>
      <c r="G97" s="270" t="s">
        <v>226</v>
      </c>
      <c r="H97" s="271">
        <v>42216</v>
      </c>
      <c r="I97" s="270" t="s">
        <v>227</v>
      </c>
      <c r="J97" s="272" t="s">
        <v>228</v>
      </c>
    </row>
    <row r="98" spans="1:12" s="275" customFormat="1" ht="21.75" thickBot="1" x14ac:dyDescent="0.25">
      <c r="A98" s="274">
        <f>MAX($A$16:$A97)+1</f>
        <v>80</v>
      </c>
      <c r="B98" s="274" t="s">
        <v>222</v>
      </c>
      <c r="C98" s="270" t="s">
        <v>391</v>
      </c>
      <c r="D98" s="276" t="s">
        <v>392</v>
      </c>
      <c r="E98" s="269" t="s">
        <v>384</v>
      </c>
      <c r="F98" s="269"/>
      <c r="G98" s="270" t="s">
        <v>226</v>
      </c>
      <c r="H98" s="271">
        <v>42216</v>
      </c>
      <c r="I98" s="270" t="s">
        <v>227</v>
      </c>
      <c r="J98" s="272" t="s">
        <v>228</v>
      </c>
    </row>
    <row r="99" spans="1:12" s="275" customFormat="1" ht="21.75" thickBot="1" x14ac:dyDescent="0.25">
      <c r="A99" s="274">
        <f>MAX($A$16:$A98)+1</f>
        <v>81</v>
      </c>
      <c r="B99" s="274" t="s">
        <v>222</v>
      </c>
      <c r="C99" s="270" t="s">
        <v>393</v>
      </c>
      <c r="D99" s="276" t="s">
        <v>394</v>
      </c>
      <c r="E99" s="269" t="s">
        <v>225</v>
      </c>
      <c r="F99" s="269"/>
      <c r="G99" s="270" t="s">
        <v>226</v>
      </c>
      <c r="H99" s="271">
        <v>42216</v>
      </c>
      <c r="I99" s="270" t="s">
        <v>227</v>
      </c>
      <c r="J99" s="272" t="s">
        <v>228</v>
      </c>
    </row>
    <row r="100" spans="1:12" s="275" customFormat="1" ht="32.25" thickBot="1" x14ac:dyDescent="0.25">
      <c r="A100" s="274">
        <f>MAX($A$16:$A99)+1</f>
        <v>82</v>
      </c>
      <c r="B100" s="274" t="s">
        <v>222</v>
      </c>
      <c r="C100" s="270" t="s">
        <v>395</v>
      </c>
      <c r="D100" s="276" t="s">
        <v>396</v>
      </c>
      <c r="E100" s="269" t="s">
        <v>225</v>
      </c>
      <c r="F100" s="269"/>
      <c r="G100" s="270" t="s">
        <v>226</v>
      </c>
      <c r="H100" s="271">
        <v>42216</v>
      </c>
      <c r="I100" s="270" t="s">
        <v>227</v>
      </c>
      <c r="J100" s="272" t="s">
        <v>228</v>
      </c>
    </row>
    <row r="101" spans="1:12" s="275" customFormat="1" ht="21.75" thickBot="1" x14ac:dyDescent="0.25">
      <c r="A101" s="274">
        <f>MAX($A$16:$A100)+1</f>
        <v>83</v>
      </c>
      <c r="B101" s="274" t="s">
        <v>222</v>
      </c>
      <c r="C101" s="270" t="s">
        <v>397</v>
      </c>
      <c r="D101" s="276" t="s">
        <v>398</v>
      </c>
      <c r="E101" s="269" t="s">
        <v>399</v>
      </c>
      <c r="F101" s="269"/>
      <c r="G101" s="270" t="s">
        <v>226</v>
      </c>
      <c r="H101" s="271">
        <v>42216</v>
      </c>
      <c r="I101" s="270" t="s">
        <v>227</v>
      </c>
      <c r="J101" s="272" t="s">
        <v>249</v>
      </c>
      <c r="L101" s="275" t="s">
        <v>400</v>
      </c>
    </row>
    <row r="102" spans="1:12" s="275" customFormat="1" ht="21.75" thickBot="1" x14ac:dyDescent="0.25">
      <c r="A102" s="274">
        <f>MAX($A$16:$A101)+1</f>
        <v>84</v>
      </c>
      <c r="B102" s="274" t="s">
        <v>222</v>
      </c>
      <c r="C102" s="270" t="s">
        <v>401</v>
      </c>
      <c r="D102" s="276" t="s">
        <v>402</v>
      </c>
      <c r="E102" s="269" t="s">
        <v>225</v>
      </c>
      <c r="F102" s="269"/>
      <c r="G102" s="270" t="s">
        <v>226</v>
      </c>
      <c r="H102" s="271">
        <v>42216</v>
      </c>
      <c r="I102" s="270" t="s">
        <v>227</v>
      </c>
      <c r="J102" s="272" t="s">
        <v>228</v>
      </c>
    </row>
    <row r="103" spans="1:12" s="275" customFormat="1" ht="32.25" thickBot="1" x14ac:dyDescent="0.25">
      <c r="A103" s="274">
        <f>MAX($A$16:$A102)+1</f>
        <v>85</v>
      </c>
      <c r="B103" s="274" t="s">
        <v>222</v>
      </c>
      <c r="C103" s="270" t="s">
        <v>403</v>
      </c>
      <c r="D103" s="276" t="s">
        <v>404</v>
      </c>
      <c r="E103" s="269" t="s">
        <v>225</v>
      </c>
      <c r="F103" s="269"/>
      <c r="G103" s="270" t="s">
        <v>226</v>
      </c>
      <c r="H103" s="271">
        <v>42216</v>
      </c>
      <c r="I103" s="270" t="s">
        <v>227</v>
      </c>
      <c r="J103" s="272" t="s">
        <v>228</v>
      </c>
    </row>
    <row r="104" spans="1:12" s="275" customFormat="1" ht="21.75" thickBot="1" x14ac:dyDescent="0.25">
      <c r="A104" s="274">
        <f>MAX($A$16:$A103)+1</f>
        <v>86</v>
      </c>
      <c r="B104" s="274" t="s">
        <v>222</v>
      </c>
      <c r="C104" s="283" t="s">
        <v>405</v>
      </c>
      <c r="D104" s="276" t="s">
        <v>406</v>
      </c>
      <c r="E104" s="269" t="s">
        <v>225</v>
      </c>
      <c r="F104" s="269"/>
      <c r="G104" s="270" t="s">
        <v>407</v>
      </c>
      <c r="H104" s="271">
        <v>42216</v>
      </c>
      <c r="I104" s="270" t="s">
        <v>227</v>
      </c>
      <c r="J104" s="272"/>
    </row>
    <row r="105" spans="1:12" s="275" customFormat="1" ht="21.75" thickBot="1" x14ac:dyDescent="0.25">
      <c r="A105" s="274">
        <f>MAX($A$16:$A104)+1</f>
        <v>87</v>
      </c>
      <c r="B105" s="274" t="s">
        <v>222</v>
      </c>
      <c r="C105" s="270" t="s">
        <v>408</v>
      </c>
      <c r="D105" s="276" t="s">
        <v>409</v>
      </c>
      <c r="E105" s="269" t="s">
        <v>225</v>
      </c>
      <c r="F105" s="269"/>
      <c r="G105" s="270" t="s">
        <v>226</v>
      </c>
      <c r="H105" s="271">
        <v>42216</v>
      </c>
      <c r="I105" s="270" t="s">
        <v>227</v>
      </c>
      <c r="J105" s="272" t="s">
        <v>228</v>
      </c>
    </row>
    <row r="106" spans="1:12" s="275" customFormat="1" ht="21.75" thickBot="1" x14ac:dyDescent="0.25">
      <c r="A106" s="274">
        <f>MAX($A$16:$A105)+1</f>
        <v>88</v>
      </c>
      <c r="B106" s="274" t="s">
        <v>222</v>
      </c>
      <c r="C106" s="270" t="s">
        <v>410</v>
      </c>
      <c r="D106" s="276" t="s">
        <v>411</v>
      </c>
      <c r="E106" s="269" t="s">
        <v>225</v>
      </c>
      <c r="F106" s="269"/>
      <c r="G106" s="270" t="s">
        <v>226</v>
      </c>
      <c r="H106" s="271">
        <v>42216</v>
      </c>
      <c r="I106" s="270" t="s">
        <v>227</v>
      </c>
      <c r="J106" s="272" t="s">
        <v>228</v>
      </c>
    </row>
    <row r="107" spans="1:12" s="275" customFormat="1" ht="29.25" customHeight="1" thickBot="1" x14ac:dyDescent="0.25">
      <c r="A107" s="274">
        <f>MAX($A$16:$A106)+1</f>
        <v>89</v>
      </c>
      <c r="B107" s="274" t="s">
        <v>222</v>
      </c>
      <c r="C107" s="270" t="s">
        <v>412</v>
      </c>
      <c r="D107" s="276" t="s">
        <v>413</v>
      </c>
      <c r="E107" s="269" t="s">
        <v>414</v>
      </c>
      <c r="F107" s="269"/>
      <c r="G107" s="270" t="s">
        <v>226</v>
      </c>
      <c r="H107" s="271">
        <v>42216</v>
      </c>
      <c r="I107" s="270" t="s">
        <v>227</v>
      </c>
      <c r="J107" s="272" t="s">
        <v>228</v>
      </c>
    </row>
    <row r="108" spans="1:12" s="275" customFormat="1" ht="21.75" thickBot="1" x14ac:dyDescent="0.25">
      <c r="A108" s="274">
        <f>MAX($A$16:$A107)+1</f>
        <v>90</v>
      </c>
      <c r="B108" s="274" t="s">
        <v>222</v>
      </c>
      <c r="C108" s="270" t="s">
        <v>415</v>
      </c>
      <c r="D108" s="276" t="s">
        <v>416</v>
      </c>
      <c r="E108" s="269" t="s">
        <v>225</v>
      </c>
      <c r="F108" s="269"/>
      <c r="G108" s="270" t="s">
        <v>226</v>
      </c>
      <c r="H108" s="271">
        <v>42216</v>
      </c>
      <c r="I108" s="270" t="s">
        <v>227</v>
      </c>
      <c r="J108" s="272" t="s">
        <v>228</v>
      </c>
    </row>
    <row r="109" spans="1:12" s="275" customFormat="1" ht="32.25" customHeight="1" thickBot="1" x14ac:dyDescent="0.25">
      <c r="A109" s="274">
        <f>MAX($A$16:$A108)+1</f>
        <v>91</v>
      </c>
      <c r="B109" s="274" t="s">
        <v>222</v>
      </c>
      <c r="C109" s="270" t="s">
        <v>417</v>
      </c>
      <c r="D109" s="276" t="s">
        <v>418</v>
      </c>
      <c r="E109" s="269" t="s">
        <v>381</v>
      </c>
      <c r="F109" s="269"/>
      <c r="G109" s="270" t="s">
        <v>226</v>
      </c>
      <c r="H109" s="271">
        <v>42216</v>
      </c>
      <c r="I109" s="270" t="s">
        <v>227</v>
      </c>
      <c r="J109" s="272" t="s">
        <v>228</v>
      </c>
    </row>
    <row r="110" spans="1:12" s="275" customFormat="1" ht="21.75" thickBot="1" x14ac:dyDescent="0.25">
      <c r="A110" s="274">
        <f>MAX($A$16:$A109)+1</f>
        <v>92</v>
      </c>
      <c r="B110" s="274" t="s">
        <v>222</v>
      </c>
      <c r="C110" s="270" t="s">
        <v>419</v>
      </c>
      <c r="D110" s="276" t="s">
        <v>420</v>
      </c>
      <c r="E110" s="269" t="s">
        <v>225</v>
      </c>
      <c r="F110" s="269"/>
      <c r="G110" s="270" t="s">
        <v>226</v>
      </c>
      <c r="H110" s="271">
        <v>42216</v>
      </c>
      <c r="I110" s="270" t="s">
        <v>227</v>
      </c>
      <c r="J110" s="272" t="s">
        <v>228</v>
      </c>
    </row>
    <row r="111" spans="1:12" s="275" customFormat="1" ht="21.75" thickBot="1" x14ac:dyDescent="0.25">
      <c r="A111" s="274">
        <f>MAX($A$16:$A110)+1</f>
        <v>93</v>
      </c>
      <c r="B111" s="274" t="s">
        <v>222</v>
      </c>
      <c r="C111" s="270" t="s">
        <v>421</v>
      </c>
      <c r="D111" s="276" t="s">
        <v>422</v>
      </c>
      <c r="E111" s="269" t="s">
        <v>225</v>
      </c>
      <c r="F111" s="269"/>
      <c r="G111" s="270" t="s">
        <v>226</v>
      </c>
      <c r="H111" s="271">
        <v>42216</v>
      </c>
      <c r="I111" s="270" t="s">
        <v>227</v>
      </c>
      <c r="J111" s="272" t="s">
        <v>228</v>
      </c>
    </row>
    <row r="112" spans="1:12" s="275" customFormat="1" ht="32.25" thickBot="1" x14ac:dyDescent="0.25">
      <c r="A112" s="274">
        <f>MAX($A$16:$A111)+1</f>
        <v>94</v>
      </c>
      <c r="B112" s="274" t="s">
        <v>222</v>
      </c>
      <c r="C112" s="270" t="s">
        <v>423</v>
      </c>
      <c r="D112" s="276" t="s">
        <v>424</v>
      </c>
      <c r="E112" s="269" t="s">
        <v>225</v>
      </c>
      <c r="F112" s="269"/>
      <c r="G112" s="270" t="s">
        <v>226</v>
      </c>
      <c r="H112" s="271">
        <v>42216</v>
      </c>
      <c r="I112" s="270" t="s">
        <v>227</v>
      </c>
      <c r="J112" s="272" t="s">
        <v>228</v>
      </c>
    </row>
    <row r="113" spans="1:22" s="275" customFormat="1" ht="21.75" thickBot="1" x14ac:dyDescent="0.25">
      <c r="A113" s="274">
        <f>MAX($A$16:$A112)+1</f>
        <v>95</v>
      </c>
      <c r="B113" s="274" t="s">
        <v>222</v>
      </c>
      <c r="C113" s="270" t="s">
        <v>425</v>
      </c>
      <c r="D113" s="276" t="s">
        <v>426</v>
      </c>
      <c r="E113" s="269" t="s">
        <v>225</v>
      </c>
      <c r="F113" s="269"/>
      <c r="G113" s="270" t="s">
        <v>226</v>
      </c>
      <c r="H113" s="271">
        <v>42216</v>
      </c>
      <c r="I113" s="270" t="s">
        <v>227</v>
      </c>
      <c r="J113" s="272" t="s">
        <v>228</v>
      </c>
    </row>
    <row r="114" spans="1:22" s="275" customFormat="1" ht="21.75" thickBot="1" x14ac:dyDescent="0.25">
      <c r="A114" s="274">
        <f>MAX($A$16:$A113)+1</f>
        <v>96</v>
      </c>
      <c r="B114" s="274" t="s">
        <v>222</v>
      </c>
      <c r="C114" s="270" t="s">
        <v>427</v>
      </c>
      <c r="D114" s="276" t="s">
        <v>428</v>
      </c>
      <c r="E114" s="269" t="s">
        <v>225</v>
      </c>
      <c r="F114" s="269"/>
      <c r="G114" s="270" t="s">
        <v>226</v>
      </c>
      <c r="H114" s="271">
        <v>42216</v>
      </c>
      <c r="I114" s="270" t="s">
        <v>227</v>
      </c>
      <c r="J114" s="272" t="s">
        <v>228</v>
      </c>
    </row>
    <row r="115" spans="1:22" s="275" customFormat="1" ht="21.75" thickBot="1" x14ac:dyDescent="0.25">
      <c r="A115" s="274">
        <f>MAX($A$16:$A114)+1</f>
        <v>97</v>
      </c>
      <c r="B115" s="274" t="s">
        <v>222</v>
      </c>
      <c r="C115" s="270" t="s">
        <v>429</v>
      </c>
      <c r="D115" s="276" t="s">
        <v>430</v>
      </c>
      <c r="E115" s="269" t="s">
        <v>225</v>
      </c>
      <c r="F115" s="269"/>
      <c r="G115" s="270" t="s">
        <v>226</v>
      </c>
      <c r="H115" s="271">
        <v>42216</v>
      </c>
      <c r="I115" s="270" t="s">
        <v>227</v>
      </c>
      <c r="J115" s="272" t="s">
        <v>228</v>
      </c>
      <c r="L115" s="431"/>
    </row>
    <row r="116" spans="1:22" s="275" customFormat="1" ht="21.75" thickBot="1" x14ac:dyDescent="0.3">
      <c r="A116" s="274">
        <f>MAX($A$16:$A115)+1</f>
        <v>98</v>
      </c>
      <c r="B116" s="274" t="s">
        <v>222</v>
      </c>
      <c r="C116" s="270" t="s">
        <v>431</v>
      </c>
      <c r="D116" s="276" t="s">
        <v>432</v>
      </c>
      <c r="E116" s="269" t="s">
        <v>225</v>
      </c>
      <c r="F116" s="269"/>
      <c r="G116" s="270" t="s">
        <v>226</v>
      </c>
      <c r="H116" s="271">
        <v>42216</v>
      </c>
      <c r="I116" s="270" t="s">
        <v>227</v>
      </c>
      <c r="J116" s="272" t="s">
        <v>228</v>
      </c>
      <c r="L116" s="432"/>
    </row>
    <row r="117" spans="1:22" ht="32.25" thickBot="1" x14ac:dyDescent="0.25">
      <c r="A117" s="158">
        <f>MAX($A$16:$A116)+1</f>
        <v>99</v>
      </c>
      <c r="B117" s="274" t="s">
        <v>222</v>
      </c>
      <c r="C117" s="270" t="s">
        <v>433</v>
      </c>
      <c r="D117" s="276" t="s">
        <v>434</v>
      </c>
      <c r="E117" s="269" t="s">
        <v>225</v>
      </c>
      <c r="F117" s="269"/>
      <c r="G117" s="270" t="s">
        <v>226</v>
      </c>
      <c r="H117" s="271">
        <v>42216</v>
      </c>
      <c r="I117" s="270" t="s">
        <v>227</v>
      </c>
      <c r="J117" s="272" t="s">
        <v>228</v>
      </c>
    </row>
    <row r="118" spans="1:22" ht="21.75" thickBot="1" x14ac:dyDescent="0.25">
      <c r="A118" s="158">
        <f>MAX($A$16:$A117)+1</f>
        <v>100</v>
      </c>
      <c r="B118" s="274" t="s">
        <v>222</v>
      </c>
      <c r="C118" s="270" t="s">
        <v>435</v>
      </c>
      <c r="D118" s="276" t="s">
        <v>436</v>
      </c>
      <c r="E118" s="269" t="s">
        <v>225</v>
      </c>
      <c r="F118" s="269"/>
      <c r="G118" s="270" t="s">
        <v>226</v>
      </c>
      <c r="H118" s="271">
        <v>42216</v>
      </c>
      <c r="I118" s="270" t="s">
        <v>227</v>
      </c>
      <c r="J118" s="272" t="s">
        <v>228</v>
      </c>
    </row>
    <row r="119" spans="1:22" ht="13.5" thickBot="1" x14ac:dyDescent="0.25">
      <c r="A119" s="277" t="s">
        <v>437</v>
      </c>
      <c r="B119" s="278"/>
      <c r="C119" s="279"/>
      <c r="D119" s="279"/>
      <c r="E119" s="278"/>
      <c r="F119" s="278"/>
      <c r="G119" s="279"/>
      <c r="H119" s="280"/>
      <c r="I119" s="281"/>
      <c r="J119" s="282"/>
    </row>
    <row r="120" spans="1:22" s="275" customFormat="1" ht="63.75" thickBot="1" x14ac:dyDescent="0.25">
      <c r="A120" s="274">
        <f>MAX($A$16:$A119)+1</f>
        <v>101</v>
      </c>
      <c r="B120" s="274" t="s">
        <v>222</v>
      </c>
      <c r="C120" s="270" t="s">
        <v>438</v>
      </c>
      <c r="D120" s="276" t="s">
        <v>439</v>
      </c>
      <c r="E120" s="269" t="s">
        <v>440</v>
      </c>
      <c r="F120" s="269"/>
      <c r="G120" s="270"/>
      <c r="H120" s="271" t="s">
        <v>441</v>
      </c>
      <c r="I120" s="270" t="s">
        <v>227</v>
      </c>
      <c r="J120" s="272"/>
      <c r="L120"/>
      <c r="M120"/>
      <c r="N120"/>
      <c r="O120"/>
      <c r="P120"/>
      <c r="Q120"/>
      <c r="R120"/>
      <c r="S120"/>
      <c r="T120"/>
      <c r="U120"/>
      <c r="V120"/>
    </row>
    <row r="121" spans="1:22" ht="21.75" thickBot="1" x14ac:dyDescent="0.25">
      <c r="A121" s="158">
        <f>MAX($A$16:$A120)+1</f>
        <v>102</v>
      </c>
      <c r="B121" s="274" t="s">
        <v>442</v>
      </c>
      <c r="C121" s="283" t="s">
        <v>443</v>
      </c>
      <c r="D121" s="276" t="s">
        <v>444</v>
      </c>
      <c r="E121" s="269" t="s">
        <v>445</v>
      </c>
      <c r="F121" s="269"/>
      <c r="G121" s="270"/>
      <c r="H121" s="284" t="s">
        <v>446</v>
      </c>
      <c r="I121" s="285" t="s">
        <v>227</v>
      </c>
      <c r="J121" s="286"/>
      <c r="K121" s="275"/>
      <c r="L121" s="402" t="s">
        <v>447</v>
      </c>
      <c r="M121" s="275"/>
      <c r="N121" s="275"/>
      <c r="O121" s="275"/>
      <c r="P121" s="275"/>
      <c r="Q121" s="275"/>
    </row>
    <row r="122" spans="1:22" ht="21.75" thickBot="1" x14ac:dyDescent="0.25">
      <c r="A122" s="158">
        <f>MAX($A$16:$A121)+1</f>
        <v>103</v>
      </c>
      <c r="B122" s="274" t="s">
        <v>222</v>
      </c>
      <c r="C122" s="270" t="s">
        <v>448</v>
      </c>
      <c r="D122" s="270" t="s">
        <v>449</v>
      </c>
      <c r="E122" s="269" t="s">
        <v>445</v>
      </c>
      <c r="F122" s="269"/>
      <c r="G122" s="270"/>
      <c r="H122" s="287" t="s">
        <v>450</v>
      </c>
      <c r="I122" s="285" t="s">
        <v>451</v>
      </c>
      <c r="J122" s="272"/>
    </row>
    <row r="123" spans="1:22" s="275" customFormat="1" ht="13.5" thickBot="1" x14ac:dyDescent="0.25">
      <c r="A123" s="332" t="s">
        <v>452</v>
      </c>
      <c r="B123" s="278"/>
      <c r="C123" s="279"/>
      <c r="D123" s="279"/>
      <c r="E123" s="278"/>
      <c r="F123" s="278"/>
      <c r="G123" s="279"/>
      <c r="H123" s="280"/>
      <c r="I123" s="281"/>
      <c r="J123" s="282"/>
    </row>
    <row r="124" spans="1:22" ht="12.6" customHeight="1" thickBot="1" x14ac:dyDescent="0.25">
      <c r="A124" s="158">
        <f>MAX($A$16:$A123)+1</f>
        <v>104</v>
      </c>
      <c r="B124" s="274" t="s">
        <v>453</v>
      </c>
      <c r="C124" s="270" t="s">
        <v>454</v>
      </c>
      <c r="D124" s="270" t="s">
        <v>455</v>
      </c>
      <c r="E124" s="269" t="s">
        <v>445</v>
      </c>
      <c r="F124" s="269"/>
      <c r="G124" s="270"/>
      <c r="H124" s="271"/>
      <c r="I124" s="270" t="s">
        <v>456</v>
      </c>
      <c r="J124" s="270"/>
    </row>
    <row r="125" spans="1:22" ht="13.5" thickBot="1" x14ac:dyDescent="0.25">
      <c r="A125" s="158">
        <f>MAX($A$16:$A124)+1</f>
        <v>105</v>
      </c>
      <c r="B125" s="274" t="s">
        <v>457</v>
      </c>
      <c r="C125" s="270" t="s">
        <v>458</v>
      </c>
      <c r="D125" s="270" t="s">
        <v>459</v>
      </c>
      <c r="E125" s="269" t="s">
        <v>445</v>
      </c>
      <c r="F125" s="269"/>
      <c r="G125" s="270"/>
      <c r="H125" s="271"/>
      <c r="I125" s="270" t="s">
        <v>227</v>
      </c>
      <c r="J125" s="272"/>
    </row>
    <row r="126" spans="1:22" ht="21.75" thickBot="1" x14ac:dyDescent="0.25">
      <c r="A126" s="158">
        <f>MAX($A$16:$A125)+1</f>
        <v>106</v>
      </c>
      <c r="B126" s="274" t="s">
        <v>460</v>
      </c>
      <c r="C126" s="270" t="s">
        <v>461</v>
      </c>
      <c r="D126" s="270" t="s">
        <v>462</v>
      </c>
      <c r="E126" s="269" t="s">
        <v>445</v>
      </c>
      <c r="F126" s="269"/>
      <c r="G126" s="270"/>
      <c r="H126" s="271"/>
      <c r="I126" s="270" t="s">
        <v>227</v>
      </c>
      <c r="J126" s="272"/>
    </row>
    <row r="127" spans="1:22" ht="13.5" thickBot="1" x14ac:dyDescent="0.25">
      <c r="A127" s="158">
        <f>MAX($A$16:$A126)+1</f>
        <v>107</v>
      </c>
      <c r="B127" s="274" t="s">
        <v>463</v>
      </c>
      <c r="C127" s="270" t="s">
        <v>464</v>
      </c>
      <c r="D127" s="270" t="s">
        <v>465</v>
      </c>
      <c r="E127" s="269" t="s">
        <v>445</v>
      </c>
      <c r="F127" s="269"/>
      <c r="G127" s="270"/>
      <c r="H127" s="287">
        <v>42216</v>
      </c>
      <c r="I127" s="270" t="s">
        <v>227</v>
      </c>
      <c r="J127" s="272"/>
    </row>
    <row r="128" spans="1:22" ht="13.5" thickBot="1" x14ac:dyDescent="0.25">
      <c r="A128" s="158">
        <f>MAX($A$16:$A127)+1</f>
        <v>108</v>
      </c>
      <c r="B128" s="274" t="s">
        <v>466</v>
      </c>
      <c r="C128" s="270" t="s">
        <v>467</v>
      </c>
      <c r="D128" s="270" t="s">
        <v>468</v>
      </c>
      <c r="E128" s="269" t="s">
        <v>445</v>
      </c>
      <c r="F128" s="269"/>
      <c r="G128" s="270"/>
      <c r="H128" s="287" t="s">
        <v>469</v>
      </c>
      <c r="I128" s="270" t="s">
        <v>227</v>
      </c>
      <c r="J128" s="272"/>
    </row>
    <row r="129" spans="1:12" ht="13.5" thickBot="1" x14ac:dyDescent="0.25">
      <c r="A129" s="158">
        <f>MAX($A$16:$A128)+1</f>
        <v>109</v>
      </c>
      <c r="B129" s="274" t="s">
        <v>470</v>
      </c>
      <c r="C129" s="270" t="s">
        <v>471</v>
      </c>
      <c r="D129" s="270" t="s">
        <v>472</v>
      </c>
      <c r="E129" s="269" t="s">
        <v>445</v>
      </c>
      <c r="F129" s="269"/>
      <c r="G129" s="270"/>
      <c r="H129" s="287"/>
      <c r="I129" s="270" t="s">
        <v>227</v>
      </c>
      <c r="J129" s="272"/>
    </row>
    <row r="130" spans="1:12" ht="13.5" thickBot="1" x14ac:dyDescent="0.25">
      <c r="A130" s="158">
        <f>MAX($A$16:$A129)+1</f>
        <v>110</v>
      </c>
      <c r="B130" s="274" t="s">
        <v>473</v>
      </c>
      <c r="C130" s="270" t="s">
        <v>474</v>
      </c>
      <c r="D130" s="270" t="s">
        <v>475</v>
      </c>
      <c r="E130" s="269" t="s">
        <v>445</v>
      </c>
      <c r="F130" s="269"/>
      <c r="G130" s="270"/>
      <c r="H130" s="287">
        <v>42216</v>
      </c>
      <c r="I130" s="270" t="s">
        <v>227</v>
      </c>
      <c r="J130" s="272"/>
    </row>
    <row r="131" spans="1:12" ht="32.25" thickBot="1" x14ac:dyDescent="0.25">
      <c r="A131" s="158">
        <f>MAX($A$16:$A130)+1</f>
        <v>111</v>
      </c>
      <c r="B131" s="274" t="s">
        <v>476</v>
      </c>
      <c r="C131" s="270" t="s">
        <v>477</v>
      </c>
      <c r="D131" s="270" t="s">
        <v>478</v>
      </c>
      <c r="E131" s="269" t="s">
        <v>445</v>
      </c>
      <c r="F131" s="269"/>
      <c r="G131" s="270"/>
      <c r="H131" s="287">
        <v>42216</v>
      </c>
      <c r="I131" s="270" t="s">
        <v>227</v>
      </c>
      <c r="J131" s="272"/>
    </row>
    <row r="132" spans="1:12" ht="21.75" thickBot="1" x14ac:dyDescent="0.25">
      <c r="A132" s="158">
        <f>MAX($A$16:$A131)+1</f>
        <v>112</v>
      </c>
      <c r="B132" s="274" t="s">
        <v>222</v>
      </c>
      <c r="C132" s="270" t="s">
        <v>448</v>
      </c>
      <c r="D132" s="270" t="s">
        <v>479</v>
      </c>
      <c r="E132" s="269" t="s">
        <v>445</v>
      </c>
      <c r="F132" s="269"/>
      <c r="G132" s="270"/>
      <c r="H132" s="287">
        <v>42216</v>
      </c>
      <c r="I132" s="270" t="s">
        <v>227</v>
      </c>
      <c r="J132" s="272"/>
    </row>
    <row r="133" spans="1:12" ht="21.75" thickBot="1" x14ac:dyDescent="0.25">
      <c r="A133" s="158">
        <f>MAX($A$16:$A132)+1</f>
        <v>113</v>
      </c>
      <c r="B133" s="274" t="s">
        <v>480</v>
      </c>
      <c r="C133" s="270" t="s">
        <v>481</v>
      </c>
      <c r="D133" s="270" t="s">
        <v>482</v>
      </c>
      <c r="E133" s="269" t="s">
        <v>445</v>
      </c>
      <c r="F133" s="269"/>
      <c r="G133" s="285"/>
      <c r="H133" s="287"/>
      <c r="I133" s="270" t="s">
        <v>227</v>
      </c>
      <c r="J133" s="272"/>
    </row>
    <row r="134" spans="1:12" ht="33" customHeight="1" thickBot="1" x14ac:dyDescent="0.25">
      <c r="A134" s="158">
        <f>MAX($A$16:$A133)+1</f>
        <v>114</v>
      </c>
      <c r="B134" s="274" t="s">
        <v>483</v>
      </c>
      <c r="C134" s="270" t="s">
        <v>484</v>
      </c>
      <c r="D134" s="270" t="s">
        <v>485</v>
      </c>
      <c r="E134" s="269" t="s">
        <v>445</v>
      </c>
      <c r="F134" s="269"/>
      <c r="G134" s="270"/>
      <c r="H134" s="287"/>
      <c r="I134" s="270" t="s">
        <v>227</v>
      </c>
      <c r="J134" s="272"/>
    </row>
    <row r="135" spans="1:12" ht="53.25" thickBot="1" x14ac:dyDescent="0.25">
      <c r="A135" s="158">
        <f>MAX($A$16:$A134)+1</f>
        <v>115</v>
      </c>
      <c r="B135" s="274" t="s">
        <v>486</v>
      </c>
      <c r="C135" s="270" t="s">
        <v>487</v>
      </c>
      <c r="D135" s="270" t="s">
        <v>488</v>
      </c>
      <c r="E135" s="269" t="s">
        <v>225</v>
      </c>
      <c r="F135" s="269"/>
      <c r="G135" s="285"/>
      <c r="H135" s="287"/>
      <c r="I135" s="270" t="s">
        <v>227</v>
      </c>
      <c r="J135" s="272"/>
    </row>
    <row r="136" spans="1:12" ht="42.75" thickBot="1" x14ac:dyDescent="0.25">
      <c r="A136" s="158">
        <f>MAX($A$16:$A135)+1</f>
        <v>116</v>
      </c>
      <c r="B136" s="274" t="s">
        <v>489</v>
      </c>
      <c r="C136" s="270" t="s">
        <v>490</v>
      </c>
      <c r="D136" s="270" t="s">
        <v>491</v>
      </c>
      <c r="E136" s="269" t="s">
        <v>225</v>
      </c>
      <c r="F136" s="269"/>
      <c r="G136" s="285"/>
      <c r="H136" s="287"/>
      <c r="I136" s="270" t="s">
        <v>492</v>
      </c>
      <c r="J136" s="272"/>
    </row>
    <row r="137" spans="1:12" ht="21.75" thickBot="1" x14ac:dyDescent="0.25">
      <c r="A137" s="158">
        <f>MAX($A$16:$A136)+1</f>
        <v>117</v>
      </c>
      <c r="B137" s="274" t="s">
        <v>493</v>
      </c>
      <c r="C137" s="270" t="s">
        <v>494</v>
      </c>
      <c r="D137" s="270" t="s">
        <v>495</v>
      </c>
      <c r="E137" s="269" t="s">
        <v>225</v>
      </c>
      <c r="F137" s="269"/>
      <c r="G137" s="285"/>
      <c r="H137" s="287">
        <v>42216</v>
      </c>
      <c r="I137" s="270" t="s">
        <v>227</v>
      </c>
      <c r="J137" s="272"/>
    </row>
    <row r="138" spans="1:12" ht="32.25" thickBot="1" x14ac:dyDescent="0.25">
      <c r="A138" s="158">
        <f>MAX($A$16:$A137)+1</f>
        <v>118</v>
      </c>
      <c r="B138" s="274" t="s">
        <v>496</v>
      </c>
      <c r="C138" s="270" t="s">
        <v>497</v>
      </c>
      <c r="D138" s="270" t="s">
        <v>498</v>
      </c>
      <c r="E138" s="269" t="s">
        <v>225</v>
      </c>
      <c r="F138" s="269"/>
      <c r="G138" s="285"/>
      <c r="H138" s="287">
        <v>42216</v>
      </c>
      <c r="I138" s="270" t="s">
        <v>227</v>
      </c>
      <c r="J138" s="272"/>
    </row>
    <row r="139" spans="1:12" ht="21.75" thickBot="1" x14ac:dyDescent="0.25">
      <c r="A139" s="158">
        <f>MAX($A$16:$A138)+1</f>
        <v>119</v>
      </c>
      <c r="B139" s="274" t="s">
        <v>496</v>
      </c>
      <c r="C139" s="270" t="s">
        <v>497</v>
      </c>
      <c r="D139" s="270" t="s">
        <v>499</v>
      </c>
      <c r="E139" s="269" t="s">
        <v>225</v>
      </c>
      <c r="F139" s="269" t="s">
        <v>500</v>
      </c>
      <c r="G139" s="285"/>
      <c r="H139" s="287">
        <v>42216</v>
      </c>
      <c r="I139" s="270" t="s">
        <v>227</v>
      </c>
      <c r="J139" s="272"/>
    </row>
    <row r="140" spans="1:12" ht="13.5" thickBot="1" x14ac:dyDescent="0.25">
      <c r="A140" s="158">
        <f>MAX($A$16:$A139)+1</f>
        <v>120</v>
      </c>
      <c r="B140" s="269" t="s">
        <v>222</v>
      </c>
      <c r="C140" s="270" t="s">
        <v>501</v>
      </c>
      <c r="D140" s="270" t="s">
        <v>502</v>
      </c>
      <c r="E140" s="269" t="s">
        <v>225</v>
      </c>
      <c r="F140" s="269"/>
      <c r="G140" s="270"/>
      <c r="H140" s="287" t="s">
        <v>503</v>
      </c>
      <c r="I140" s="270" t="s">
        <v>504</v>
      </c>
      <c r="J140" s="272"/>
      <c r="L140" s="273"/>
    </row>
    <row r="141" spans="1:12" s="289" customFormat="1" ht="13.5" thickBot="1" x14ac:dyDescent="0.25">
      <c r="A141" s="274">
        <f>MAX($A$16:$A140)+1</f>
        <v>121</v>
      </c>
      <c r="B141" s="274" t="s">
        <v>505</v>
      </c>
      <c r="C141" s="270" t="s">
        <v>506</v>
      </c>
      <c r="D141" s="270" t="s">
        <v>507</v>
      </c>
      <c r="E141" s="269" t="s">
        <v>225</v>
      </c>
      <c r="F141" s="269"/>
      <c r="G141" s="285"/>
      <c r="H141" s="288" t="s">
        <v>508</v>
      </c>
      <c r="I141" s="270"/>
      <c r="J141" s="272"/>
    </row>
    <row r="142" spans="1:12" s="290" customFormat="1" ht="13.5" thickBot="1" x14ac:dyDescent="0.25">
      <c r="A142" s="158">
        <f>MAX($A$16:$A141)+1</f>
        <v>122</v>
      </c>
      <c r="B142" s="274" t="s">
        <v>509</v>
      </c>
      <c r="C142" s="270" t="s">
        <v>510</v>
      </c>
      <c r="D142" s="270" t="s">
        <v>511</v>
      </c>
      <c r="E142" s="269" t="s">
        <v>225</v>
      </c>
      <c r="F142" s="269"/>
      <c r="G142" s="285"/>
      <c r="H142" s="287">
        <v>44835</v>
      </c>
      <c r="I142" s="270" t="s">
        <v>504</v>
      </c>
      <c r="J142" s="272"/>
    </row>
    <row r="143" spans="1:12" ht="13.5" thickBot="1" x14ac:dyDescent="0.25">
      <c r="A143" s="158">
        <f>MAX($A$16:$A142)+1</f>
        <v>123</v>
      </c>
      <c r="B143" s="274" t="s">
        <v>512</v>
      </c>
      <c r="C143" s="283" t="s">
        <v>513</v>
      </c>
      <c r="D143" s="276" t="s">
        <v>514</v>
      </c>
      <c r="E143" s="269" t="s">
        <v>445</v>
      </c>
      <c r="F143" s="269"/>
      <c r="G143" s="270"/>
      <c r="H143" s="271" t="s">
        <v>515</v>
      </c>
      <c r="I143" s="270" t="s">
        <v>227</v>
      </c>
      <c r="J143" s="272"/>
    </row>
    <row r="144" spans="1:12" ht="13.5" thickBot="1" x14ac:dyDescent="0.25">
      <c r="A144" s="158">
        <f>MAX($A$16:$A143)+1</f>
        <v>124</v>
      </c>
      <c r="B144" s="274" t="s">
        <v>516</v>
      </c>
      <c r="C144" s="283" t="s">
        <v>517</v>
      </c>
      <c r="D144" s="276" t="s">
        <v>517</v>
      </c>
      <c r="E144" s="269" t="s">
        <v>445</v>
      </c>
      <c r="F144" s="269"/>
      <c r="G144" s="270"/>
      <c r="H144" s="271" t="s">
        <v>518</v>
      </c>
      <c r="I144" s="270" t="s">
        <v>227</v>
      </c>
      <c r="J144" s="272"/>
    </row>
    <row r="145" spans="1:20" ht="13.5" thickBot="1" x14ac:dyDescent="0.25">
      <c r="A145" s="158">
        <f>MAX($A$16:$A144)+1</f>
        <v>125</v>
      </c>
      <c r="B145" s="274" t="s">
        <v>519</v>
      </c>
      <c r="C145" s="283" t="s">
        <v>520</v>
      </c>
      <c r="D145" s="276" t="s">
        <v>520</v>
      </c>
      <c r="E145" s="269" t="s">
        <v>225</v>
      </c>
      <c r="F145" s="269"/>
      <c r="G145" s="270"/>
      <c r="H145" s="271">
        <v>42216</v>
      </c>
      <c r="I145" s="270" t="s">
        <v>227</v>
      </c>
      <c r="J145" s="272"/>
    </row>
    <row r="146" spans="1:20" ht="13.5" thickBot="1" x14ac:dyDescent="0.25">
      <c r="A146" s="277" t="s">
        <v>521</v>
      </c>
      <c r="B146" s="260"/>
      <c r="C146" s="261"/>
      <c r="D146" s="261"/>
      <c r="E146" s="260"/>
      <c r="F146" s="260"/>
      <c r="G146" s="261"/>
      <c r="H146" s="262"/>
      <c r="I146" s="263"/>
      <c r="J146" s="264"/>
    </row>
    <row r="147" spans="1:20" ht="48.4" customHeight="1" thickBot="1" x14ac:dyDescent="0.25">
      <c r="A147" s="158">
        <f>MAX($A$16:$A146)+1</f>
        <v>126</v>
      </c>
      <c r="B147" s="291" t="s">
        <v>522</v>
      </c>
      <c r="C147" s="292" t="s">
        <v>523</v>
      </c>
      <c r="D147" s="296" t="s">
        <v>524</v>
      </c>
      <c r="E147" s="296" t="s">
        <v>225</v>
      </c>
      <c r="F147" s="296"/>
      <c r="G147" s="296"/>
      <c r="H147" s="288" t="s">
        <v>525</v>
      </c>
      <c r="I147" s="296"/>
      <c r="J147" s="272"/>
      <c r="L147" s="449"/>
      <c r="M147" s="449"/>
      <c r="N147" s="449"/>
      <c r="O147" s="449"/>
      <c r="P147" s="449"/>
      <c r="Q147" s="449"/>
      <c r="R147" s="449"/>
      <c r="S147" s="275"/>
      <c r="T147" s="275"/>
    </row>
    <row r="148" spans="1:20" s="474" customFormat="1" ht="21.75" thickBot="1" x14ac:dyDescent="0.25">
      <c r="A148" s="472">
        <f>MAX($A$16:$A147)+1</f>
        <v>127</v>
      </c>
      <c r="B148" s="473" t="s">
        <v>522</v>
      </c>
      <c r="C148" s="473" t="s">
        <v>523</v>
      </c>
      <c r="D148" s="296" t="s">
        <v>526</v>
      </c>
      <c r="E148" s="296" t="s">
        <v>225</v>
      </c>
      <c r="F148" s="296"/>
      <c r="G148" s="296"/>
      <c r="H148" s="271">
        <v>42216</v>
      </c>
      <c r="I148" s="270" t="s">
        <v>227</v>
      </c>
      <c r="J148" s="272"/>
    </row>
    <row r="149" spans="1:20" ht="42.75" thickBot="1" x14ac:dyDescent="0.25">
      <c r="A149" s="158">
        <f>MAX($A$16:$A148)+1</f>
        <v>128</v>
      </c>
      <c r="B149" s="291" t="s">
        <v>527</v>
      </c>
      <c r="C149" s="292" t="s">
        <v>528</v>
      </c>
      <c r="D149" s="296" t="s">
        <v>529</v>
      </c>
      <c r="E149" s="296" t="s">
        <v>225</v>
      </c>
      <c r="F149" s="296"/>
      <c r="G149" s="296"/>
      <c r="H149" s="288" t="s">
        <v>530</v>
      </c>
      <c r="I149" s="296"/>
      <c r="J149" s="272"/>
      <c r="L149" s="275"/>
      <c r="M149" s="275"/>
      <c r="N149" s="275"/>
      <c r="O149" s="275"/>
      <c r="P149" s="275"/>
      <c r="Q149" s="275"/>
      <c r="R149" s="275"/>
      <c r="S149" s="275"/>
      <c r="T149" s="275"/>
    </row>
    <row r="150" spans="1:20" s="474" customFormat="1" ht="21.75" thickBot="1" x14ac:dyDescent="0.25">
      <c r="A150" s="472">
        <f>MAX($A$16:$A149)+1</f>
        <v>129</v>
      </c>
      <c r="B150" s="473" t="s">
        <v>527</v>
      </c>
      <c r="C150" s="473" t="s">
        <v>528</v>
      </c>
      <c r="D150" s="296" t="s">
        <v>531</v>
      </c>
      <c r="E150" s="296" t="s">
        <v>225</v>
      </c>
      <c r="F150" s="296"/>
      <c r="G150" s="296"/>
      <c r="H150" s="271">
        <v>42216</v>
      </c>
      <c r="I150" s="270" t="s">
        <v>227</v>
      </c>
      <c r="J150" s="272"/>
    </row>
    <row r="151" spans="1:20" ht="63.75" thickBot="1" x14ac:dyDescent="0.25">
      <c r="A151" s="158">
        <f>MAX($A$16:$A150)+1</f>
        <v>130</v>
      </c>
      <c r="B151" s="291" t="s">
        <v>532</v>
      </c>
      <c r="C151" s="292" t="s">
        <v>533</v>
      </c>
      <c r="D151" s="296" t="s">
        <v>534</v>
      </c>
      <c r="E151" s="296" t="s">
        <v>225</v>
      </c>
      <c r="F151" s="296"/>
      <c r="G151" s="296"/>
      <c r="H151" s="288" t="s">
        <v>535</v>
      </c>
      <c r="I151" s="296"/>
      <c r="J151" s="272"/>
      <c r="L151" s="450"/>
      <c r="M151" s="450"/>
      <c r="N151" s="450"/>
      <c r="O151" s="450"/>
      <c r="P151" s="450"/>
      <c r="Q151" s="450"/>
      <c r="R151" s="450"/>
      <c r="S151" s="275"/>
      <c r="T151" s="275"/>
    </row>
    <row r="152" spans="1:20" ht="21.75" thickBot="1" x14ac:dyDescent="0.25">
      <c r="A152" s="158">
        <f>MAX($A$16:$A151)+1</f>
        <v>131</v>
      </c>
      <c r="B152" s="291" t="s">
        <v>536</v>
      </c>
      <c r="C152" s="292" t="s">
        <v>537</v>
      </c>
      <c r="D152" s="292" t="s">
        <v>538</v>
      </c>
      <c r="E152" s="291" t="s">
        <v>225</v>
      </c>
      <c r="F152" s="291"/>
      <c r="G152" s="291"/>
      <c r="H152" s="295" t="s">
        <v>539</v>
      </c>
      <c r="I152" s="291"/>
      <c r="J152" s="294"/>
      <c r="L152" s="275"/>
      <c r="M152" s="275"/>
      <c r="N152" s="275"/>
      <c r="O152" s="275"/>
      <c r="P152" s="275"/>
      <c r="Q152" s="275"/>
      <c r="R152" s="275"/>
      <c r="S152" s="275"/>
      <c r="T152" s="275"/>
    </row>
    <row r="153" spans="1:20" ht="13.5" thickBot="1" x14ac:dyDescent="0.25">
      <c r="A153" s="158">
        <f>MAX($A$16:$A152)+1</f>
        <v>132</v>
      </c>
      <c r="B153" s="291" t="s">
        <v>540</v>
      </c>
      <c r="C153" s="292" t="s">
        <v>541</v>
      </c>
      <c r="D153" s="292" t="s">
        <v>538</v>
      </c>
      <c r="E153" s="291" t="s">
        <v>225</v>
      </c>
      <c r="F153" s="291"/>
      <c r="G153" s="291"/>
      <c r="H153" s="295" t="s">
        <v>539</v>
      </c>
      <c r="I153" s="291"/>
      <c r="J153" s="294"/>
      <c r="L153" s="275"/>
      <c r="M153" s="275"/>
      <c r="N153" s="275"/>
      <c r="O153" s="275"/>
      <c r="P153" s="275"/>
      <c r="Q153" s="275"/>
      <c r="R153" s="275"/>
      <c r="S153" s="275"/>
      <c r="T153" s="275"/>
    </row>
    <row r="154" spans="1:20" ht="32.25" thickBot="1" x14ac:dyDescent="0.25">
      <c r="A154" s="158">
        <f>MAX($A$16:$A153)+1</f>
        <v>133</v>
      </c>
      <c r="B154" s="291" t="s">
        <v>542</v>
      </c>
      <c r="C154" s="292" t="s">
        <v>543</v>
      </c>
      <c r="D154" s="292" t="s">
        <v>538</v>
      </c>
      <c r="E154" s="291" t="s">
        <v>225</v>
      </c>
      <c r="F154" s="291"/>
      <c r="G154" s="291"/>
      <c r="H154" s="293" t="s">
        <v>544</v>
      </c>
      <c r="I154" s="291"/>
      <c r="J154" s="294"/>
      <c r="L154" s="573"/>
      <c r="M154" s="573"/>
      <c r="N154" s="573"/>
      <c r="O154" s="573"/>
      <c r="P154" s="573"/>
      <c r="Q154" s="573"/>
      <c r="R154" s="573"/>
      <c r="S154" s="275"/>
      <c r="T154" s="275"/>
    </row>
    <row r="155" spans="1:20" s="275" customFormat="1" ht="32.25" thickBot="1" x14ac:dyDescent="0.25">
      <c r="A155" s="274">
        <f>MAX($A$16:$A154)+1</f>
        <v>134</v>
      </c>
      <c r="B155" s="296" t="s">
        <v>545</v>
      </c>
      <c r="C155" s="296" t="s">
        <v>546</v>
      </c>
      <c r="D155" s="296" t="s">
        <v>538</v>
      </c>
      <c r="E155" s="296" t="s">
        <v>225</v>
      </c>
      <c r="F155" s="296"/>
      <c r="G155" s="296"/>
      <c r="H155" s="288" t="s">
        <v>547</v>
      </c>
      <c r="I155" s="296"/>
      <c r="J155" s="272"/>
      <c r="L155" s="433"/>
      <c r="M155" s="433"/>
      <c r="N155" s="433"/>
      <c r="O155" s="433"/>
      <c r="P155" s="433"/>
      <c r="Q155" s="433"/>
      <c r="R155" s="433"/>
    </row>
    <row r="156" spans="1:20" s="275" customFormat="1" ht="21.75" thickBot="1" x14ac:dyDescent="0.25">
      <c r="A156" s="274">
        <f>MAX($A$16:$A155)+1</f>
        <v>135</v>
      </c>
      <c r="B156" s="296" t="s">
        <v>548</v>
      </c>
      <c r="C156" s="296" t="s">
        <v>549</v>
      </c>
      <c r="D156" s="296" t="s">
        <v>550</v>
      </c>
      <c r="E156" s="296" t="s">
        <v>225</v>
      </c>
      <c r="F156" s="296"/>
      <c r="G156" s="296"/>
      <c r="H156" s="271" t="s">
        <v>539</v>
      </c>
      <c r="I156" s="296"/>
      <c r="J156" s="272"/>
      <c r="L156" s="433"/>
      <c r="M156" s="433"/>
      <c r="N156" s="433"/>
      <c r="O156" s="433"/>
      <c r="P156" s="433"/>
      <c r="Q156" s="433"/>
      <c r="R156" s="433"/>
    </row>
    <row r="157" spans="1:20" s="275" customFormat="1" ht="13.5" thickBot="1" x14ac:dyDescent="0.25">
      <c r="A157" s="274">
        <f>MAX($A$16:$A156)+1</f>
        <v>136</v>
      </c>
      <c r="B157" s="296" t="s">
        <v>551</v>
      </c>
      <c r="C157" s="296" t="s">
        <v>552</v>
      </c>
      <c r="D157" s="296" t="s">
        <v>553</v>
      </c>
      <c r="E157" s="296" t="s">
        <v>225</v>
      </c>
      <c r="F157" s="296"/>
      <c r="G157" s="296"/>
      <c r="H157" s="288" t="s">
        <v>554</v>
      </c>
      <c r="I157" s="296"/>
      <c r="J157" s="272"/>
      <c r="L157" s="433"/>
      <c r="M157" s="433"/>
      <c r="N157" s="433"/>
      <c r="O157" s="433"/>
      <c r="P157" s="433"/>
      <c r="Q157" s="433"/>
      <c r="R157" s="433"/>
    </row>
    <row r="158" spans="1:20" s="275" customFormat="1" ht="42.75" thickBot="1" x14ac:dyDescent="0.25">
      <c r="A158" s="274">
        <f>MAX($A$16:$A157)+1</f>
        <v>137</v>
      </c>
      <c r="B158" s="296" t="s">
        <v>555</v>
      </c>
      <c r="C158" s="296" t="s">
        <v>556</v>
      </c>
      <c r="D158" s="296" t="s">
        <v>553</v>
      </c>
      <c r="E158" s="296" t="s">
        <v>225</v>
      </c>
      <c r="F158" s="296"/>
      <c r="G158" s="296"/>
      <c r="H158" s="288" t="s">
        <v>557</v>
      </c>
      <c r="I158" s="296"/>
      <c r="J158" s="272"/>
      <c r="L158" s="433"/>
      <c r="M158" s="433"/>
      <c r="N158" s="433"/>
      <c r="O158" s="433"/>
      <c r="P158" s="433"/>
      <c r="Q158" s="433"/>
      <c r="R158" s="433"/>
    </row>
    <row r="159" spans="1:20" s="275" customFormat="1" ht="13.5" thickBot="1" x14ac:dyDescent="0.25">
      <c r="A159" s="274">
        <f>MAX($A$16:$A158)+1</f>
        <v>138</v>
      </c>
      <c r="B159" s="296" t="s">
        <v>558</v>
      </c>
      <c r="C159" s="296" t="s">
        <v>559</v>
      </c>
      <c r="D159" s="296" t="s">
        <v>550</v>
      </c>
      <c r="E159" s="296" t="s">
        <v>225</v>
      </c>
      <c r="F159" s="296"/>
      <c r="G159" s="296"/>
      <c r="H159" s="288" t="s">
        <v>554</v>
      </c>
      <c r="I159" s="296"/>
      <c r="J159" s="272"/>
      <c r="L159" s="433"/>
      <c r="M159" s="433"/>
      <c r="N159" s="433"/>
      <c r="O159" s="433"/>
      <c r="P159" s="433"/>
      <c r="Q159" s="433"/>
      <c r="R159" s="433"/>
    </row>
    <row r="160" spans="1:20" s="275" customFormat="1" ht="13.5" thickBot="1" x14ac:dyDescent="0.25">
      <c r="A160" s="274">
        <f>MAX($A$16:$A159)+1</f>
        <v>139</v>
      </c>
      <c r="B160" s="296" t="s">
        <v>560</v>
      </c>
      <c r="C160" s="296" t="s">
        <v>561</v>
      </c>
      <c r="D160" s="296" t="s">
        <v>553</v>
      </c>
      <c r="E160" s="296" t="s">
        <v>225</v>
      </c>
      <c r="F160" s="296"/>
      <c r="G160" s="296"/>
      <c r="H160" s="288" t="s">
        <v>554</v>
      </c>
      <c r="I160" s="296"/>
      <c r="J160" s="272"/>
      <c r="L160" s="433"/>
      <c r="M160" s="433"/>
      <c r="N160" s="433"/>
      <c r="O160" s="433"/>
      <c r="P160" s="433"/>
      <c r="Q160" s="433"/>
      <c r="R160" s="433"/>
    </row>
    <row r="161" spans="1:18" s="275" customFormat="1" ht="13.5" thickBot="1" x14ac:dyDescent="0.25">
      <c r="A161" s="274">
        <f>MAX($A$16:$A160)+1</f>
        <v>140</v>
      </c>
      <c r="B161" s="296" t="s">
        <v>562</v>
      </c>
      <c r="C161" s="296" t="s">
        <v>563</v>
      </c>
      <c r="D161" s="296"/>
      <c r="E161" s="296"/>
      <c r="F161" s="296"/>
      <c r="G161" s="296"/>
      <c r="H161" s="288" t="s">
        <v>564</v>
      </c>
      <c r="I161" s="296"/>
      <c r="J161" s="272"/>
      <c r="L161" s="433"/>
      <c r="M161" s="433"/>
      <c r="N161" s="433"/>
      <c r="O161" s="433"/>
      <c r="P161" s="433"/>
      <c r="Q161" s="433"/>
      <c r="R161" s="433"/>
    </row>
    <row r="162" spans="1:18" s="275" customFormat="1" ht="42.75" thickBot="1" x14ac:dyDescent="0.25">
      <c r="A162" s="274">
        <f>MAX($A$16:$A161)+1</f>
        <v>141</v>
      </c>
      <c r="B162" s="296" t="s">
        <v>565</v>
      </c>
      <c r="C162" s="296" t="s">
        <v>566</v>
      </c>
      <c r="D162" s="296" t="s">
        <v>538</v>
      </c>
      <c r="E162" s="296" t="s">
        <v>225</v>
      </c>
      <c r="F162" s="296"/>
      <c r="G162" s="296"/>
      <c r="H162" s="288" t="s">
        <v>567</v>
      </c>
      <c r="I162" s="296"/>
      <c r="J162" s="272"/>
      <c r="L162" s="433"/>
      <c r="M162" s="433"/>
      <c r="N162" s="433"/>
      <c r="O162" s="433"/>
      <c r="P162" s="433"/>
      <c r="Q162" s="433"/>
      <c r="R162" s="433"/>
    </row>
    <row r="163" spans="1:18" s="275" customFormat="1" ht="32.25" thickBot="1" x14ac:dyDescent="0.25">
      <c r="A163" s="274">
        <f>MAX($A$16:$A162)+1</f>
        <v>142</v>
      </c>
      <c r="B163" s="296" t="s">
        <v>568</v>
      </c>
      <c r="C163" s="296" t="s">
        <v>569</v>
      </c>
      <c r="D163" s="296" t="s">
        <v>538</v>
      </c>
      <c r="E163" s="296" t="s">
        <v>225</v>
      </c>
      <c r="F163" s="296"/>
      <c r="G163" s="296"/>
      <c r="H163" s="288" t="s">
        <v>570</v>
      </c>
      <c r="I163" s="296"/>
      <c r="J163" s="272"/>
      <c r="L163" s="449"/>
      <c r="M163" s="449"/>
      <c r="N163" s="449"/>
      <c r="O163" s="449"/>
      <c r="P163" s="449"/>
      <c r="Q163" s="449"/>
      <c r="R163" s="449"/>
    </row>
    <row r="164" spans="1:18" s="275" customFormat="1" ht="32.25" thickBot="1" x14ac:dyDescent="0.25">
      <c r="A164" s="274">
        <f>MAX($A$16:$A163)+1</f>
        <v>143</v>
      </c>
      <c r="B164" s="296" t="s">
        <v>571</v>
      </c>
      <c r="C164" s="296" t="s">
        <v>572</v>
      </c>
      <c r="D164" s="296" t="s">
        <v>538</v>
      </c>
      <c r="E164" s="296" t="s">
        <v>225</v>
      </c>
      <c r="F164" s="296"/>
      <c r="G164" s="296"/>
      <c r="H164" s="288" t="s">
        <v>573</v>
      </c>
      <c r="I164" s="296"/>
      <c r="J164" s="272"/>
      <c r="L164" s="449"/>
      <c r="M164" s="449"/>
      <c r="N164" s="449"/>
      <c r="O164" s="449"/>
      <c r="P164" s="449"/>
      <c r="Q164" s="449"/>
      <c r="R164" s="449"/>
    </row>
    <row r="165" spans="1:18" s="275" customFormat="1" ht="32.25" thickBot="1" x14ac:dyDescent="0.25">
      <c r="A165" s="274">
        <f>MAX($A$16:$A164)+1</f>
        <v>144</v>
      </c>
      <c r="B165" s="296" t="s">
        <v>574</v>
      </c>
      <c r="C165" s="296" t="s">
        <v>575</v>
      </c>
      <c r="D165" s="296" t="s">
        <v>538</v>
      </c>
      <c r="E165" s="296" t="s">
        <v>225</v>
      </c>
      <c r="F165" s="296"/>
      <c r="G165" s="296"/>
      <c r="H165" s="288" t="s">
        <v>576</v>
      </c>
      <c r="I165" s="296"/>
      <c r="J165" s="272"/>
      <c r="L165" s="433"/>
      <c r="M165" s="433"/>
      <c r="N165" s="433"/>
      <c r="O165" s="433"/>
      <c r="P165" s="433"/>
      <c r="Q165" s="433"/>
      <c r="R165" s="433"/>
    </row>
    <row r="166" spans="1:18" s="275" customFormat="1" ht="32.25" thickBot="1" x14ac:dyDescent="0.25">
      <c r="A166" s="274">
        <f>MAX($A$16:$A165)+1</f>
        <v>145</v>
      </c>
      <c r="B166" s="296" t="s">
        <v>577</v>
      </c>
      <c r="C166" s="296" t="s">
        <v>578</v>
      </c>
      <c r="D166" s="296" t="s">
        <v>538</v>
      </c>
      <c r="E166" s="296" t="s">
        <v>225</v>
      </c>
      <c r="F166" s="296"/>
      <c r="G166" s="296"/>
      <c r="H166" s="288" t="s">
        <v>579</v>
      </c>
      <c r="I166" s="296"/>
      <c r="J166" s="272"/>
      <c r="L166" s="433"/>
      <c r="M166" s="433"/>
      <c r="N166" s="433"/>
      <c r="O166" s="433"/>
      <c r="P166" s="433"/>
      <c r="Q166" s="433"/>
      <c r="R166" s="433"/>
    </row>
    <row r="167" spans="1:18" s="275" customFormat="1" ht="32.25" thickBot="1" x14ac:dyDescent="0.25">
      <c r="A167" s="274">
        <f>MAX($A$16:$A166)+1</f>
        <v>146</v>
      </c>
      <c r="B167" s="296" t="s">
        <v>580</v>
      </c>
      <c r="C167" s="296" t="s">
        <v>581</v>
      </c>
      <c r="D167" s="296" t="s">
        <v>538</v>
      </c>
      <c r="E167" s="296" t="s">
        <v>225</v>
      </c>
      <c r="F167" s="296"/>
      <c r="G167" s="296"/>
      <c r="H167" s="288" t="s">
        <v>576</v>
      </c>
      <c r="I167" s="296"/>
      <c r="J167" s="272"/>
      <c r="L167" s="433"/>
      <c r="M167" s="433"/>
      <c r="N167" s="433"/>
      <c r="O167" s="433"/>
      <c r="P167" s="433"/>
      <c r="Q167" s="433"/>
      <c r="R167" s="433"/>
    </row>
    <row r="168" spans="1:18" s="275" customFormat="1" ht="32.25" thickBot="1" x14ac:dyDescent="0.25">
      <c r="A168" s="274">
        <f>MAX($A$16:$A167)+1</f>
        <v>147</v>
      </c>
      <c r="B168" s="296" t="s">
        <v>582</v>
      </c>
      <c r="C168" s="296" t="s">
        <v>583</v>
      </c>
      <c r="D168" s="296" t="s">
        <v>538</v>
      </c>
      <c r="E168" s="296" t="s">
        <v>225</v>
      </c>
      <c r="F168" s="296"/>
      <c r="G168" s="296"/>
      <c r="H168" s="288" t="s">
        <v>576</v>
      </c>
      <c r="I168" s="296"/>
      <c r="J168" s="272"/>
      <c r="L168" s="433"/>
      <c r="M168" s="433"/>
      <c r="N168" s="433"/>
      <c r="O168" s="433"/>
      <c r="P168" s="433"/>
      <c r="Q168" s="433"/>
      <c r="R168" s="433"/>
    </row>
    <row r="169" spans="1:18" s="275" customFormat="1" ht="32.25" thickBot="1" x14ac:dyDescent="0.25">
      <c r="A169" s="274">
        <f>MAX($A$16:$A168)+1</f>
        <v>148</v>
      </c>
      <c r="B169" s="296" t="s">
        <v>584</v>
      </c>
      <c r="C169" s="296" t="s">
        <v>585</v>
      </c>
      <c r="D169" s="296" t="s">
        <v>538</v>
      </c>
      <c r="E169" s="296" t="s">
        <v>225</v>
      </c>
      <c r="F169" s="296"/>
      <c r="G169" s="296"/>
      <c r="H169" s="288" t="s">
        <v>576</v>
      </c>
      <c r="I169" s="296"/>
      <c r="J169" s="272"/>
      <c r="L169" s="433"/>
      <c r="M169" s="433"/>
      <c r="N169" s="433"/>
      <c r="O169" s="433"/>
      <c r="P169" s="433"/>
      <c r="Q169" s="433"/>
      <c r="R169" s="433"/>
    </row>
    <row r="170" spans="1:18" s="275" customFormat="1" ht="39" customHeight="1" thickBot="1" x14ac:dyDescent="0.25">
      <c r="A170" s="274">
        <f>MAX($A$16:$A169)+1</f>
        <v>149</v>
      </c>
      <c r="B170" s="296" t="s">
        <v>586</v>
      </c>
      <c r="C170" s="296" t="s">
        <v>587</v>
      </c>
      <c r="D170" s="473" t="s">
        <v>588</v>
      </c>
      <c r="E170" s="296" t="s">
        <v>225</v>
      </c>
      <c r="F170" s="296"/>
      <c r="G170" s="296"/>
      <c r="H170" s="288" t="s">
        <v>589</v>
      </c>
      <c r="I170" s="296"/>
      <c r="J170" s="272"/>
      <c r="L170" s="400"/>
      <c r="M170" s="400"/>
      <c r="N170" s="400"/>
      <c r="O170" s="400"/>
      <c r="P170" s="400"/>
      <c r="Q170" s="400"/>
      <c r="R170" s="400"/>
    </row>
    <row r="171" spans="1:18" ht="103.5" customHeight="1" thickBot="1" x14ac:dyDescent="0.25">
      <c r="A171" s="158">
        <f>MAX($A$16:$A170)+1</f>
        <v>150</v>
      </c>
      <c r="B171" s="296" t="s">
        <v>590</v>
      </c>
      <c r="C171" s="296" t="s">
        <v>591</v>
      </c>
      <c r="D171" s="296" t="s">
        <v>592</v>
      </c>
      <c r="E171" s="296" t="s">
        <v>225</v>
      </c>
      <c r="F171" s="296"/>
      <c r="G171" s="451"/>
      <c r="H171" s="288" t="s">
        <v>593</v>
      </c>
      <c r="I171" s="291"/>
      <c r="J171" s="294"/>
      <c r="L171" s="1"/>
    </row>
    <row r="172" spans="1:18" ht="21.75" thickBot="1" x14ac:dyDescent="0.25">
      <c r="A172" s="158">
        <f>MAX($A$16:$A171)+1</f>
        <v>151</v>
      </c>
      <c r="B172" s="291" t="s">
        <v>594</v>
      </c>
      <c r="C172" s="292" t="s">
        <v>595</v>
      </c>
      <c r="D172" s="292" t="s">
        <v>592</v>
      </c>
      <c r="E172" s="291" t="s">
        <v>381</v>
      </c>
      <c r="F172" s="291"/>
      <c r="G172" s="291"/>
      <c r="H172" s="293" t="s">
        <v>596</v>
      </c>
      <c r="I172" s="291"/>
      <c r="J172" s="294"/>
      <c r="L172" s="434"/>
      <c r="M172" s="434"/>
      <c r="N172" s="434"/>
      <c r="O172" s="434"/>
      <c r="P172" s="434"/>
      <c r="Q172" s="434"/>
      <c r="R172" s="434"/>
    </row>
    <row r="173" spans="1:18" ht="13.5" thickBot="1" x14ac:dyDescent="0.25">
      <c r="A173" s="250"/>
      <c r="B173" s="297" t="s">
        <v>597</v>
      </c>
      <c r="C173" s="251"/>
      <c r="D173" s="251"/>
      <c r="E173" s="253"/>
      <c r="F173" s="253"/>
      <c r="G173" s="251"/>
      <c r="H173" s="254"/>
      <c r="I173" s="255"/>
      <c r="J173" s="256"/>
      <c r="L173" s="434"/>
      <c r="M173" s="434"/>
      <c r="N173" s="434"/>
      <c r="O173" s="434"/>
      <c r="P173" s="434"/>
      <c r="Q173" s="434"/>
      <c r="R173" s="434"/>
    </row>
    <row r="174" spans="1:18" ht="13.5" thickBot="1" x14ac:dyDescent="0.25">
      <c r="A174" s="277" t="s">
        <v>598</v>
      </c>
      <c r="B174" s="260"/>
      <c r="C174" s="261"/>
      <c r="D174" s="261"/>
      <c r="E174" s="260"/>
      <c r="F174" s="260"/>
      <c r="G174" s="261"/>
      <c r="H174" s="262"/>
      <c r="I174" s="298"/>
      <c r="J174" s="264"/>
      <c r="L174" s="434"/>
      <c r="M174" s="434"/>
      <c r="N174" s="434"/>
      <c r="O174" s="434"/>
      <c r="P174" s="434"/>
      <c r="Q174" s="434"/>
      <c r="R174" s="434"/>
    </row>
    <row r="175" spans="1:18" ht="13.5" thickBot="1" x14ac:dyDescent="0.25">
      <c r="A175" s="158">
        <f>MAX($A$16:$A174)+1</f>
        <v>152</v>
      </c>
      <c r="B175" s="452" t="s">
        <v>222</v>
      </c>
      <c r="C175" s="452" t="s">
        <v>599</v>
      </c>
      <c r="D175" s="452"/>
      <c r="E175" s="453"/>
      <c r="F175" s="452"/>
      <c r="G175" s="452"/>
      <c r="H175" s="454">
        <v>45627</v>
      </c>
      <c r="I175" s="455" t="s">
        <v>456</v>
      </c>
      <c r="J175" s="452" t="s">
        <v>249</v>
      </c>
      <c r="K175" s="275"/>
      <c r="L175" s="275" t="s">
        <v>600</v>
      </c>
      <c r="M175" s="433"/>
      <c r="N175" s="433"/>
      <c r="O175" s="433"/>
      <c r="P175" s="433"/>
      <c r="Q175" s="477"/>
      <c r="R175" s="434"/>
    </row>
    <row r="176" spans="1:18" s="275" customFormat="1" ht="13.5" thickBot="1" x14ac:dyDescent="0.25">
      <c r="A176" s="274"/>
      <c r="B176" s="455"/>
      <c r="C176" s="452"/>
      <c r="D176" s="452"/>
      <c r="E176" s="452"/>
      <c r="F176" s="452"/>
      <c r="G176" s="452"/>
      <c r="H176" s="454"/>
      <c r="I176" s="455"/>
      <c r="J176" s="452"/>
      <c r="M176" s="433"/>
      <c r="N176" s="433"/>
      <c r="O176" s="433"/>
      <c r="P176" s="433"/>
      <c r="Q176" s="433"/>
      <c r="R176" s="433"/>
    </row>
    <row r="177" spans="1:18" s="275" customFormat="1" ht="13.5" thickBot="1" x14ac:dyDescent="0.25">
      <c r="A177" s="274"/>
      <c r="B177" s="455"/>
      <c r="C177" s="452"/>
      <c r="D177" s="452"/>
      <c r="E177" s="452"/>
      <c r="F177" s="452"/>
      <c r="G177" s="452"/>
      <c r="H177" s="454"/>
      <c r="I177" s="455"/>
      <c r="J177" s="452"/>
      <c r="M177" s="433"/>
      <c r="N177" s="433"/>
      <c r="O177" s="433"/>
      <c r="P177" s="433"/>
      <c r="Q177" s="433"/>
      <c r="R177" s="433"/>
    </row>
    <row r="178" spans="1:18" s="275" customFormat="1" ht="13.5" thickBot="1" x14ac:dyDescent="0.25">
      <c r="A178" s="274"/>
      <c r="B178" s="455"/>
      <c r="C178" s="452"/>
      <c r="D178" s="452"/>
      <c r="E178" s="452"/>
      <c r="F178" s="452"/>
      <c r="G178" s="452"/>
      <c r="H178" s="454"/>
      <c r="I178" s="455"/>
      <c r="J178" s="452"/>
      <c r="M178" s="433"/>
      <c r="N178" s="433"/>
      <c r="O178" s="433"/>
      <c r="P178" s="433"/>
      <c r="Q178" s="433"/>
      <c r="R178" s="433"/>
    </row>
    <row r="179" spans="1:18" s="275" customFormat="1" ht="13.5" thickBot="1" x14ac:dyDescent="0.25">
      <c r="A179" s="274"/>
      <c r="B179" s="455"/>
      <c r="C179" s="452"/>
      <c r="D179" s="452"/>
      <c r="E179" s="452"/>
      <c r="F179" s="452"/>
      <c r="G179" s="452"/>
      <c r="H179" s="454"/>
      <c r="I179" s="455"/>
      <c r="J179" s="452"/>
      <c r="M179" s="433"/>
      <c r="N179" s="433"/>
      <c r="O179" s="433"/>
      <c r="P179" s="433"/>
      <c r="Q179" s="433"/>
      <c r="R179" s="433"/>
    </row>
    <row r="180" spans="1:18" s="275" customFormat="1" ht="13.5" thickBot="1" x14ac:dyDescent="0.25">
      <c r="A180" s="274"/>
      <c r="B180" s="455"/>
      <c r="C180" s="452"/>
      <c r="D180" s="452"/>
      <c r="E180" s="452"/>
      <c r="F180" s="452"/>
      <c r="G180" s="452"/>
      <c r="H180" s="454"/>
      <c r="I180" s="455"/>
      <c r="J180" s="452"/>
      <c r="M180" s="433"/>
      <c r="N180" s="433"/>
      <c r="O180" s="433"/>
      <c r="P180" s="433"/>
      <c r="Q180" s="433"/>
      <c r="R180" s="433"/>
    </row>
    <row r="181" spans="1:18" s="275" customFormat="1" ht="13.5" thickBot="1" x14ac:dyDescent="0.25">
      <c r="A181" s="274"/>
      <c r="B181" s="455"/>
      <c r="C181" s="452"/>
      <c r="D181" s="452"/>
      <c r="E181" s="452"/>
      <c r="F181" s="452"/>
      <c r="G181" s="452"/>
      <c r="H181" s="454"/>
      <c r="I181" s="455"/>
      <c r="J181" s="452"/>
      <c r="M181" s="433"/>
      <c r="N181" s="433"/>
      <c r="O181" s="433"/>
      <c r="P181" s="433"/>
      <c r="Q181" s="433"/>
      <c r="R181" s="433"/>
    </row>
    <row r="182" spans="1:18" s="275" customFormat="1" ht="13.5" thickBot="1" x14ac:dyDescent="0.25">
      <c r="A182" s="274"/>
      <c r="B182" s="455"/>
      <c r="C182" s="452"/>
      <c r="D182" s="452"/>
      <c r="E182" s="452"/>
      <c r="F182" s="452"/>
      <c r="G182" s="452"/>
      <c r="H182" s="454"/>
      <c r="I182" s="455"/>
      <c r="J182" s="452"/>
      <c r="M182" s="433"/>
      <c r="N182" s="433"/>
      <c r="O182" s="433"/>
      <c r="P182" s="433"/>
      <c r="Q182" s="433"/>
      <c r="R182" s="433"/>
    </row>
    <row r="183" spans="1:18" s="275" customFormat="1" ht="13.5" thickBot="1" x14ac:dyDescent="0.25">
      <c r="A183" s="274"/>
      <c r="B183" s="455"/>
      <c r="C183" s="452"/>
      <c r="D183" s="452"/>
      <c r="E183" s="452"/>
      <c r="F183" s="452"/>
      <c r="G183" s="452"/>
      <c r="H183" s="454"/>
      <c r="I183" s="455"/>
      <c r="J183" s="452"/>
      <c r="M183" s="433"/>
      <c r="N183" s="433"/>
      <c r="O183" s="433"/>
      <c r="P183" s="433"/>
      <c r="Q183" s="433"/>
      <c r="R183" s="433"/>
    </row>
    <row r="184" spans="1:18" s="275" customFormat="1" ht="13.5" thickBot="1" x14ac:dyDescent="0.25">
      <c r="A184" s="274"/>
      <c r="B184" s="455"/>
      <c r="C184" s="452"/>
      <c r="D184" s="452"/>
      <c r="E184" s="452"/>
      <c r="F184" s="452"/>
      <c r="G184" s="452"/>
      <c r="H184" s="454"/>
      <c r="I184" s="455"/>
      <c r="J184" s="452"/>
      <c r="M184" s="433"/>
      <c r="N184" s="433"/>
      <c r="O184" s="433"/>
      <c r="P184" s="433"/>
      <c r="Q184" s="433"/>
      <c r="R184" s="433"/>
    </row>
    <row r="185" spans="1:18" s="275" customFormat="1" ht="13.5" thickBot="1" x14ac:dyDescent="0.25">
      <c r="A185" s="274"/>
      <c r="B185" s="455"/>
      <c r="C185" s="452"/>
      <c r="D185" s="452"/>
      <c r="E185" s="452"/>
      <c r="F185" s="452"/>
      <c r="G185" s="452"/>
      <c r="H185" s="454"/>
      <c r="I185" s="455"/>
      <c r="J185" s="452"/>
      <c r="M185" s="433"/>
      <c r="N185" s="433"/>
      <c r="O185" s="433"/>
      <c r="P185" s="433"/>
      <c r="Q185" s="433"/>
      <c r="R185" s="433"/>
    </row>
    <row r="186" spans="1:18" s="275" customFormat="1" ht="13.5" thickBot="1" x14ac:dyDescent="0.25">
      <c r="A186" s="274"/>
      <c r="B186" s="455"/>
      <c r="C186" s="452"/>
      <c r="D186" s="452"/>
      <c r="E186" s="452"/>
      <c r="F186" s="452"/>
      <c r="G186" s="452"/>
      <c r="H186" s="454"/>
      <c r="I186" s="455"/>
      <c r="J186" s="452"/>
      <c r="M186" s="433"/>
      <c r="N186" s="433"/>
      <c r="O186" s="433"/>
      <c r="P186" s="433"/>
      <c r="Q186" s="433"/>
      <c r="R186" s="433"/>
    </row>
    <row r="187" spans="1:18" s="275" customFormat="1" ht="13.5" thickBot="1" x14ac:dyDescent="0.25">
      <c r="A187" s="274"/>
      <c r="B187" s="455"/>
      <c r="C187" s="452"/>
      <c r="D187" s="452"/>
      <c r="E187" s="452"/>
      <c r="F187" s="452"/>
      <c r="G187" s="452"/>
      <c r="H187" s="454"/>
      <c r="I187" s="455"/>
      <c r="J187" s="452"/>
      <c r="M187" s="433"/>
      <c r="N187" s="433"/>
      <c r="O187" s="433"/>
      <c r="P187" s="433"/>
      <c r="Q187" s="433"/>
      <c r="R187" s="433"/>
    </row>
    <row r="188" spans="1:18" s="275" customFormat="1" ht="13.5" thickBot="1" x14ac:dyDescent="0.25">
      <c r="A188" s="274"/>
      <c r="B188" s="455"/>
      <c r="C188" s="452"/>
      <c r="D188" s="452"/>
      <c r="E188" s="452"/>
      <c r="F188" s="452"/>
      <c r="G188" s="452"/>
      <c r="H188" s="454"/>
      <c r="I188" s="455"/>
      <c r="J188" s="452"/>
      <c r="M188" s="433"/>
      <c r="N188" s="433"/>
      <c r="O188" s="433"/>
      <c r="P188" s="433"/>
      <c r="Q188" s="433"/>
      <c r="R188" s="433"/>
    </row>
    <row r="189" spans="1:18" s="275" customFormat="1" ht="13.5" thickBot="1" x14ac:dyDescent="0.25">
      <c r="A189" s="274"/>
      <c r="B189" s="455"/>
      <c r="C189" s="452"/>
      <c r="D189" s="452"/>
      <c r="E189" s="452"/>
      <c r="F189" s="452"/>
      <c r="G189" s="452"/>
      <c r="H189" s="454"/>
      <c r="I189" s="455"/>
      <c r="J189" s="452"/>
      <c r="M189" s="433"/>
      <c r="N189" s="433"/>
      <c r="O189" s="433"/>
      <c r="P189" s="433"/>
      <c r="Q189" s="433"/>
      <c r="R189" s="433"/>
    </row>
    <row r="190" spans="1:18" s="275" customFormat="1" ht="13.5" thickBot="1" x14ac:dyDescent="0.25">
      <c r="A190" s="274"/>
      <c r="B190" s="455"/>
      <c r="C190" s="452"/>
      <c r="D190" s="452"/>
      <c r="E190" s="452"/>
      <c r="F190" s="452"/>
      <c r="G190" s="452"/>
      <c r="H190" s="454"/>
      <c r="I190" s="455"/>
      <c r="J190" s="452"/>
      <c r="M190" s="433"/>
      <c r="N190" s="433"/>
      <c r="O190" s="433"/>
      <c r="P190" s="433"/>
      <c r="Q190" s="433"/>
      <c r="R190" s="433"/>
    </row>
    <row r="191" spans="1:18" s="275" customFormat="1" ht="13.5" thickBot="1" x14ac:dyDescent="0.25">
      <c r="A191" s="274"/>
      <c r="B191" s="455"/>
      <c r="C191" s="452"/>
      <c r="D191" s="452"/>
      <c r="E191" s="452"/>
      <c r="F191" s="452"/>
      <c r="G191" s="452"/>
      <c r="H191" s="454"/>
      <c r="I191" s="455"/>
      <c r="J191" s="452"/>
      <c r="M191" s="433"/>
      <c r="N191" s="433"/>
      <c r="O191" s="433"/>
      <c r="P191" s="433"/>
      <c r="Q191" s="433"/>
      <c r="R191" s="433"/>
    </row>
    <row r="192" spans="1:18" s="275" customFormat="1" ht="13.5" thickBot="1" x14ac:dyDescent="0.25">
      <c r="A192" s="274"/>
      <c r="B192" s="455"/>
      <c r="C192" s="452"/>
      <c r="D192" s="452"/>
      <c r="E192" s="452"/>
      <c r="F192" s="452"/>
      <c r="G192" s="452"/>
      <c r="H192" s="454"/>
      <c r="I192" s="455"/>
      <c r="J192" s="452"/>
      <c r="M192" s="433"/>
      <c r="N192" s="433"/>
      <c r="O192" s="433"/>
      <c r="P192" s="433"/>
      <c r="Q192" s="433"/>
      <c r="R192" s="433"/>
    </row>
    <row r="193" spans="1:18" s="275" customFormat="1" ht="13.5" thickBot="1" x14ac:dyDescent="0.25">
      <c r="A193" s="274"/>
      <c r="B193" s="455"/>
      <c r="C193" s="452"/>
      <c r="D193" s="452"/>
      <c r="E193" s="452"/>
      <c r="F193" s="452"/>
      <c r="G193" s="452"/>
      <c r="H193" s="454"/>
      <c r="I193" s="455"/>
      <c r="J193" s="452"/>
      <c r="M193" s="433"/>
      <c r="N193" s="433"/>
      <c r="O193" s="433"/>
      <c r="P193" s="433"/>
      <c r="Q193" s="433"/>
      <c r="R193" s="433"/>
    </row>
    <row r="194" spans="1:18" s="275" customFormat="1" ht="13.5" thickBot="1" x14ac:dyDescent="0.25">
      <c r="A194" s="274"/>
      <c r="B194" s="455"/>
      <c r="C194" s="452"/>
      <c r="D194" s="452"/>
      <c r="E194" s="452"/>
      <c r="F194" s="452"/>
      <c r="G194" s="452"/>
      <c r="H194" s="454"/>
      <c r="I194" s="455"/>
      <c r="J194" s="452"/>
      <c r="M194" s="433"/>
      <c r="N194" s="433"/>
      <c r="O194" s="433"/>
      <c r="P194" s="433"/>
      <c r="Q194" s="433"/>
      <c r="R194" s="433"/>
    </row>
    <row r="195" spans="1:18" s="275" customFormat="1" ht="13.5" thickBot="1" x14ac:dyDescent="0.25">
      <c r="A195" s="274"/>
      <c r="B195" s="455"/>
      <c r="C195" s="452"/>
      <c r="D195" s="452"/>
      <c r="E195" s="452"/>
      <c r="F195" s="452"/>
      <c r="G195" s="452"/>
      <c r="H195" s="454"/>
      <c r="I195" s="455"/>
      <c r="J195" s="452"/>
      <c r="M195" s="433"/>
      <c r="N195" s="433"/>
      <c r="O195" s="433"/>
      <c r="P195" s="433"/>
      <c r="Q195" s="433"/>
      <c r="R195" s="433"/>
    </row>
    <row r="196" spans="1:18" s="275" customFormat="1" ht="13.5" thickBot="1" x14ac:dyDescent="0.25">
      <c r="A196" s="274"/>
      <c r="B196" s="455"/>
      <c r="C196" s="452"/>
      <c r="D196" s="452"/>
      <c r="E196" s="452"/>
      <c r="F196" s="452"/>
      <c r="G196" s="452"/>
      <c r="H196" s="454"/>
      <c r="I196" s="455"/>
      <c r="J196" s="452"/>
      <c r="M196" s="433"/>
      <c r="N196" s="433"/>
      <c r="O196" s="433"/>
      <c r="P196" s="433"/>
      <c r="Q196" s="433"/>
      <c r="R196" s="433"/>
    </row>
    <row r="197" spans="1:18" s="275" customFormat="1" ht="13.5" thickBot="1" x14ac:dyDescent="0.25">
      <c r="A197" s="274"/>
      <c r="B197" s="455"/>
      <c r="C197" s="452"/>
      <c r="D197" s="452"/>
      <c r="E197" s="452"/>
      <c r="F197" s="452"/>
      <c r="G197" s="452"/>
      <c r="H197" s="454"/>
      <c r="I197" s="455"/>
      <c r="J197" s="452"/>
      <c r="M197" s="433"/>
      <c r="N197" s="433"/>
      <c r="O197" s="433"/>
      <c r="P197" s="433"/>
      <c r="Q197" s="433"/>
      <c r="R197" s="433"/>
    </row>
    <row r="198" spans="1:18" s="275" customFormat="1" ht="13.5" thickBot="1" x14ac:dyDescent="0.25">
      <c r="A198" s="274"/>
      <c r="B198" s="455"/>
      <c r="C198" s="452"/>
      <c r="D198" s="452"/>
      <c r="E198" s="452"/>
      <c r="F198" s="452"/>
      <c r="G198" s="452"/>
      <c r="H198" s="454"/>
      <c r="I198" s="455"/>
      <c r="J198" s="452"/>
      <c r="M198" s="433"/>
      <c r="N198" s="433"/>
      <c r="O198" s="433"/>
      <c r="P198" s="433"/>
      <c r="Q198" s="433"/>
      <c r="R198" s="433"/>
    </row>
    <row r="199" spans="1:18" s="275" customFormat="1" ht="13.5" thickBot="1" x14ac:dyDescent="0.25">
      <c r="A199" s="274"/>
      <c r="B199" s="455"/>
      <c r="C199" s="452"/>
      <c r="D199" s="452"/>
      <c r="E199" s="452"/>
      <c r="F199" s="452"/>
      <c r="G199" s="452"/>
      <c r="H199" s="454"/>
      <c r="I199" s="455"/>
      <c r="J199" s="452"/>
      <c r="M199" s="433"/>
      <c r="N199" s="433"/>
      <c r="O199" s="433"/>
      <c r="P199" s="433"/>
      <c r="Q199" s="433"/>
      <c r="R199" s="433"/>
    </row>
    <row r="200" spans="1:18" s="275" customFormat="1" ht="13.5" thickBot="1" x14ac:dyDescent="0.25">
      <c r="A200" s="274"/>
      <c r="B200" s="455"/>
      <c r="C200" s="452"/>
      <c r="D200" s="452"/>
      <c r="E200" s="452"/>
      <c r="F200" s="452"/>
      <c r="G200" s="452"/>
      <c r="H200" s="454"/>
      <c r="I200" s="455"/>
      <c r="J200" s="452"/>
      <c r="M200" s="433"/>
      <c r="N200" s="433"/>
      <c r="O200" s="433"/>
      <c r="P200" s="433"/>
      <c r="Q200" s="433"/>
      <c r="R200" s="433"/>
    </row>
    <row r="201" spans="1:18" s="275" customFormat="1" ht="13.5" thickBot="1" x14ac:dyDescent="0.25">
      <c r="A201" s="274"/>
      <c r="B201" s="455"/>
      <c r="C201" s="452"/>
      <c r="D201" s="452"/>
      <c r="E201" s="452"/>
      <c r="F201" s="452"/>
      <c r="G201" s="452"/>
      <c r="H201" s="454"/>
      <c r="I201" s="455"/>
      <c r="J201" s="452"/>
      <c r="M201" s="433"/>
      <c r="N201" s="433"/>
      <c r="O201" s="433"/>
      <c r="P201" s="433"/>
      <c r="Q201" s="433"/>
      <c r="R201" s="433"/>
    </row>
    <row r="202" spans="1:18" s="275" customFormat="1" ht="13.5" thickBot="1" x14ac:dyDescent="0.25">
      <c r="A202" s="274"/>
      <c r="B202" s="455"/>
      <c r="C202" s="452"/>
      <c r="D202" s="452"/>
      <c r="E202" s="452"/>
      <c r="F202" s="452"/>
      <c r="G202" s="452"/>
      <c r="H202" s="454"/>
      <c r="I202" s="455"/>
      <c r="J202" s="452"/>
      <c r="M202" s="433"/>
      <c r="N202" s="433"/>
      <c r="O202" s="433"/>
      <c r="P202" s="433"/>
      <c r="Q202" s="433"/>
      <c r="R202" s="433"/>
    </row>
    <row r="203" spans="1:18" s="275" customFormat="1" ht="13.5" thickBot="1" x14ac:dyDescent="0.25">
      <c r="A203" s="274"/>
      <c r="B203" s="455"/>
      <c r="C203" s="452"/>
      <c r="D203" s="452"/>
      <c r="E203" s="452"/>
      <c r="F203" s="452"/>
      <c r="G203" s="452"/>
      <c r="H203" s="454"/>
      <c r="I203" s="455"/>
      <c r="J203" s="452"/>
      <c r="M203" s="433"/>
      <c r="N203" s="433"/>
      <c r="O203" s="433"/>
      <c r="P203" s="433"/>
      <c r="Q203" s="433"/>
      <c r="R203" s="433"/>
    </row>
    <row r="204" spans="1:18" s="275" customFormat="1" ht="13.5" thickBot="1" x14ac:dyDescent="0.25">
      <c r="A204" s="274"/>
      <c r="B204" s="455"/>
      <c r="C204" s="452"/>
      <c r="D204" s="452"/>
      <c r="E204" s="452"/>
      <c r="F204" s="452"/>
      <c r="G204" s="452"/>
      <c r="H204" s="454"/>
      <c r="I204" s="455"/>
      <c r="J204" s="452"/>
      <c r="M204" s="433"/>
      <c r="N204" s="433"/>
      <c r="O204" s="433"/>
      <c r="P204" s="433"/>
      <c r="Q204" s="433"/>
      <c r="R204" s="433"/>
    </row>
    <row r="205" spans="1:18" s="275" customFormat="1" ht="13.5" thickBot="1" x14ac:dyDescent="0.25">
      <c r="A205" s="274"/>
      <c r="B205" s="455"/>
      <c r="C205" s="452"/>
      <c r="D205" s="452"/>
      <c r="E205" s="452"/>
      <c r="F205" s="452"/>
      <c r="G205" s="452"/>
      <c r="H205" s="454"/>
      <c r="I205" s="455"/>
      <c r="J205" s="452"/>
      <c r="M205" s="433"/>
      <c r="N205" s="433"/>
      <c r="O205" s="433"/>
      <c r="P205" s="433"/>
      <c r="Q205" s="433"/>
      <c r="R205" s="433"/>
    </row>
    <row r="206" spans="1:18" s="275" customFormat="1" ht="13.5" thickBot="1" x14ac:dyDescent="0.25">
      <c r="A206" s="274"/>
      <c r="B206" s="455"/>
      <c r="C206" s="452"/>
      <c r="D206" s="452"/>
      <c r="E206" s="452"/>
      <c r="F206" s="452"/>
      <c r="G206" s="452"/>
      <c r="H206" s="454"/>
      <c r="I206" s="455"/>
      <c r="J206" s="452"/>
      <c r="M206" s="433"/>
      <c r="N206" s="433"/>
      <c r="O206" s="433"/>
      <c r="P206" s="433"/>
      <c r="Q206" s="433"/>
      <c r="R206" s="433"/>
    </row>
    <row r="207" spans="1:18" s="275" customFormat="1" ht="13.5" thickBot="1" x14ac:dyDescent="0.25">
      <c r="A207" s="274"/>
      <c r="B207" s="455"/>
      <c r="C207" s="452"/>
      <c r="D207" s="452"/>
      <c r="E207" s="452"/>
      <c r="F207" s="452"/>
      <c r="G207" s="452"/>
      <c r="H207" s="454"/>
      <c r="I207" s="455"/>
      <c r="J207" s="452"/>
      <c r="M207" s="433"/>
      <c r="N207" s="433"/>
      <c r="O207" s="433"/>
      <c r="P207" s="433"/>
      <c r="Q207" s="433"/>
      <c r="R207" s="433"/>
    </row>
    <row r="208" spans="1:18" s="275" customFormat="1" ht="13.5" thickBot="1" x14ac:dyDescent="0.25">
      <c r="A208" s="274"/>
      <c r="B208" s="455"/>
      <c r="C208" s="452"/>
      <c r="D208" s="452"/>
      <c r="E208" s="452"/>
      <c r="F208" s="452"/>
      <c r="G208" s="452"/>
      <c r="H208" s="454"/>
      <c r="I208" s="455"/>
      <c r="J208" s="452"/>
      <c r="M208" s="433"/>
      <c r="N208" s="433"/>
      <c r="O208" s="433"/>
      <c r="P208" s="433"/>
      <c r="Q208" s="433"/>
      <c r="R208" s="433"/>
    </row>
    <row r="209" spans="1:18" s="275" customFormat="1" ht="13.5" thickBot="1" x14ac:dyDescent="0.25">
      <c r="A209" s="274"/>
      <c r="B209" s="455"/>
      <c r="C209" s="452"/>
      <c r="D209" s="452"/>
      <c r="E209" s="452"/>
      <c r="F209" s="452"/>
      <c r="G209" s="452"/>
      <c r="H209" s="454"/>
      <c r="I209" s="455"/>
      <c r="J209" s="452"/>
      <c r="M209" s="433"/>
      <c r="N209" s="433"/>
      <c r="O209" s="433"/>
      <c r="P209" s="433"/>
      <c r="Q209" s="433"/>
      <c r="R209" s="433"/>
    </row>
    <row r="210" spans="1:18" s="275" customFormat="1" ht="13.5" thickBot="1" x14ac:dyDescent="0.25">
      <c r="A210" s="274"/>
      <c r="B210" s="455"/>
      <c r="C210" s="452"/>
      <c r="D210" s="452"/>
      <c r="E210" s="452"/>
      <c r="F210" s="452"/>
      <c r="G210" s="452"/>
      <c r="H210" s="454"/>
      <c r="I210" s="455"/>
      <c r="J210" s="452"/>
      <c r="M210" s="433"/>
      <c r="N210" s="433"/>
      <c r="O210" s="433"/>
      <c r="P210" s="433"/>
      <c r="Q210" s="433"/>
      <c r="R210" s="433"/>
    </row>
    <row r="211" spans="1:18" s="275" customFormat="1" ht="13.5" thickBot="1" x14ac:dyDescent="0.25">
      <c r="A211" s="274"/>
      <c r="B211" s="455"/>
      <c r="C211" s="452"/>
      <c r="D211" s="452"/>
      <c r="E211" s="452"/>
      <c r="F211" s="452"/>
      <c r="G211" s="452"/>
      <c r="H211" s="454"/>
      <c r="I211" s="455"/>
      <c r="J211" s="452"/>
      <c r="M211" s="433"/>
      <c r="N211" s="433"/>
      <c r="O211" s="433"/>
      <c r="P211" s="433"/>
      <c r="Q211" s="433"/>
      <c r="R211" s="433"/>
    </row>
    <row r="212" spans="1:18" s="275" customFormat="1" ht="13.5" thickBot="1" x14ac:dyDescent="0.25">
      <c r="A212" s="274"/>
      <c r="B212" s="455"/>
      <c r="C212" s="452"/>
      <c r="D212" s="452"/>
      <c r="E212" s="452"/>
      <c r="F212" s="452"/>
      <c r="G212" s="452"/>
      <c r="H212" s="454"/>
      <c r="I212" s="455"/>
      <c r="J212" s="452"/>
      <c r="M212" s="433"/>
      <c r="N212" s="433"/>
      <c r="O212" s="433"/>
      <c r="P212" s="433"/>
      <c r="Q212" s="433"/>
      <c r="R212" s="433"/>
    </row>
    <row r="213" spans="1:18" s="275" customFormat="1" ht="13.5" thickBot="1" x14ac:dyDescent="0.25">
      <c r="A213" s="274"/>
      <c r="B213" s="455"/>
      <c r="C213" s="452"/>
      <c r="D213" s="452"/>
      <c r="E213" s="452"/>
      <c r="F213" s="452"/>
      <c r="G213" s="452"/>
      <c r="H213" s="454"/>
      <c r="I213" s="455"/>
      <c r="J213" s="452"/>
      <c r="M213" s="433"/>
      <c r="N213" s="433"/>
      <c r="O213" s="433"/>
      <c r="P213" s="433"/>
      <c r="Q213" s="433"/>
      <c r="R213" s="433"/>
    </row>
    <row r="214" spans="1:18" s="275" customFormat="1" ht="13.5" thickBot="1" x14ac:dyDescent="0.25">
      <c r="A214" s="274"/>
      <c r="B214" s="455"/>
      <c r="C214" s="452"/>
      <c r="D214" s="452"/>
      <c r="E214" s="452"/>
      <c r="F214" s="452"/>
      <c r="G214" s="452"/>
      <c r="H214" s="454"/>
      <c r="I214" s="455"/>
      <c r="J214" s="452"/>
      <c r="M214" s="433"/>
      <c r="N214" s="433"/>
      <c r="O214" s="433"/>
      <c r="P214" s="433"/>
      <c r="Q214" s="433"/>
      <c r="R214" s="433"/>
    </row>
    <row r="215" spans="1:18" s="275" customFormat="1" ht="13.5" thickBot="1" x14ac:dyDescent="0.25">
      <c r="A215" s="274"/>
      <c r="B215" s="455"/>
      <c r="C215" s="452"/>
      <c r="D215" s="452"/>
      <c r="E215" s="452"/>
      <c r="F215" s="452"/>
      <c r="G215" s="452"/>
      <c r="H215" s="454"/>
      <c r="I215" s="455"/>
      <c r="J215" s="452"/>
      <c r="M215" s="433"/>
      <c r="N215" s="433"/>
      <c r="O215" s="433"/>
      <c r="P215" s="433"/>
      <c r="Q215" s="433"/>
      <c r="R215" s="433"/>
    </row>
    <row r="216" spans="1:18" s="275" customFormat="1" ht="13.5" thickBot="1" x14ac:dyDescent="0.25">
      <c r="A216" s="274"/>
      <c r="B216" s="455"/>
      <c r="C216" s="452"/>
      <c r="D216" s="452"/>
      <c r="E216" s="452"/>
      <c r="F216" s="452"/>
      <c r="G216" s="452"/>
      <c r="H216" s="454"/>
      <c r="I216" s="455"/>
      <c r="J216" s="452"/>
      <c r="M216" s="433"/>
      <c r="N216" s="433"/>
      <c r="O216" s="433"/>
      <c r="P216" s="433"/>
      <c r="Q216" s="433"/>
      <c r="R216" s="433"/>
    </row>
    <row r="217" spans="1:18" s="275" customFormat="1" ht="13.5" thickBot="1" x14ac:dyDescent="0.25">
      <c r="A217" s="274"/>
      <c r="B217" s="455"/>
      <c r="C217" s="452"/>
      <c r="D217" s="452"/>
      <c r="E217" s="452"/>
      <c r="F217" s="452"/>
      <c r="G217" s="452"/>
      <c r="H217" s="454"/>
      <c r="I217" s="455"/>
      <c r="J217" s="452"/>
      <c r="M217" s="433"/>
      <c r="N217" s="433"/>
      <c r="O217" s="433"/>
      <c r="P217" s="433"/>
      <c r="Q217" s="433"/>
      <c r="R217" s="433"/>
    </row>
    <row r="218" spans="1:18" s="275" customFormat="1" ht="13.5" thickBot="1" x14ac:dyDescent="0.25">
      <c r="A218" s="274"/>
      <c r="B218" s="455"/>
      <c r="C218" s="452"/>
      <c r="D218" s="452"/>
      <c r="E218" s="452"/>
      <c r="F218" s="452"/>
      <c r="G218" s="452"/>
      <c r="H218" s="454"/>
      <c r="I218" s="455"/>
      <c r="J218" s="452"/>
      <c r="M218" s="433"/>
      <c r="N218" s="433"/>
      <c r="O218" s="433"/>
      <c r="P218" s="433"/>
      <c r="Q218" s="433"/>
      <c r="R218" s="433"/>
    </row>
    <row r="219" spans="1:18" s="275" customFormat="1" ht="13.5" thickBot="1" x14ac:dyDescent="0.25">
      <c r="A219" s="274"/>
      <c r="B219" s="455"/>
      <c r="C219" s="452"/>
      <c r="D219" s="452"/>
      <c r="E219" s="452"/>
      <c r="F219" s="452"/>
      <c r="G219" s="452"/>
      <c r="H219" s="454"/>
      <c r="I219" s="455"/>
      <c r="J219" s="452"/>
      <c r="M219" s="433"/>
      <c r="N219" s="433"/>
      <c r="O219" s="433"/>
      <c r="P219" s="433"/>
      <c r="Q219" s="433"/>
      <c r="R219" s="433"/>
    </row>
    <row r="220" spans="1:18" s="275" customFormat="1" ht="13.5" thickBot="1" x14ac:dyDescent="0.25">
      <c r="A220" s="274"/>
      <c r="B220" s="455"/>
      <c r="C220" s="452"/>
      <c r="D220" s="452"/>
      <c r="E220" s="452"/>
      <c r="F220" s="452"/>
      <c r="G220" s="452"/>
      <c r="H220" s="454"/>
      <c r="I220" s="455"/>
      <c r="J220" s="452"/>
      <c r="M220" s="433"/>
      <c r="N220" s="433"/>
      <c r="O220" s="433"/>
      <c r="P220" s="433"/>
      <c r="Q220" s="433"/>
      <c r="R220" s="433"/>
    </row>
    <row r="221" spans="1:18" s="275" customFormat="1" ht="13.5" thickBot="1" x14ac:dyDescent="0.25">
      <c r="A221" s="274"/>
      <c r="B221" s="455"/>
      <c r="C221" s="452"/>
      <c r="D221" s="452"/>
      <c r="E221" s="452"/>
      <c r="F221" s="452"/>
      <c r="G221" s="452"/>
      <c r="H221" s="454"/>
      <c r="I221" s="455"/>
      <c r="J221" s="452"/>
      <c r="M221" s="433"/>
      <c r="N221" s="433"/>
      <c r="O221" s="433"/>
      <c r="P221" s="433"/>
      <c r="Q221" s="433"/>
      <c r="R221" s="433"/>
    </row>
    <row r="222" spans="1:18" s="275" customFormat="1" ht="13.5" thickBot="1" x14ac:dyDescent="0.25">
      <c r="A222" s="274"/>
      <c r="B222" s="455"/>
      <c r="C222" s="452"/>
      <c r="D222" s="452"/>
      <c r="E222" s="452"/>
      <c r="F222" s="452"/>
      <c r="G222" s="452"/>
      <c r="H222" s="454"/>
      <c r="I222" s="455"/>
      <c r="J222" s="452"/>
      <c r="M222" s="433"/>
      <c r="N222" s="433"/>
      <c r="O222" s="433"/>
      <c r="P222" s="433"/>
      <c r="Q222" s="433"/>
      <c r="R222" s="433"/>
    </row>
    <row r="223" spans="1:18" s="275" customFormat="1" ht="13.5" thickBot="1" x14ac:dyDescent="0.25">
      <c r="A223" s="274"/>
      <c r="B223" s="455"/>
      <c r="C223" s="452"/>
      <c r="D223" s="452"/>
      <c r="E223" s="452"/>
      <c r="F223" s="452"/>
      <c r="G223" s="452"/>
      <c r="H223" s="454"/>
      <c r="I223" s="455"/>
      <c r="J223" s="452"/>
      <c r="M223" s="433"/>
      <c r="N223" s="433"/>
      <c r="O223" s="433"/>
      <c r="P223" s="433"/>
      <c r="Q223" s="433"/>
      <c r="R223" s="433"/>
    </row>
    <row r="224" spans="1:18" s="275" customFormat="1" ht="13.5" thickBot="1" x14ac:dyDescent="0.25">
      <c r="A224" s="274"/>
      <c r="B224" s="455"/>
      <c r="C224" s="452"/>
      <c r="D224" s="452"/>
      <c r="E224" s="452"/>
      <c r="F224" s="452"/>
      <c r="G224" s="452"/>
      <c r="H224" s="454"/>
      <c r="I224" s="455"/>
      <c r="J224" s="452"/>
      <c r="M224" s="433"/>
      <c r="N224" s="433"/>
      <c r="O224" s="433"/>
      <c r="P224" s="433"/>
      <c r="Q224" s="433"/>
      <c r="R224" s="433"/>
    </row>
    <row r="225" spans="1:18" s="275" customFormat="1" ht="13.5" thickBot="1" x14ac:dyDescent="0.25">
      <c r="A225" s="274"/>
      <c r="B225" s="455"/>
      <c r="C225" s="452"/>
      <c r="D225" s="452"/>
      <c r="E225" s="452"/>
      <c r="F225" s="452"/>
      <c r="G225" s="452"/>
      <c r="H225" s="454"/>
      <c r="I225" s="455"/>
      <c r="J225" s="452"/>
      <c r="M225" s="433"/>
      <c r="N225" s="433"/>
      <c r="O225" s="433"/>
      <c r="P225" s="433"/>
      <c r="Q225" s="433"/>
      <c r="R225" s="433"/>
    </row>
    <row r="226" spans="1:18" s="275" customFormat="1" ht="13.5" thickBot="1" x14ac:dyDescent="0.25">
      <c r="A226" s="274"/>
      <c r="B226" s="455"/>
      <c r="C226" s="452"/>
      <c r="D226" s="452"/>
      <c r="E226" s="452"/>
      <c r="F226" s="452"/>
      <c r="G226" s="452"/>
      <c r="H226" s="454"/>
      <c r="I226" s="455"/>
      <c r="J226" s="452"/>
      <c r="M226" s="433"/>
      <c r="N226" s="433"/>
      <c r="O226" s="433"/>
      <c r="P226" s="433"/>
      <c r="Q226" s="433"/>
      <c r="R226" s="433"/>
    </row>
    <row r="227" spans="1:18" s="275" customFormat="1" ht="13.5" thickBot="1" x14ac:dyDescent="0.25">
      <c r="A227" s="274"/>
      <c r="B227" s="455"/>
      <c r="C227" s="452"/>
      <c r="D227" s="452"/>
      <c r="E227" s="452"/>
      <c r="F227" s="452"/>
      <c r="G227" s="452"/>
      <c r="H227" s="454"/>
      <c r="I227" s="455"/>
      <c r="J227" s="452"/>
      <c r="M227" s="433"/>
      <c r="N227" s="433"/>
      <c r="O227" s="433"/>
      <c r="P227" s="433"/>
      <c r="Q227" s="433"/>
      <c r="R227" s="433"/>
    </row>
    <row r="228" spans="1:18" s="275" customFormat="1" ht="13.5" thickBot="1" x14ac:dyDescent="0.25">
      <c r="A228" s="274"/>
      <c r="B228" s="455"/>
      <c r="C228" s="452"/>
      <c r="D228" s="452"/>
      <c r="E228" s="452"/>
      <c r="F228" s="452"/>
      <c r="G228" s="452"/>
      <c r="H228" s="454"/>
      <c r="I228" s="455"/>
      <c r="J228" s="452"/>
      <c r="M228" s="433"/>
      <c r="N228" s="433"/>
      <c r="O228" s="433"/>
      <c r="P228" s="433"/>
      <c r="Q228" s="433"/>
      <c r="R228" s="433"/>
    </row>
    <row r="229" spans="1:18" s="275" customFormat="1" ht="13.5" thickBot="1" x14ac:dyDescent="0.25">
      <c r="A229" s="274"/>
      <c r="B229" s="455"/>
      <c r="C229" s="452"/>
      <c r="D229" s="452"/>
      <c r="E229" s="452"/>
      <c r="F229" s="452"/>
      <c r="G229" s="452"/>
      <c r="H229" s="454"/>
      <c r="I229" s="455"/>
      <c r="J229" s="452"/>
      <c r="M229" s="433"/>
      <c r="N229" s="433"/>
      <c r="O229" s="433"/>
      <c r="P229" s="433"/>
      <c r="Q229" s="433"/>
      <c r="R229" s="433"/>
    </row>
    <row r="230" spans="1:18" s="275" customFormat="1" ht="13.5" thickBot="1" x14ac:dyDescent="0.25">
      <c r="A230" s="274"/>
      <c r="B230" s="455"/>
      <c r="C230" s="452"/>
      <c r="D230" s="452"/>
      <c r="E230" s="452"/>
      <c r="F230" s="452"/>
      <c r="G230" s="452"/>
      <c r="H230" s="454"/>
      <c r="I230" s="455"/>
      <c r="J230" s="452"/>
      <c r="M230" s="433"/>
      <c r="N230" s="433"/>
      <c r="O230" s="433"/>
      <c r="P230" s="433"/>
      <c r="Q230" s="433"/>
      <c r="R230" s="433"/>
    </row>
    <row r="231" spans="1:18" s="275" customFormat="1" ht="13.5" thickBot="1" x14ac:dyDescent="0.25">
      <c r="A231" s="274"/>
      <c r="B231" s="455"/>
      <c r="C231" s="452"/>
      <c r="D231" s="452"/>
      <c r="E231" s="452"/>
      <c r="F231" s="452"/>
      <c r="G231" s="452"/>
      <c r="H231" s="454"/>
      <c r="I231" s="455"/>
      <c r="J231" s="452"/>
      <c r="M231" s="433"/>
      <c r="N231" s="433"/>
      <c r="O231" s="433"/>
      <c r="P231" s="433"/>
      <c r="Q231" s="433"/>
      <c r="R231" s="433"/>
    </row>
    <row r="232" spans="1:18" s="275" customFormat="1" ht="13.5" thickBot="1" x14ac:dyDescent="0.25">
      <c r="A232" s="274"/>
      <c r="B232" s="455"/>
      <c r="C232" s="452"/>
      <c r="D232" s="452"/>
      <c r="E232" s="452"/>
      <c r="F232" s="452"/>
      <c r="G232" s="452"/>
      <c r="H232" s="454"/>
      <c r="I232" s="455"/>
      <c r="J232" s="452"/>
      <c r="M232" s="433"/>
      <c r="N232" s="433"/>
      <c r="O232" s="433"/>
      <c r="P232" s="433"/>
      <c r="Q232" s="433"/>
      <c r="R232" s="433"/>
    </row>
    <row r="233" spans="1:18" s="275" customFormat="1" ht="13.5" thickBot="1" x14ac:dyDescent="0.25">
      <c r="A233" s="274"/>
      <c r="B233" s="455"/>
      <c r="C233" s="452"/>
      <c r="D233" s="452"/>
      <c r="E233" s="452"/>
      <c r="F233" s="452"/>
      <c r="G233" s="452"/>
      <c r="H233" s="454"/>
      <c r="I233" s="455"/>
      <c r="J233" s="452"/>
      <c r="M233" s="433"/>
      <c r="N233" s="433"/>
      <c r="O233" s="433"/>
      <c r="P233" s="433"/>
      <c r="Q233" s="433"/>
      <c r="R233" s="433"/>
    </row>
    <row r="234" spans="1:18" s="275" customFormat="1" ht="13.5" thickBot="1" x14ac:dyDescent="0.25">
      <c r="A234" s="274"/>
      <c r="B234" s="455"/>
      <c r="C234" s="452"/>
      <c r="D234" s="452"/>
      <c r="E234" s="452"/>
      <c r="F234" s="452"/>
      <c r="G234" s="452"/>
      <c r="H234" s="454"/>
      <c r="I234" s="455"/>
      <c r="J234" s="452"/>
      <c r="M234" s="433"/>
      <c r="N234" s="433"/>
      <c r="O234" s="433"/>
      <c r="P234" s="433"/>
      <c r="Q234" s="433"/>
      <c r="R234" s="433"/>
    </row>
    <row r="235" spans="1:18" s="275" customFormat="1" ht="13.5" thickBot="1" x14ac:dyDescent="0.25">
      <c r="A235" s="274"/>
      <c r="B235" s="455"/>
      <c r="C235" s="452"/>
      <c r="D235" s="452"/>
      <c r="E235" s="452"/>
      <c r="F235" s="452"/>
      <c r="G235" s="452"/>
      <c r="H235" s="454"/>
      <c r="I235" s="455"/>
      <c r="J235" s="452"/>
      <c r="M235" s="433"/>
      <c r="N235" s="433"/>
      <c r="O235" s="433"/>
      <c r="P235" s="433"/>
      <c r="Q235" s="433"/>
      <c r="R235" s="433"/>
    </row>
    <row r="236" spans="1:18" s="275" customFormat="1" ht="13.5" thickBot="1" x14ac:dyDescent="0.25">
      <c r="A236" s="274"/>
      <c r="B236" s="455"/>
      <c r="C236" s="452"/>
      <c r="D236" s="452"/>
      <c r="E236" s="452"/>
      <c r="F236" s="452"/>
      <c r="G236" s="452"/>
      <c r="H236" s="454"/>
      <c r="I236" s="455"/>
      <c r="J236" s="452"/>
      <c r="M236" s="433"/>
      <c r="N236" s="433"/>
      <c r="O236" s="433"/>
      <c r="P236" s="433"/>
      <c r="Q236" s="433"/>
      <c r="R236" s="433"/>
    </row>
    <row r="237" spans="1:18" s="275" customFormat="1" ht="13.5" thickBot="1" x14ac:dyDescent="0.25">
      <c r="A237" s="274"/>
      <c r="B237" s="455"/>
      <c r="C237" s="452"/>
      <c r="D237" s="452"/>
      <c r="E237" s="452"/>
      <c r="F237" s="452"/>
      <c r="G237" s="452"/>
      <c r="H237" s="454"/>
      <c r="I237" s="455"/>
      <c r="J237" s="452"/>
      <c r="M237" s="433"/>
      <c r="N237" s="433"/>
      <c r="O237" s="433"/>
      <c r="P237" s="433"/>
      <c r="Q237" s="433"/>
      <c r="R237" s="433"/>
    </row>
    <row r="238" spans="1:18" s="275" customFormat="1" ht="13.5" thickBot="1" x14ac:dyDescent="0.25">
      <c r="A238" s="274"/>
      <c r="B238" s="455"/>
      <c r="C238" s="452"/>
      <c r="D238" s="452"/>
      <c r="E238" s="452"/>
      <c r="F238" s="452"/>
      <c r="G238" s="452"/>
      <c r="H238" s="454"/>
      <c r="I238" s="455"/>
      <c r="J238" s="452"/>
      <c r="M238" s="433"/>
      <c r="N238" s="433"/>
      <c r="O238" s="433"/>
      <c r="P238" s="433"/>
      <c r="Q238" s="433"/>
      <c r="R238" s="433"/>
    </row>
    <row r="239" spans="1:18" s="275" customFormat="1" ht="13.5" thickBot="1" x14ac:dyDescent="0.25">
      <c r="A239" s="274"/>
      <c r="B239" s="455"/>
      <c r="C239" s="452"/>
      <c r="D239" s="452"/>
      <c r="E239" s="452"/>
      <c r="F239" s="452"/>
      <c r="G239" s="452"/>
      <c r="H239" s="454"/>
      <c r="I239" s="455"/>
      <c r="J239" s="452"/>
      <c r="M239" s="433"/>
      <c r="N239" s="433"/>
      <c r="O239" s="433"/>
      <c r="P239" s="433"/>
      <c r="Q239" s="433"/>
      <c r="R239" s="433"/>
    </row>
    <row r="240" spans="1:18" s="275" customFormat="1" ht="13.5" thickBot="1" x14ac:dyDescent="0.25">
      <c r="A240" s="274"/>
      <c r="B240" s="455"/>
      <c r="C240" s="452"/>
      <c r="D240" s="452"/>
      <c r="E240" s="452"/>
      <c r="F240" s="452"/>
      <c r="G240" s="452"/>
      <c r="H240" s="454"/>
      <c r="I240" s="455"/>
      <c r="J240" s="452"/>
      <c r="M240" s="433"/>
      <c r="N240" s="433"/>
      <c r="O240" s="433"/>
      <c r="P240" s="433"/>
      <c r="Q240" s="433"/>
      <c r="R240" s="433"/>
    </row>
    <row r="241" spans="1:18" s="275" customFormat="1" ht="13.5" thickBot="1" x14ac:dyDescent="0.25">
      <c r="A241" s="274"/>
      <c r="B241" s="455"/>
      <c r="C241" s="452"/>
      <c r="D241" s="452"/>
      <c r="E241" s="452"/>
      <c r="F241" s="452"/>
      <c r="G241" s="452"/>
      <c r="H241" s="454"/>
      <c r="I241" s="455"/>
      <c r="J241" s="452"/>
      <c r="M241" s="433"/>
      <c r="N241" s="433"/>
      <c r="O241" s="433"/>
      <c r="P241" s="433"/>
      <c r="Q241" s="433"/>
      <c r="R241" s="433"/>
    </row>
    <row r="242" spans="1:18" s="275" customFormat="1" ht="13.5" thickBot="1" x14ac:dyDescent="0.25">
      <c r="A242" s="274"/>
      <c r="B242" s="455"/>
      <c r="C242" s="452"/>
      <c r="D242" s="452"/>
      <c r="E242" s="452"/>
      <c r="F242" s="452"/>
      <c r="G242" s="452"/>
      <c r="H242" s="454"/>
      <c r="I242" s="455"/>
      <c r="J242" s="452"/>
      <c r="M242" s="433"/>
      <c r="N242" s="433"/>
      <c r="O242" s="433"/>
      <c r="P242" s="433"/>
      <c r="Q242" s="433"/>
      <c r="R242" s="433"/>
    </row>
    <row r="243" spans="1:18" s="275" customFormat="1" ht="13.5" thickBot="1" x14ac:dyDescent="0.25">
      <c r="A243" s="274"/>
      <c r="B243" s="455"/>
      <c r="C243" s="452"/>
      <c r="D243" s="452"/>
      <c r="E243" s="452"/>
      <c r="F243" s="452"/>
      <c r="G243" s="452"/>
      <c r="H243" s="454"/>
      <c r="I243" s="455"/>
      <c r="J243" s="452"/>
      <c r="M243" s="433"/>
      <c r="N243" s="433"/>
      <c r="O243" s="433"/>
      <c r="P243" s="433"/>
      <c r="Q243" s="433"/>
      <c r="R243" s="433"/>
    </row>
    <row r="244" spans="1:18" s="275" customFormat="1" ht="13.5" thickBot="1" x14ac:dyDescent="0.25">
      <c r="A244" s="274"/>
      <c r="B244" s="455"/>
      <c r="C244" s="452"/>
      <c r="D244" s="452"/>
      <c r="E244" s="452"/>
      <c r="F244" s="452"/>
      <c r="G244" s="452"/>
      <c r="H244" s="454"/>
      <c r="I244" s="455"/>
      <c r="J244" s="452"/>
      <c r="M244" s="433"/>
      <c r="N244" s="433"/>
      <c r="O244" s="433"/>
      <c r="P244" s="433"/>
      <c r="Q244" s="433"/>
      <c r="R244" s="433"/>
    </row>
    <row r="245" spans="1:18" s="275" customFormat="1" ht="13.5" thickBot="1" x14ac:dyDescent="0.25">
      <c r="A245" s="274"/>
      <c r="B245" s="455"/>
      <c r="C245" s="452"/>
      <c r="D245" s="452"/>
      <c r="E245" s="452"/>
      <c r="F245" s="452"/>
      <c r="G245" s="452"/>
      <c r="H245" s="454"/>
      <c r="I245" s="455"/>
      <c r="J245" s="452"/>
      <c r="M245" s="433"/>
      <c r="N245" s="433"/>
      <c r="O245" s="433"/>
      <c r="P245" s="433"/>
      <c r="Q245" s="433"/>
      <c r="R245" s="433"/>
    </row>
    <row r="246" spans="1:18" s="275" customFormat="1" ht="13.5" thickBot="1" x14ac:dyDescent="0.25">
      <c r="A246" s="274"/>
      <c r="B246" s="455"/>
      <c r="C246" s="452"/>
      <c r="D246" s="452"/>
      <c r="E246" s="452"/>
      <c r="F246" s="452"/>
      <c r="G246" s="452"/>
      <c r="H246" s="454"/>
      <c r="I246" s="455"/>
      <c r="J246" s="452"/>
      <c r="M246" s="433"/>
      <c r="N246" s="433"/>
      <c r="O246" s="433"/>
      <c r="P246" s="433"/>
      <c r="Q246" s="433"/>
      <c r="R246" s="433"/>
    </row>
    <row r="247" spans="1:18" s="275" customFormat="1" ht="13.5" thickBot="1" x14ac:dyDescent="0.25">
      <c r="A247" s="274"/>
      <c r="B247" s="455"/>
      <c r="C247" s="452"/>
      <c r="D247" s="452"/>
      <c r="E247" s="452"/>
      <c r="F247" s="452"/>
      <c r="G247" s="452"/>
      <c r="H247" s="454"/>
      <c r="I247" s="455"/>
      <c r="J247" s="452"/>
      <c r="M247" s="433"/>
      <c r="N247" s="433"/>
      <c r="O247" s="433"/>
      <c r="P247" s="433"/>
      <c r="Q247" s="433"/>
      <c r="R247" s="433"/>
    </row>
    <row r="248" spans="1:18" s="275" customFormat="1" ht="13.5" thickBot="1" x14ac:dyDescent="0.25">
      <c r="A248" s="274"/>
      <c r="B248" s="455"/>
      <c r="C248" s="452"/>
      <c r="D248" s="452"/>
      <c r="E248" s="452"/>
      <c r="F248" s="452"/>
      <c r="G248" s="452"/>
      <c r="H248" s="454"/>
      <c r="I248" s="455"/>
      <c r="J248" s="452"/>
      <c r="M248" s="433"/>
      <c r="N248" s="433"/>
      <c r="O248" s="433"/>
      <c r="P248" s="433"/>
      <c r="Q248" s="433"/>
      <c r="R248" s="433"/>
    </row>
    <row r="249" spans="1:18" s="275" customFormat="1" ht="13.5" thickBot="1" x14ac:dyDescent="0.25">
      <c r="A249" s="274"/>
      <c r="B249" s="455"/>
      <c r="C249" s="452"/>
      <c r="D249" s="452"/>
      <c r="E249" s="452"/>
      <c r="F249" s="452"/>
      <c r="G249" s="452"/>
      <c r="H249" s="454"/>
      <c r="I249" s="455"/>
      <c r="J249" s="452"/>
      <c r="M249" s="433"/>
      <c r="N249" s="433"/>
      <c r="O249" s="433"/>
      <c r="P249" s="433"/>
      <c r="Q249" s="433"/>
      <c r="R249" s="433"/>
    </row>
    <row r="250" spans="1:18" s="275" customFormat="1" ht="13.5" thickBot="1" x14ac:dyDescent="0.25">
      <c r="A250" s="274"/>
      <c r="B250" s="455"/>
      <c r="C250" s="452"/>
      <c r="D250" s="452"/>
      <c r="E250" s="452"/>
      <c r="F250" s="452"/>
      <c r="G250" s="452"/>
      <c r="H250" s="454"/>
      <c r="I250" s="455"/>
      <c r="J250" s="452"/>
      <c r="M250" s="433"/>
      <c r="N250" s="433"/>
      <c r="O250" s="433"/>
      <c r="P250" s="433"/>
      <c r="Q250" s="433"/>
      <c r="R250" s="433"/>
    </row>
    <row r="251" spans="1:18" s="275" customFormat="1" ht="13.5" thickBot="1" x14ac:dyDescent="0.25">
      <c r="A251" s="274"/>
      <c r="B251" s="455"/>
      <c r="C251" s="452"/>
      <c r="D251" s="452"/>
      <c r="E251" s="452"/>
      <c r="F251" s="452"/>
      <c r="G251" s="452"/>
      <c r="H251" s="454"/>
      <c r="I251" s="455"/>
      <c r="J251" s="452"/>
      <c r="M251" s="433"/>
      <c r="N251" s="433"/>
      <c r="O251" s="433"/>
      <c r="P251" s="433"/>
      <c r="Q251" s="433"/>
      <c r="R251" s="433"/>
    </row>
    <row r="252" spans="1:18" s="275" customFormat="1" ht="13.5" thickBot="1" x14ac:dyDescent="0.25">
      <c r="A252" s="274"/>
      <c r="B252" s="455"/>
      <c r="C252" s="452"/>
      <c r="D252" s="452"/>
      <c r="E252" s="452"/>
      <c r="F252" s="452"/>
      <c r="G252" s="452"/>
      <c r="H252" s="454"/>
      <c r="I252" s="455"/>
      <c r="J252" s="452"/>
      <c r="M252" s="433"/>
      <c r="N252" s="433"/>
      <c r="O252" s="433"/>
      <c r="P252" s="433"/>
      <c r="Q252" s="433"/>
      <c r="R252" s="433"/>
    </row>
    <row r="253" spans="1:18" s="275" customFormat="1" ht="13.5" thickBot="1" x14ac:dyDescent="0.25">
      <c r="A253" s="274"/>
      <c r="B253" s="455"/>
      <c r="C253" s="452"/>
      <c r="D253" s="452"/>
      <c r="E253" s="452"/>
      <c r="F253" s="452"/>
      <c r="G253" s="452"/>
      <c r="H253" s="454"/>
      <c r="I253" s="455"/>
      <c r="J253" s="452"/>
      <c r="M253" s="433"/>
      <c r="N253" s="433"/>
      <c r="O253" s="433"/>
      <c r="P253" s="433"/>
      <c r="Q253" s="433"/>
      <c r="R253" s="433"/>
    </row>
    <row r="254" spans="1:18" s="275" customFormat="1" ht="13.5" thickBot="1" x14ac:dyDescent="0.25">
      <c r="A254" s="274"/>
      <c r="B254" s="455"/>
      <c r="C254" s="452"/>
      <c r="D254" s="452"/>
      <c r="E254" s="452"/>
      <c r="F254" s="452"/>
      <c r="G254" s="452"/>
      <c r="H254" s="454"/>
      <c r="I254" s="455"/>
      <c r="J254" s="452"/>
      <c r="M254" s="433"/>
      <c r="N254" s="433"/>
      <c r="O254" s="433"/>
      <c r="P254" s="433"/>
      <c r="Q254" s="433"/>
      <c r="R254" s="433"/>
    </row>
    <row r="255" spans="1:18" s="275" customFormat="1" ht="13.5" thickBot="1" x14ac:dyDescent="0.25">
      <c r="A255" s="274"/>
      <c r="B255" s="455"/>
      <c r="C255" s="452"/>
      <c r="D255" s="452"/>
      <c r="E255" s="452"/>
      <c r="F255" s="452"/>
      <c r="G255" s="452"/>
      <c r="H255" s="454"/>
      <c r="I255" s="455"/>
      <c r="J255" s="452"/>
      <c r="M255" s="433"/>
      <c r="N255" s="433"/>
      <c r="O255" s="433"/>
      <c r="P255" s="433"/>
      <c r="Q255" s="433"/>
      <c r="R255" s="433"/>
    </row>
    <row r="256" spans="1:18" s="275" customFormat="1" ht="13.5" thickBot="1" x14ac:dyDescent="0.25">
      <c r="A256" s="274"/>
      <c r="B256" s="455"/>
      <c r="C256" s="452"/>
      <c r="D256" s="452"/>
      <c r="E256" s="452"/>
      <c r="F256" s="452"/>
      <c r="G256" s="452"/>
      <c r="H256" s="454"/>
      <c r="I256" s="455"/>
      <c r="J256" s="452"/>
      <c r="M256" s="433"/>
      <c r="N256" s="433"/>
      <c r="O256" s="433"/>
      <c r="P256" s="433"/>
      <c r="Q256" s="433"/>
      <c r="R256" s="433"/>
    </row>
    <row r="257" spans="1:18" s="275" customFormat="1" ht="13.5" thickBot="1" x14ac:dyDescent="0.25">
      <c r="A257" s="274"/>
      <c r="B257" s="455"/>
      <c r="C257" s="452"/>
      <c r="D257" s="452"/>
      <c r="E257" s="452"/>
      <c r="F257" s="452"/>
      <c r="G257" s="452"/>
      <c r="H257" s="454"/>
      <c r="I257" s="455"/>
      <c r="J257" s="452"/>
      <c r="M257" s="433"/>
      <c r="N257" s="433"/>
      <c r="O257" s="433"/>
      <c r="P257" s="433"/>
      <c r="Q257" s="433"/>
      <c r="R257" s="433"/>
    </row>
    <row r="258" spans="1:18" s="275" customFormat="1" ht="13.5" thickBot="1" x14ac:dyDescent="0.25">
      <c r="A258" s="274"/>
      <c r="B258" s="455"/>
      <c r="C258" s="452"/>
      <c r="D258" s="452"/>
      <c r="E258" s="452"/>
      <c r="F258" s="452"/>
      <c r="G258" s="452"/>
      <c r="H258" s="454"/>
      <c r="I258" s="455"/>
      <c r="J258" s="452"/>
      <c r="M258" s="433"/>
      <c r="N258" s="433"/>
      <c r="O258" s="433"/>
      <c r="P258" s="433"/>
      <c r="Q258" s="433"/>
      <c r="R258" s="433"/>
    </row>
    <row r="259" spans="1:18" s="275" customFormat="1" ht="13.5" thickBot="1" x14ac:dyDescent="0.25">
      <c r="A259" s="274"/>
      <c r="B259" s="455"/>
      <c r="C259" s="452"/>
      <c r="D259" s="452"/>
      <c r="E259" s="452"/>
      <c r="F259" s="452"/>
      <c r="G259" s="452"/>
      <c r="H259" s="454"/>
      <c r="I259" s="455"/>
      <c r="J259" s="452"/>
      <c r="M259" s="433"/>
      <c r="N259" s="433"/>
      <c r="O259" s="433"/>
      <c r="P259" s="433"/>
      <c r="Q259" s="433"/>
      <c r="R259" s="433"/>
    </row>
    <row r="260" spans="1:18" s="275" customFormat="1" ht="13.5" thickBot="1" x14ac:dyDescent="0.25">
      <c r="A260" s="274"/>
      <c r="B260" s="455"/>
      <c r="C260" s="452"/>
      <c r="D260" s="452"/>
      <c r="E260" s="452"/>
      <c r="F260" s="452"/>
      <c r="G260" s="452"/>
      <c r="H260" s="454"/>
      <c r="I260" s="455"/>
      <c r="J260" s="452"/>
      <c r="M260" s="433"/>
      <c r="N260" s="433"/>
      <c r="O260" s="433"/>
      <c r="P260" s="433"/>
      <c r="Q260" s="433"/>
      <c r="R260" s="433"/>
    </row>
    <row r="261" spans="1:18" s="275" customFormat="1" ht="13.5" thickBot="1" x14ac:dyDescent="0.25">
      <c r="A261" s="274"/>
      <c r="B261" s="455"/>
      <c r="C261" s="452"/>
      <c r="D261" s="452"/>
      <c r="E261" s="452"/>
      <c r="F261" s="452"/>
      <c r="G261" s="452"/>
      <c r="H261" s="454"/>
      <c r="I261" s="455"/>
      <c r="J261" s="452"/>
      <c r="M261" s="433"/>
      <c r="N261" s="433"/>
      <c r="O261" s="433"/>
      <c r="P261" s="433"/>
      <c r="Q261" s="433"/>
      <c r="R261" s="433"/>
    </row>
    <row r="262" spans="1:18" s="275" customFormat="1" ht="13.5" thickBot="1" x14ac:dyDescent="0.25">
      <c r="A262" s="274"/>
      <c r="B262" s="455"/>
      <c r="C262" s="452"/>
      <c r="D262" s="452"/>
      <c r="E262" s="452"/>
      <c r="F262" s="452"/>
      <c r="G262" s="452"/>
      <c r="H262" s="454"/>
      <c r="I262" s="455"/>
      <c r="J262" s="452"/>
      <c r="M262" s="433"/>
      <c r="N262" s="433"/>
      <c r="O262" s="433"/>
      <c r="P262" s="433"/>
      <c r="Q262" s="433"/>
      <c r="R262" s="433"/>
    </row>
    <row r="263" spans="1:18" s="275" customFormat="1" ht="13.5" thickBot="1" x14ac:dyDescent="0.25">
      <c r="A263" s="274"/>
      <c r="B263" s="455"/>
      <c r="C263" s="452"/>
      <c r="D263" s="452"/>
      <c r="E263" s="452"/>
      <c r="F263" s="452"/>
      <c r="G263" s="452"/>
      <c r="H263" s="454"/>
      <c r="I263" s="455"/>
      <c r="J263" s="452"/>
      <c r="M263" s="433"/>
      <c r="N263" s="433"/>
      <c r="O263" s="433"/>
      <c r="P263" s="433"/>
      <c r="Q263" s="433"/>
      <c r="R263" s="433"/>
    </row>
    <row r="264" spans="1:18" s="275" customFormat="1" ht="13.5" thickBot="1" x14ac:dyDescent="0.25">
      <c r="A264" s="274"/>
      <c r="B264" s="452"/>
      <c r="C264" s="452"/>
      <c r="D264" s="452"/>
      <c r="E264" s="453"/>
      <c r="F264" s="452"/>
      <c r="G264" s="452"/>
      <c r="H264" s="454"/>
      <c r="I264" s="455"/>
      <c r="J264" s="452"/>
      <c r="M264" s="433"/>
      <c r="N264" s="433"/>
      <c r="O264" s="433"/>
      <c r="P264" s="433"/>
      <c r="Q264" s="433"/>
      <c r="R264" s="433"/>
    </row>
    <row r="265" spans="1:18" ht="13.5" thickBot="1" x14ac:dyDescent="0.25">
      <c r="A265" s="158"/>
      <c r="B265" s="452"/>
      <c r="C265" s="452"/>
      <c r="D265" s="452"/>
      <c r="E265" s="453"/>
      <c r="F265" s="452"/>
      <c r="G265" s="452"/>
      <c r="H265" s="454"/>
      <c r="I265" s="455"/>
      <c r="J265" s="452"/>
      <c r="K265" s="275"/>
      <c r="L265" s="275"/>
      <c r="M265" s="476"/>
      <c r="N265" s="434"/>
      <c r="O265" s="434"/>
      <c r="P265" s="434"/>
      <c r="Q265" s="434"/>
      <c r="R265" s="434"/>
    </row>
    <row r="266" spans="1:18" ht="13.5" thickBot="1" x14ac:dyDescent="0.25">
      <c r="A266" s="158"/>
      <c r="B266" s="452"/>
      <c r="C266" s="452"/>
      <c r="D266" s="452"/>
      <c r="E266" s="453"/>
      <c r="F266" s="452"/>
      <c r="G266" s="452"/>
      <c r="H266" s="454"/>
      <c r="I266" s="455"/>
      <c r="J266" s="452"/>
      <c r="K266" s="275"/>
      <c r="L266" s="275"/>
      <c r="M266" s="476"/>
      <c r="N266" s="434"/>
      <c r="O266" s="434"/>
      <c r="P266" s="434"/>
      <c r="Q266" s="434"/>
      <c r="R266" s="434"/>
    </row>
    <row r="267" spans="1:18" ht="13.5" thickBot="1" x14ac:dyDescent="0.25">
      <c r="A267" s="158"/>
      <c r="B267" s="452"/>
      <c r="C267" s="452"/>
      <c r="D267" s="452"/>
      <c r="E267" s="453"/>
      <c r="F267" s="452"/>
      <c r="G267" s="452"/>
      <c r="H267" s="454"/>
      <c r="I267" s="455"/>
      <c r="J267" s="452"/>
      <c r="K267" s="275"/>
      <c r="L267" s="275"/>
      <c r="M267" s="476"/>
      <c r="N267" s="434"/>
      <c r="O267" s="434"/>
      <c r="P267" s="434"/>
      <c r="Q267" s="434"/>
      <c r="R267" s="434"/>
    </row>
    <row r="268" spans="1:18" ht="13.5" thickBot="1" x14ac:dyDescent="0.25">
      <c r="A268" s="158"/>
      <c r="B268" s="452"/>
      <c r="C268" s="452"/>
      <c r="D268" s="452"/>
      <c r="E268" s="453"/>
      <c r="F268" s="452"/>
      <c r="G268" s="452"/>
      <c r="H268" s="454"/>
      <c r="I268" s="455"/>
      <c r="J268" s="452"/>
      <c r="K268" s="275"/>
      <c r="L268" s="275"/>
      <c r="M268" s="476"/>
      <c r="N268" s="434"/>
      <c r="O268" s="434"/>
      <c r="P268" s="434"/>
      <c r="Q268" s="434"/>
      <c r="R268" s="434"/>
    </row>
    <row r="269" spans="1:18" ht="13.5" thickBot="1" x14ac:dyDescent="0.25">
      <c r="A269" s="158"/>
      <c r="B269" s="299"/>
      <c r="C269" s="300"/>
      <c r="D269" s="300"/>
      <c r="E269" s="299"/>
      <c r="F269" s="301"/>
      <c r="G269" s="301"/>
      <c r="H269" s="302"/>
      <c r="I269" s="303"/>
      <c r="J269" s="304"/>
      <c r="L269" s="434"/>
      <c r="M269" s="434"/>
      <c r="N269" s="434"/>
      <c r="O269" s="434"/>
      <c r="P269" s="434"/>
      <c r="Q269" s="434"/>
      <c r="R269" s="434"/>
    </row>
    <row r="270" spans="1:18" ht="13.5" thickBot="1" x14ac:dyDescent="0.25">
      <c r="A270" s="158"/>
      <c r="B270" s="299"/>
      <c r="C270" s="300"/>
      <c r="D270" s="300"/>
      <c r="E270" s="299"/>
      <c r="F270" s="301"/>
      <c r="G270" s="301"/>
      <c r="H270" s="302"/>
      <c r="I270" s="303"/>
      <c r="J270" s="304"/>
      <c r="L270" s="434"/>
      <c r="M270" s="434"/>
      <c r="N270" s="434"/>
      <c r="O270" s="434"/>
      <c r="P270" s="434"/>
      <c r="Q270" s="434"/>
      <c r="R270" s="434"/>
    </row>
    <row r="271" spans="1:18" ht="13.5" thickBot="1" x14ac:dyDescent="0.25">
      <c r="A271" s="158"/>
      <c r="B271" s="299"/>
      <c r="C271" s="300"/>
      <c r="D271" s="300"/>
      <c r="E271" s="299"/>
      <c r="F271" s="301"/>
      <c r="G271" s="301"/>
      <c r="H271" s="302"/>
      <c r="I271" s="303"/>
      <c r="J271" s="304"/>
      <c r="L271" s="434"/>
      <c r="M271" s="434"/>
      <c r="N271" s="434"/>
      <c r="O271" s="434"/>
      <c r="P271" s="434"/>
      <c r="Q271" s="434"/>
      <c r="R271" s="434"/>
    </row>
    <row r="272" spans="1:18" ht="13.5" thickBot="1" x14ac:dyDescent="0.25">
      <c r="A272" s="158"/>
      <c r="B272" s="299"/>
      <c r="C272" s="300"/>
      <c r="D272" s="300"/>
      <c r="E272" s="299"/>
      <c r="F272" s="301"/>
      <c r="G272" s="301"/>
      <c r="H272" s="302"/>
      <c r="I272" s="303"/>
      <c r="J272" s="304"/>
      <c r="L272" s="434"/>
      <c r="M272" s="434"/>
      <c r="N272" s="434"/>
      <c r="O272" s="434"/>
      <c r="P272" s="434"/>
      <c r="Q272" s="434"/>
      <c r="R272" s="434"/>
    </row>
    <row r="273" spans="1:18" ht="13.5" thickBot="1" x14ac:dyDescent="0.25">
      <c r="A273" s="158"/>
      <c r="B273" s="299"/>
      <c r="C273" s="300"/>
      <c r="D273" s="300"/>
      <c r="E273" s="299"/>
      <c r="F273" s="301"/>
      <c r="G273" s="301"/>
      <c r="H273" s="302"/>
      <c r="I273" s="303"/>
      <c r="J273" s="304"/>
      <c r="L273" s="434"/>
      <c r="M273" s="434"/>
      <c r="N273" s="434"/>
      <c r="O273" s="434"/>
      <c r="P273" s="434"/>
      <c r="Q273" s="434"/>
      <c r="R273" s="434"/>
    </row>
    <row r="274" spans="1:18" ht="13.5" thickBot="1" x14ac:dyDescent="0.25">
      <c r="A274" s="158"/>
      <c r="B274" s="299"/>
      <c r="C274" s="300"/>
      <c r="D274" s="300"/>
      <c r="E274" s="299"/>
      <c r="F274" s="301"/>
      <c r="G274" s="301"/>
      <c r="H274" s="302"/>
      <c r="I274" s="303"/>
      <c r="J274" s="304"/>
      <c r="L274" s="434"/>
      <c r="M274" s="434"/>
      <c r="N274" s="434"/>
      <c r="O274" s="434"/>
      <c r="P274" s="434"/>
      <c r="Q274" s="434"/>
      <c r="R274" s="434"/>
    </row>
    <row r="275" spans="1:18" ht="13.5" thickBot="1" x14ac:dyDescent="0.25">
      <c r="A275" s="158"/>
      <c r="B275" s="299"/>
      <c r="C275" s="300"/>
      <c r="D275" s="300"/>
      <c r="E275" s="299"/>
      <c r="F275" s="301"/>
      <c r="G275" s="301"/>
      <c r="H275" s="302"/>
      <c r="I275" s="303"/>
      <c r="J275" s="304"/>
      <c r="L275" s="434"/>
      <c r="M275" s="434"/>
      <c r="N275" s="434"/>
      <c r="O275" s="434"/>
      <c r="P275" s="434"/>
      <c r="Q275" s="434"/>
      <c r="R275" s="434"/>
    </row>
    <row r="276" spans="1:18" ht="13.5" thickBot="1" x14ac:dyDescent="0.25">
      <c r="A276" s="158"/>
      <c r="B276" s="299"/>
      <c r="C276" s="300"/>
      <c r="D276" s="300"/>
      <c r="E276" s="299"/>
      <c r="F276" s="301"/>
      <c r="G276" s="301"/>
      <c r="H276" s="302"/>
      <c r="I276" s="303"/>
      <c r="J276" s="304"/>
      <c r="L276" s="434"/>
      <c r="M276" s="434"/>
      <c r="N276" s="434"/>
      <c r="O276" s="434"/>
      <c r="P276" s="434"/>
      <c r="Q276" s="434"/>
      <c r="R276" s="434"/>
    </row>
    <row r="277" spans="1:18" ht="13.5" thickBot="1" x14ac:dyDescent="0.25">
      <c r="A277" s="158"/>
      <c r="B277" s="299"/>
      <c r="C277" s="300"/>
      <c r="D277" s="300"/>
      <c r="E277" s="299"/>
      <c r="F277" s="301"/>
      <c r="G277" s="301"/>
      <c r="H277" s="302"/>
      <c r="I277" s="303"/>
      <c r="J277" s="304"/>
      <c r="L277" s="434"/>
      <c r="M277" s="434"/>
      <c r="N277" s="434"/>
      <c r="O277" s="434"/>
      <c r="P277" s="434"/>
      <c r="Q277" s="434"/>
      <c r="R277" s="434"/>
    </row>
    <row r="278" spans="1:18" ht="13.5" thickBot="1" x14ac:dyDescent="0.25">
      <c r="A278" s="158"/>
      <c r="B278" s="299"/>
      <c r="C278" s="300"/>
      <c r="D278" s="300"/>
      <c r="E278" s="299"/>
      <c r="F278" s="301"/>
      <c r="G278" s="301"/>
      <c r="H278" s="302"/>
      <c r="I278" s="303"/>
      <c r="J278" s="304"/>
      <c r="L278" s="434"/>
      <c r="M278" s="434"/>
      <c r="N278" s="434"/>
      <c r="O278" s="434"/>
      <c r="P278" s="434"/>
      <c r="Q278" s="434"/>
      <c r="R278" s="434"/>
    </row>
    <row r="279" spans="1:18" ht="13.5" thickBot="1" x14ac:dyDescent="0.25">
      <c r="A279" s="158"/>
      <c r="B279" s="299"/>
      <c r="C279" s="300"/>
      <c r="D279" s="300"/>
      <c r="E279" s="299"/>
      <c r="F279" s="301"/>
      <c r="G279" s="301"/>
      <c r="H279" s="302"/>
      <c r="I279" s="303"/>
      <c r="J279" s="304"/>
      <c r="L279" s="434"/>
      <c r="M279" s="434"/>
      <c r="N279" s="434"/>
      <c r="O279" s="434"/>
      <c r="P279" s="434"/>
      <c r="Q279" s="434"/>
      <c r="R279" s="434"/>
    </row>
    <row r="280" spans="1:18" ht="13.5" thickBot="1" x14ac:dyDescent="0.25">
      <c r="A280" s="158"/>
      <c r="B280" s="299"/>
      <c r="C280" s="300"/>
      <c r="D280" s="300"/>
      <c r="E280" s="299"/>
      <c r="F280" s="301"/>
      <c r="G280" s="301"/>
      <c r="H280" s="302"/>
      <c r="I280" s="303"/>
      <c r="J280" s="304"/>
      <c r="L280" s="434"/>
      <c r="M280" s="434"/>
      <c r="N280" s="434"/>
      <c r="O280" s="434"/>
      <c r="P280" s="434"/>
      <c r="Q280" s="434"/>
      <c r="R280" s="434"/>
    </row>
    <row r="281" spans="1:18" ht="13.5" thickBot="1" x14ac:dyDescent="0.25">
      <c r="A281" s="158"/>
      <c r="B281" s="299"/>
      <c r="C281" s="300"/>
      <c r="D281" s="300"/>
      <c r="E281" s="299"/>
      <c r="F281" s="301"/>
      <c r="G281" s="301"/>
      <c r="H281" s="302"/>
      <c r="I281" s="303"/>
      <c r="J281" s="304"/>
      <c r="L281" s="434"/>
      <c r="M281" s="434"/>
      <c r="N281" s="434"/>
      <c r="O281" s="434"/>
      <c r="P281" s="434"/>
      <c r="Q281" s="434"/>
      <c r="R281" s="434"/>
    </row>
    <row r="282" spans="1:18" ht="13.5" thickBot="1" x14ac:dyDescent="0.25">
      <c r="A282" s="158"/>
      <c r="B282" s="299"/>
      <c r="C282" s="300"/>
      <c r="D282" s="300"/>
      <c r="E282" s="299"/>
      <c r="F282" s="301"/>
      <c r="G282" s="301"/>
      <c r="H282" s="302"/>
      <c r="I282" s="303"/>
      <c r="J282" s="304"/>
      <c r="L282" s="434"/>
      <c r="M282" s="434"/>
      <c r="N282" s="434"/>
      <c r="O282" s="434"/>
      <c r="P282" s="434"/>
      <c r="Q282" s="434"/>
      <c r="R282" s="434"/>
    </row>
    <row r="283" spans="1:18" ht="13.5" thickBot="1" x14ac:dyDescent="0.25">
      <c r="A283" s="158"/>
      <c r="B283" s="299"/>
      <c r="C283" s="300"/>
      <c r="D283" s="300"/>
      <c r="E283" s="299"/>
      <c r="F283" s="301"/>
      <c r="G283" s="301"/>
      <c r="H283" s="302"/>
      <c r="I283" s="303"/>
      <c r="J283" s="304"/>
      <c r="L283" s="434"/>
      <c r="M283" s="434"/>
      <c r="N283" s="434"/>
      <c r="O283" s="434"/>
      <c r="P283" s="434"/>
      <c r="Q283" s="434"/>
      <c r="R283" s="434"/>
    </row>
    <row r="284" spans="1:18" ht="13.5" thickBot="1" x14ac:dyDescent="0.25">
      <c r="A284" s="158"/>
      <c r="B284" s="299"/>
      <c r="C284" s="300"/>
      <c r="D284" s="300"/>
      <c r="E284" s="299"/>
      <c r="F284" s="301"/>
      <c r="G284" s="301"/>
      <c r="H284" s="302"/>
      <c r="I284" s="303"/>
      <c r="J284" s="304"/>
      <c r="L284" s="434"/>
      <c r="M284" s="434"/>
      <c r="N284" s="434"/>
      <c r="O284" s="434"/>
      <c r="P284" s="434"/>
      <c r="Q284" s="434"/>
      <c r="R284" s="434"/>
    </row>
    <row r="285" spans="1:18" ht="13.5" thickBot="1" x14ac:dyDescent="0.25">
      <c r="A285" s="158"/>
      <c r="B285" s="299"/>
      <c r="C285" s="300"/>
      <c r="D285" s="300"/>
      <c r="E285" s="299"/>
      <c r="F285" s="301"/>
      <c r="G285" s="301"/>
      <c r="H285" s="302"/>
      <c r="I285" s="303"/>
      <c r="J285" s="304"/>
      <c r="L285" s="434"/>
      <c r="M285" s="434"/>
      <c r="N285" s="434"/>
      <c r="O285" s="434"/>
      <c r="P285" s="434"/>
      <c r="Q285" s="434"/>
      <c r="R285" s="434"/>
    </row>
    <row r="286" spans="1:18" ht="13.5" thickBot="1" x14ac:dyDescent="0.25">
      <c r="A286" s="158"/>
      <c r="B286" s="299"/>
      <c r="C286" s="300"/>
      <c r="D286" s="300"/>
      <c r="E286" s="299"/>
      <c r="F286" s="301"/>
      <c r="G286" s="301"/>
      <c r="H286" s="302"/>
      <c r="I286" s="303"/>
      <c r="J286" s="304"/>
      <c r="L286" s="434"/>
      <c r="M286" s="434"/>
      <c r="N286" s="434"/>
      <c r="O286" s="434"/>
      <c r="P286" s="434"/>
      <c r="Q286" s="434"/>
      <c r="R286" s="434"/>
    </row>
    <row r="287" spans="1:18" ht="13.5" thickBot="1" x14ac:dyDescent="0.25">
      <c r="A287" s="158"/>
      <c r="B287" s="299"/>
      <c r="C287" s="300"/>
      <c r="D287" s="300"/>
      <c r="E287" s="299"/>
      <c r="F287" s="301"/>
      <c r="G287" s="301"/>
      <c r="H287" s="302"/>
      <c r="I287" s="303"/>
      <c r="J287" s="304"/>
      <c r="L287" s="434"/>
      <c r="M287" s="434"/>
      <c r="N287" s="434"/>
      <c r="O287" s="434"/>
      <c r="P287" s="434"/>
      <c r="Q287" s="434"/>
      <c r="R287" s="434"/>
    </row>
    <row r="288" spans="1:18" ht="13.5" thickBot="1" x14ac:dyDescent="0.25">
      <c r="A288" s="158"/>
      <c r="B288" s="299"/>
      <c r="C288" s="300"/>
      <c r="D288" s="300"/>
      <c r="E288" s="299"/>
      <c r="F288" s="301"/>
      <c r="G288" s="301"/>
      <c r="H288" s="302"/>
      <c r="I288" s="303"/>
      <c r="J288" s="304"/>
      <c r="L288" s="434"/>
      <c r="M288" s="434"/>
      <c r="N288" s="434"/>
      <c r="O288" s="434"/>
      <c r="P288" s="434"/>
      <c r="Q288" s="434"/>
      <c r="R288" s="434"/>
    </row>
    <row r="289" spans="1:18" ht="13.5" thickBot="1" x14ac:dyDescent="0.25">
      <c r="A289" s="250" t="s">
        <v>601</v>
      </c>
      <c r="B289" s="297"/>
      <c r="C289" s="251"/>
      <c r="D289" s="251"/>
      <c r="E289" s="253"/>
      <c r="F289" s="253"/>
      <c r="G289" s="251"/>
      <c r="H289" s="254"/>
      <c r="I289" s="255"/>
      <c r="J289" s="256"/>
      <c r="L289" s="434"/>
      <c r="M289" s="434"/>
      <c r="N289" s="434"/>
      <c r="O289" s="434"/>
      <c r="P289" s="434"/>
      <c r="Q289" s="434"/>
      <c r="R289" s="434"/>
    </row>
    <row r="290" spans="1:18" ht="13.5" thickBot="1" x14ac:dyDescent="0.25">
      <c r="A290" s="158">
        <f>MAX($A$16:$A289)+1</f>
        <v>153</v>
      </c>
      <c r="B290" s="299"/>
      <c r="C290" s="301"/>
      <c r="D290" s="301"/>
      <c r="E290" s="299"/>
      <c r="F290" s="301"/>
      <c r="G290" s="301"/>
      <c r="H290" s="302"/>
      <c r="I290" s="303"/>
      <c r="J290" s="304"/>
      <c r="L290" s="434"/>
      <c r="M290" s="434"/>
      <c r="N290" s="434"/>
      <c r="O290" s="434"/>
      <c r="P290" s="434"/>
      <c r="Q290" s="434"/>
      <c r="R290" s="434"/>
    </row>
    <row r="291" spans="1:18" ht="13.5" thickBot="1" x14ac:dyDescent="0.25">
      <c r="A291" s="158">
        <f>MAX($A$16:$A290)+1</f>
        <v>154</v>
      </c>
      <c r="B291" s="299"/>
      <c r="C291" s="301"/>
      <c r="D291" s="301"/>
      <c r="E291" s="299"/>
      <c r="F291" s="301"/>
      <c r="G291" s="301"/>
      <c r="H291" s="302"/>
      <c r="I291" s="303"/>
      <c r="J291" s="304"/>
      <c r="L291" s="434"/>
      <c r="M291" s="434"/>
      <c r="N291" s="434"/>
      <c r="O291" s="434"/>
      <c r="P291" s="434"/>
      <c r="Q291" s="434"/>
      <c r="R291" s="434"/>
    </row>
    <row r="292" spans="1:18" ht="13.5" thickBot="1" x14ac:dyDescent="0.25">
      <c r="A292" s="158">
        <f>MAX($A$16:$A291)+1</f>
        <v>155</v>
      </c>
      <c r="B292" s="299"/>
      <c r="C292" s="301"/>
      <c r="D292" s="301"/>
      <c r="E292" s="299"/>
      <c r="F292" s="301"/>
      <c r="G292" s="301"/>
      <c r="H292" s="302"/>
      <c r="I292" s="303"/>
      <c r="J292" s="304"/>
      <c r="L292" s="434"/>
      <c r="M292" s="434"/>
      <c r="N292" s="434"/>
      <c r="O292" s="434"/>
      <c r="P292" s="434"/>
      <c r="Q292" s="434"/>
      <c r="R292" s="434"/>
    </row>
    <row r="293" spans="1:18" ht="13.5" thickBot="1" x14ac:dyDescent="0.25">
      <c r="A293" s="158">
        <f>MAX($A$16:$A292)+1</f>
        <v>156</v>
      </c>
      <c r="B293" s="299"/>
      <c r="C293" s="301"/>
      <c r="D293" s="301"/>
      <c r="E293" s="299"/>
      <c r="F293" s="301"/>
      <c r="G293" s="301"/>
      <c r="H293" s="302"/>
      <c r="I293" s="303"/>
      <c r="J293" s="304"/>
      <c r="L293" s="434"/>
      <c r="M293" s="434"/>
      <c r="N293" s="434"/>
      <c r="O293" s="434"/>
      <c r="P293" s="434"/>
      <c r="Q293" s="434"/>
      <c r="R293" s="434"/>
    </row>
    <row r="294" spans="1:18" ht="13.5" thickBot="1" x14ac:dyDescent="0.25">
      <c r="A294" s="158">
        <f>MAX($A$16:$A293)+1</f>
        <v>157</v>
      </c>
      <c r="B294" s="299"/>
      <c r="C294" s="301"/>
      <c r="D294" s="301"/>
      <c r="E294" s="299"/>
      <c r="F294" s="301"/>
      <c r="G294" s="301"/>
      <c r="H294" s="302"/>
      <c r="I294" s="303"/>
      <c r="J294" s="304"/>
      <c r="L294" s="434"/>
      <c r="M294" s="434"/>
      <c r="N294" s="434"/>
      <c r="O294" s="434"/>
      <c r="P294" s="434"/>
      <c r="Q294" s="434"/>
      <c r="R294" s="434"/>
    </row>
    <row r="295" spans="1:18" ht="13.5" thickBot="1" x14ac:dyDescent="0.25">
      <c r="A295" s="158">
        <f>MAX($A$16:$A294)+1</f>
        <v>158</v>
      </c>
      <c r="B295" s="299"/>
      <c r="C295" s="301"/>
      <c r="D295" s="301"/>
      <c r="E295" s="299"/>
      <c r="F295" s="301"/>
      <c r="G295" s="301"/>
      <c r="H295" s="302"/>
      <c r="I295" s="303"/>
      <c r="J295" s="304"/>
      <c r="L295" s="434"/>
      <c r="M295" s="434"/>
      <c r="N295" s="434"/>
      <c r="O295" s="434"/>
      <c r="P295" s="434"/>
      <c r="Q295" s="434"/>
      <c r="R295" s="434"/>
    </row>
    <row r="296" spans="1:18" ht="13.5" thickBot="1" x14ac:dyDescent="0.25">
      <c r="A296" s="158">
        <f>MAX($A$16:$A295)+1</f>
        <v>159</v>
      </c>
      <c r="B296" s="299"/>
      <c r="C296" s="301"/>
      <c r="D296" s="301"/>
      <c r="E296" s="299"/>
      <c r="F296" s="301"/>
      <c r="G296" s="301"/>
      <c r="H296" s="302"/>
      <c r="I296" s="303"/>
      <c r="J296" s="304"/>
      <c r="L296" s="434"/>
      <c r="M296" s="434"/>
      <c r="N296" s="434"/>
      <c r="O296" s="434"/>
      <c r="P296" s="434"/>
      <c r="Q296" s="434"/>
      <c r="R296" s="434"/>
    </row>
    <row r="297" spans="1:18" ht="13.5" thickBot="1" x14ac:dyDescent="0.25">
      <c r="A297" s="158">
        <f>MAX($A$16:$A296)+1</f>
        <v>160</v>
      </c>
      <c r="B297" s="299"/>
      <c r="C297" s="301"/>
      <c r="D297" s="301"/>
      <c r="E297" s="299"/>
      <c r="F297" s="301"/>
      <c r="G297" s="301"/>
      <c r="H297" s="302"/>
      <c r="I297" s="303"/>
      <c r="J297" s="304"/>
      <c r="L297" s="434"/>
      <c r="M297" s="434"/>
      <c r="N297" s="434"/>
      <c r="O297" s="434"/>
      <c r="P297" s="434"/>
      <c r="Q297" s="434"/>
      <c r="R297" s="434"/>
    </row>
    <row r="298" spans="1:18" ht="13.5" thickBot="1" x14ac:dyDescent="0.25">
      <c r="A298" s="158">
        <f>MAX($A$16:$A297)+1</f>
        <v>161</v>
      </c>
      <c r="B298" s="299"/>
      <c r="C298" s="301"/>
      <c r="D298" s="301"/>
      <c r="E298" s="299"/>
      <c r="F298" s="301"/>
      <c r="G298" s="301"/>
      <c r="H298" s="302"/>
      <c r="I298" s="303"/>
      <c r="J298" s="304"/>
      <c r="L298" s="434"/>
      <c r="M298" s="434"/>
      <c r="N298" s="434"/>
      <c r="O298" s="434"/>
      <c r="P298" s="434"/>
      <c r="Q298" s="434"/>
      <c r="R298" s="434"/>
    </row>
    <row r="299" spans="1:18" ht="13.5" thickBot="1" x14ac:dyDescent="0.25">
      <c r="A299" s="158">
        <f>MAX($A$16:$A298)+1</f>
        <v>162</v>
      </c>
      <c r="B299" s="299"/>
      <c r="C299" s="301"/>
      <c r="D299" s="301"/>
      <c r="E299" s="299"/>
      <c r="F299" s="301"/>
      <c r="G299" s="301"/>
      <c r="H299" s="302"/>
      <c r="I299" s="303"/>
      <c r="J299" s="304"/>
      <c r="L299" s="434"/>
      <c r="M299" s="434"/>
      <c r="N299" s="434"/>
      <c r="O299" s="434"/>
      <c r="P299" s="434"/>
      <c r="Q299" s="434"/>
      <c r="R299" s="434"/>
    </row>
    <row r="300" spans="1:18" ht="13.5" thickBot="1" x14ac:dyDescent="0.25">
      <c r="A300" s="158">
        <f>MAX($A$16:$A299)+1</f>
        <v>163</v>
      </c>
      <c r="B300" s="299"/>
      <c r="C300" s="301"/>
      <c r="D300" s="301"/>
      <c r="E300" s="299"/>
      <c r="F300" s="301"/>
      <c r="G300" s="301"/>
      <c r="H300" s="302"/>
      <c r="I300" s="303"/>
      <c r="J300" s="304"/>
      <c r="L300" s="434"/>
      <c r="M300" s="434"/>
      <c r="N300" s="434"/>
      <c r="O300" s="434"/>
      <c r="P300" s="434"/>
      <c r="Q300" s="434"/>
      <c r="R300" s="434"/>
    </row>
    <row r="301" spans="1:18" ht="13.5" thickBot="1" x14ac:dyDescent="0.25">
      <c r="A301" s="158">
        <f>MAX($A$16:$A300)+1</f>
        <v>164</v>
      </c>
      <c r="B301" s="299"/>
      <c r="C301" s="301"/>
      <c r="D301" s="301"/>
      <c r="E301" s="299"/>
      <c r="F301" s="301"/>
      <c r="G301" s="301"/>
      <c r="H301" s="302"/>
      <c r="I301" s="303"/>
      <c r="J301" s="304"/>
      <c r="L301" s="434"/>
      <c r="M301" s="434"/>
      <c r="N301" s="434"/>
      <c r="O301" s="434"/>
      <c r="P301" s="434"/>
      <c r="Q301" s="434"/>
      <c r="R301" s="434"/>
    </row>
    <row r="302" spans="1:18" ht="13.5" thickBot="1" x14ac:dyDescent="0.25">
      <c r="A302" s="158">
        <f>MAX($A$16:$A301)+1</f>
        <v>165</v>
      </c>
      <c r="B302" s="299"/>
      <c r="C302" s="301"/>
      <c r="D302" s="301"/>
      <c r="E302" s="299"/>
      <c r="F302" s="301"/>
      <c r="G302" s="301"/>
      <c r="H302" s="302"/>
      <c r="I302" s="303"/>
      <c r="J302" s="304"/>
      <c r="L302" s="434"/>
      <c r="M302" s="434"/>
      <c r="N302" s="434"/>
      <c r="O302" s="434"/>
      <c r="P302" s="434"/>
      <c r="Q302" s="434"/>
      <c r="R302" s="434"/>
    </row>
    <row r="303" spans="1:18" ht="13.5" thickBot="1" x14ac:dyDescent="0.25">
      <c r="A303" s="158">
        <f>MAX($A$16:$A302)+1</f>
        <v>166</v>
      </c>
      <c r="B303" s="299"/>
      <c r="C303" s="301"/>
      <c r="D303" s="301"/>
      <c r="E303" s="299"/>
      <c r="F303" s="301"/>
      <c r="G303" s="301"/>
      <c r="H303" s="302"/>
      <c r="I303" s="303"/>
      <c r="J303" s="304"/>
      <c r="L303" s="434"/>
      <c r="M303" s="434"/>
      <c r="N303" s="434"/>
      <c r="O303" s="434"/>
      <c r="P303" s="434"/>
      <c r="Q303" s="434"/>
      <c r="R303" s="434"/>
    </row>
    <row r="304" spans="1:18" ht="13.5" thickBot="1" x14ac:dyDescent="0.25">
      <c r="A304" s="158">
        <f>MAX($A$16:$A303)+1</f>
        <v>167</v>
      </c>
      <c r="B304" s="299"/>
      <c r="C304" s="301"/>
      <c r="D304" s="301"/>
      <c r="E304" s="299"/>
      <c r="F304" s="301"/>
      <c r="G304" s="301"/>
      <c r="H304" s="302"/>
      <c r="I304" s="303"/>
      <c r="J304" s="304"/>
      <c r="L304" s="434"/>
      <c r="M304" s="434"/>
      <c r="N304" s="434"/>
      <c r="O304" s="434"/>
      <c r="P304" s="434"/>
      <c r="Q304" s="434"/>
      <c r="R304" s="434"/>
    </row>
    <row r="305" spans="1:18" ht="13.5" thickBot="1" x14ac:dyDescent="0.25">
      <c r="A305" s="158">
        <f>MAX($A$16:$A304)+1</f>
        <v>168</v>
      </c>
      <c r="B305" s="299"/>
      <c r="C305" s="301"/>
      <c r="D305" s="301"/>
      <c r="E305" s="299"/>
      <c r="F305" s="301"/>
      <c r="G305" s="301"/>
      <c r="H305" s="302"/>
      <c r="I305" s="303"/>
      <c r="J305" s="304"/>
      <c r="L305" s="434"/>
      <c r="M305" s="434"/>
      <c r="N305" s="434"/>
      <c r="O305" s="434"/>
      <c r="P305" s="434"/>
      <c r="Q305" s="434"/>
      <c r="R305" s="434"/>
    </row>
    <row r="306" spans="1:18" ht="13.5" thickBot="1" x14ac:dyDescent="0.25">
      <c r="A306" s="158">
        <f>MAX($A$16:$A305)+1</f>
        <v>169</v>
      </c>
      <c r="B306" s="299"/>
      <c r="C306" s="301"/>
      <c r="D306" s="301"/>
      <c r="E306" s="299"/>
      <c r="F306" s="301"/>
      <c r="G306" s="301"/>
      <c r="H306" s="302"/>
      <c r="I306" s="303"/>
      <c r="J306" s="304"/>
      <c r="L306" s="434"/>
      <c r="M306" s="434"/>
      <c r="N306" s="434"/>
      <c r="O306" s="434"/>
      <c r="P306" s="434"/>
      <c r="Q306" s="434"/>
      <c r="R306" s="434"/>
    </row>
    <row r="307" spans="1:18" ht="13.5" thickBot="1" x14ac:dyDescent="0.25">
      <c r="A307" s="158">
        <f>MAX($A$16:$A306)+1</f>
        <v>170</v>
      </c>
      <c r="B307" s="299"/>
      <c r="C307" s="301"/>
      <c r="D307" s="301"/>
      <c r="E307" s="299"/>
      <c r="F307" s="301"/>
      <c r="G307" s="301"/>
      <c r="H307" s="302"/>
      <c r="I307" s="303"/>
      <c r="J307" s="304"/>
      <c r="L307" s="434"/>
      <c r="M307" s="434"/>
      <c r="N307" s="434"/>
      <c r="O307" s="434"/>
      <c r="P307" s="434"/>
      <c r="Q307" s="434"/>
      <c r="R307" s="434"/>
    </row>
    <row r="308" spans="1:18" ht="13.5" thickBot="1" x14ac:dyDescent="0.25">
      <c r="A308" s="158">
        <f>MAX($A$16:$A307)+1</f>
        <v>171</v>
      </c>
      <c r="B308" s="305"/>
      <c r="C308" s="304"/>
      <c r="D308" s="304"/>
      <c r="E308" s="299"/>
      <c r="F308" s="301"/>
      <c r="G308" s="301"/>
      <c r="H308" s="302"/>
      <c r="I308" s="303"/>
      <c r="J308" s="304"/>
      <c r="L308" s="434"/>
      <c r="M308" s="434"/>
      <c r="N308" s="434"/>
      <c r="O308" s="434"/>
      <c r="P308" s="434"/>
      <c r="Q308" s="434"/>
      <c r="R308" s="434"/>
    </row>
    <row r="309" spans="1:18" ht="13.5" thickBot="1" x14ac:dyDescent="0.25">
      <c r="A309" s="158">
        <f>MAX($A$16:$A308)+1</f>
        <v>172</v>
      </c>
      <c r="B309" s="305"/>
      <c r="C309" s="304"/>
      <c r="D309" s="304"/>
      <c r="E309" s="299"/>
      <c r="F309" s="301"/>
      <c r="G309" s="301"/>
      <c r="H309" s="302"/>
      <c r="I309" s="303"/>
      <c r="J309" s="304"/>
      <c r="L309" s="434"/>
      <c r="M309" s="434"/>
      <c r="N309" s="434"/>
      <c r="O309" s="434"/>
      <c r="P309" s="434"/>
      <c r="Q309" s="434"/>
      <c r="R309" s="434"/>
    </row>
    <row r="310" spans="1:18" ht="13.5" thickBot="1" x14ac:dyDescent="0.25">
      <c r="A310" s="158">
        <f>MAX($A$16:$A309)+1</f>
        <v>173</v>
      </c>
      <c r="B310" s="305"/>
      <c r="C310" s="304"/>
      <c r="D310" s="304"/>
      <c r="E310" s="299"/>
      <c r="F310" s="301"/>
      <c r="G310" s="301"/>
      <c r="H310" s="302"/>
      <c r="I310" s="303"/>
      <c r="J310" s="304"/>
      <c r="L310" s="434"/>
      <c r="M310" s="434"/>
      <c r="N310" s="434"/>
      <c r="O310" s="434"/>
      <c r="P310" s="434"/>
      <c r="Q310" s="434"/>
      <c r="R310" s="434"/>
    </row>
    <row r="311" spans="1:18" ht="13.5" thickBot="1" x14ac:dyDescent="0.25">
      <c r="A311" s="158">
        <f>MAX($A$16:$A310)+1</f>
        <v>174</v>
      </c>
      <c r="B311" s="305"/>
      <c r="C311" s="304"/>
      <c r="D311" s="304"/>
      <c r="E311" s="299"/>
      <c r="F311" s="301"/>
      <c r="G311" s="301"/>
      <c r="H311" s="302"/>
      <c r="I311" s="303"/>
      <c r="J311" s="304"/>
      <c r="L311" s="434"/>
      <c r="M311" s="434"/>
      <c r="N311" s="434"/>
      <c r="O311" s="434"/>
      <c r="P311" s="434"/>
      <c r="Q311" s="434"/>
      <c r="R311" s="434"/>
    </row>
    <row r="312" spans="1:18" ht="13.5" thickBot="1" x14ac:dyDescent="0.25">
      <c r="A312" s="158">
        <f>MAX($A$16:$A311)+1</f>
        <v>175</v>
      </c>
      <c r="B312" s="305"/>
      <c r="C312" s="304"/>
      <c r="D312" s="304"/>
      <c r="E312" s="299"/>
      <c r="F312" s="301"/>
      <c r="G312" s="301"/>
      <c r="H312" s="302"/>
      <c r="I312" s="303"/>
      <c r="J312" s="304"/>
      <c r="L312" s="434"/>
      <c r="M312" s="434"/>
      <c r="N312" s="434"/>
      <c r="O312" s="434"/>
      <c r="P312" s="434"/>
      <c r="Q312" s="434"/>
      <c r="R312" s="434"/>
    </row>
    <row r="313" spans="1:18" ht="13.5" thickBot="1" x14ac:dyDescent="0.25">
      <c r="A313" s="158">
        <f>MAX($A$16:$A312)+1</f>
        <v>176</v>
      </c>
      <c r="B313" s="305"/>
      <c r="C313" s="304"/>
      <c r="D313" s="304"/>
      <c r="E313" s="299"/>
      <c r="F313" s="301"/>
      <c r="G313" s="301"/>
      <c r="H313" s="302"/>
      <c r="I313" s="303"/>
      <c r="J313" s="304"/>
      <c r="L313" s="434"/>
      <c r="M313" s="434"/>
      <c r="N313" s="434"/>
      <c r="O313" s="434"/>
      <c r="P313" s="434"/>
      <c r="Q313" s="434"/>
      <c r="R313" s="434"/>
    </row>
    <row r="314" spans="1:18" ht="13.5" thickBot="1" x14ac:dyDescent="0.25">
      <c r="A314" s="158">
        <f>MAX($A$16:$A313)+1</f>
        <v>177</v>
      </c>
      <c r="B314" s="305"/>
      <c r="C314" s="304"/>
      <c r="D314" s="304"/>
      <c r="E314" s="299"/>
      <c r="F314" s="301"/>
      <c r="G314" s="301"/>
      <c r="H314" s="302"/>
      <c r="I314" s="303"/>
      <c r="J314" s="304"/>
      <c r="L314" s="434"/>
      <c r="M314" s="434"/>
      <c r="N314" s="434"/>
      <c r="O314" s="434"/>
      <c r="P314" s="434"/>
      <c r="Q314" s="434"/>
      <c r="R314" s="434"/>
    </row>
    <row r="315" spans="1:18" ht="13.5" thickBot="1" x14ac:dyDescent="0.25">
      <c r="A315" s="158">
        <f>MAX($A$16:$A314)+1</f>
        <v>178</v>
      </c>
      <c r="B315" s="305"/>
      <c r="C315" s="304"/>
      <c r="D315" s="304"/>
      <c r="E315" s="299"/>
      <c r="F315" s="301"/>
      <c r="G315" s="301"/>
      <c r="H315" s="302"/>
      <c r="I315" s="303"/>
      <c r="J315" s="304"/>
      <c r="L315" s="434"/>
      <c r="M315" s="434"/>
      <c r="N315" s="434"/>
      <c r="O315" s="434"/>
      <c r="P315" s="434"/>
      <c r="Q315" s="434"/>
      <c r="R315" s="434"/>
    </row>
    <row r="316" spans="1:18" ht="13.5" thickBot="1" x14ac:dyDescent="0.25">
      <c r="A316" s="158">
        <f>MAX($A$16:$A315)+1</f>
        <v>179</v>
      </c>
      <c r="B316" s="305"/>
      <c r="C316" s="304"/>
      <c r="D316" s="304"/>
      <c r="E316" s="299"/>
      <c r="F316" s="301"/>
      <c r="G316" s="301"/>
      <c r="H316" s="302"/>
      <c r="I316" s="303"/>
      <c r="J316" s="304"/>
      <c r="L316" s="434"/>
      <c r="M316" s="434"/>
      <c r="N316" s="434"/>
      <c r="O316" s="434"/>
      <c r="P316" s="434"/>
      <c r="Q316" s="434"/>
      <c r="R316" s="434"/>
    </row>
    <row r="317" spans="1:18" ht="13.5" thickBot="1" x14ac:dyDescent="0.25">
      <c r="A317" s="158">
        <f>MAX($A$16:$A316)+1</f>
        <v>180</v>
      </c>
      <c r="B317" s="305"/>
      <c r="C317" s="304"/>
      <c r="D317" s="304"/>
      <c r="E317" s="299"/>
      <c r="F317" s="301"/>
      <c r="G317" s="301"/>
      <c r="H317" s="302"/>
      <c r="I317" s="303"/>
      <c r="J317" s="304"/>
      <c r="L317" s="434"/>
      <c r="M317" s="434"/>
      <c r="N317" s="434"/>
      <c r="O317" s="434"/>
      <c r="P317" s="434"/>
      <c r="Q317" s="434"/>
      <c r="R317" s="434"/>
    </row>
    <row r="318" spans="1:18" ht="13.5" thickBot="1" x14ac:dyDescent="0.25">
      <c r="A318" s="158">
        <f>MAX($A$16:$A317)+1</f>
        <v>181</v>
      </c>
      <c r="B318" s="305"/>
      <c r="C318" s="304"/>
      <c r="D318" s="304"/>
      <c r="E318" s="299"/>
      <c r="F318" s="301"/>
      <c r="G318" s="301"/>
      <c r="H318" s="302"/>
      <c r="I318" s="303"/>
      <c r="J318" s="304"/>
    </row>
    <row r="319" spans="1:18" ht="13.5" thickBot="1" x14ac:dyDescent="0.25">
      <c r="A319" s="158">
        <f>MAX($A$16:$A318)+1</f>
        <v>182</v>
      </c>
      <c r="B319" s="305"/>
      <c r="C319" s="304"/>
      <c r="D319" s="304"/>
      <c r="E319" s="299"/>
      <c r="F319" s="301"/>
      <c r="G319" s="301"/>
      <c r="H319" s="302"/>
      <c r="I319" s="303"/>
      <c r="J319" s="304"/>
    </row>
    <row r="320" spans="1:18" ht="13.5" thickBot="1" x14ac:dyDescent="0.25">
      <c r="A320" s="158">
        <f>MAX($A$16:$A319)+1</f>
        <v>183</v>
      </c>
      <c r="B320" s="305"/>
      <c r="C320" s="304"/>
      <c r="D320" s="304"/>
      <c r="E320" s="299"/>
      <c r="F320" s="301"/>
      <c r="G320" s="301"/>
      <c r="H320" s="302"/>
      <c r="I320" s="303"/>
      <c r="J320" s="304"/>
    </row>
    <row r="321" spans="1:10" ht="13.5" thickBot="1" x14ac:dyDescent="0.25">
      <c r="A321" s="158">
        <f>MAX($A$16:$A320)+1</f>
        <v>184</v>
      </c>
      <c r="B321" s="305"/>
      <c r="C321" s="304"/>
      <c r="D321" s="304"/>
      <c r="E321" s="299"/>
      <c r="F321" s="301"/>
      <c r="G321" s="301"/>
      <c r="H321" s="302"/>
      <c r="I321" s="303"/>
      <c r="J321" s="304"/>
    </row>
    <row r="322" spans="1:10" ht="13.5" thickBot="1" x14ac:dyDescent="0.25">
      <c r="A322" s="158">
        <f>MAX($A$16:$A321)+1</f>
        <v>185</v>
      </c>
      <c r="B322" s="305"/>
      <c r="C322" s="304"/>
      <c r="D322" s="304"/>
      <c r="E322" s="299"/>
      <c r="F322" s="301"/>
      <c r="G322" s="301"/>
      <c r="H322" s="302"/>
      <c r="I322" s="303"/>
      <c r="J322" s="304"/>
    </row>
    <row r="323" spans="1:10" ht="14.1" hidden="1" customHeight="1" thickBot="1" x14ac:dyDescent="0.25"/>
    <row r="324" spans="1:10" ht="14.1" hidden="1" customHeight="1" thickBot="1" x14ac:dyDescent="0.25"/>
    <row r="325" spans="1:10" ht="14.1" hidden="1" customHeight="1" thickBot="1" x14ac:dyDescent="0.25"/>
    <row r="326" spans="1:10" ht="14.1" hidden="1" customHeight="1" thickBot="1" x14ac:dyDescent="0.25"/>
    <row r="327" spans="1:10" ht="14.1" hidden="1" customHeight="1" thickBot="1" x14ac:dyDescent="0.25"/>
    <row r="328" spans="1:10" ht="14.1" hidden="1" customHeight="1" thickBot="1" x14ac:dyDescent="0.25"/>
    <row r="329" spans="1:10" ht="14.1" hidden="1" customHeight="1" thickBot="1" x14ac:dyDescent="0.25"/>
    <row r="330" spans="1:10" ht="14.1" hidden="1" customHeight="1" thickBot="1" x14ac:dyDescent="0.25"/>
    <row r="331" spans="1:10" ht="14.1" hidden="1" customHeight="1" thickBot="1" x14ac:dyDescent="0.25"/>
    <row r="332" spans="1:10" ht="14.1" hidden="1" customHeight="1" thickBot="1" x14ac:dyDescent="0.25"/>
    <row r="333" spans="1:10" ht="14.1" hidden="1" customHeight="1" thickBot="1" x14ac:dyDescent="0.25"/>
    <row r="334" spans="1:10" ht="14.1" hidden="1" customHeight="1" thickBot="1" x14ac:dyDescent="0.25"/>
    <row r="335" spans="1:10" ht="14.1" hidden="1" customHeight="1" thickBot="1" x14ac:dyDescent="0.25"/>
    <row r="336" spans="1:10" ht="14.1" hidden="1" customHeight="1" thickBot="1" x14ac:dyDescent="0.25"/>
    <row r="337" ht="14.1" hidden="1" customHeight="1" thickBot="1" x14ac:dyDescent="0.25"/>
    <row r="338" ht="13.5" hidden="1" thickBot="1" x14ac:dyDescent="0.25"/>
    <row r="339" ht="13.5" hidden="1" thickBot="1" x14ac:dyDescent="0.25"/>
    <row r="340" ht="13.5" hidden="1" thickBot="1" x14ac:dyDescent="0.25"/>
    <row r="341" ht="13.5" hidden="1" thickBot="1" x14ac:dyDescent="0.25"/>
    <row r="342" ht="13.5" hidden="1" thickBot="1" x14ac:dyDescent="0.25"/>
    <row r="343" ht="13.5" hidden="1" thickBot="1" x14ac:dyDescent="0.25"/>
    <row r="344" ht="13.5" hidden="1" thickBot="1" x14ac:dyDescent="0.25"/>
    <row r="345" ht="13.5" hidden="1" thickBot="1" x14ac:dyDescent="0.25"/>
    <row r="346" ht="13.5" hidden="1" thickBot="1" x14ac:dyDescent="0.25"/>
    <row r="347" ht="13.5" hidden="1" thickBot="1" x14ac:dyDescent="0.25"/>
    <row r="348" ht="13.5" hidden="1" thickBot="1" x14ac:dyDescent="0.25"/>
    <row r="349" ht="13.5" hidden="1" thickBot="1" x14ac:dyDescent="0.25"/>
    <row r="350" ht="13.5" hidden="1" thickBot="1" x14ac:dyDescent="0.25"/>
    <row r="351" ht="13.5" hidden="1" thickBot="1" x14ac:dyDescent="0.25"/>
    <row r="352" ht="13.5" hidden="1" thickBot="1" x14ac:dyDescent="0.25"/>
    <row r="353" ht="13.5" hidden="1" thickBot="1" x14ac:dyDescent="0.25"/>
    <row r="354" ht="13.5" hidden="1" thickBot="1" x14ac:dyDescent="0.25"/>
    <row r="355" ht="13.5" hidden="1" thickBot="1" x14ac:dyDescent="0.25"/>
    <row r="356" ht="13.5" hidden="1" thickBot="1" x14ac:dyDescent="0.25"/>
    <row r="357" ht="13.5" hidden="1" thickBot="1" x14ac:dyDescent="0.25"/>
    <row r="358" ht="13.5" hidden="1" thickBot="1" x14ac:dyDescent="0.25"/>
    <row r="359" ht="13.5" hidden="1" thickBot="1" x14ac:dyDescent="0.25"/>
    <row r="360" ht="13.5" hidden="1" thickBot="1" x14ac:dyDescent="0.25"/>
    <row r="361" ht="13.5" hidden="1" thickBot="1" x14ac:dyDescent="0.25"/>
    <row r="362" ht="13.5" hidden="1" thickBot="1" x14ac:dyDescent="0.25"/>
    <row r="363" ht="13.5" hidden="1" thickBot="1" x14ac:dyDescent="0.25"/>
    <row r="364" ht="13.5" hidden="1" thickBot="1" x14ac:dyDescent="0.25"/>
    <row r="365" ht="13.5" hidden="1" thickBot="1" x14ac:dyDescent="0.25"/>
    <row r="366" ht="13.5" hidden="1" thickBot="1" x14ac:dyDescent="0.25"/>
    <row r="367" ht="13.5" hidden="1" thickBot="1" x14ac:dyDescent="0.25"/>
    <row r="368" ht="13.5" hidden="1" thickBot="1" x14ac:dyDescent="0.25"/>
    <row r="369" ht="13.5" hidden="1" thickBot="1" x14ac:dyDescent="0.25"/>
    <row r="370" ht="13.5" hidden="1" thickBot="1" x14ac:dyDescent="0.25"/>
    <row r="371" ht="13.5" hidden="1" thickBot="1" x14ac:dyDescent="0.25"/>
    <row r="372" ht="13.5" hidden="1" thickBot="1" x14ac:dyDescent="0.25"/>
    <row r="373" ht="13.5" hidden="1" thickBot="1" x14ac:dyDescent="0.25"/>
    <row r="374" ht="13.5" hidden="1" thickBot="1" x14ac:dyDescent="0.25"/>
    <row r="375" ht="13.5" hidden="1" thickBot="1" x14ac:dyDescent="0.25"/>
    <row r="376" ht="13.5" hidden="1" thickBot="1" x14ac:dyDescent="0.25"/>
    <row r="377" ht="13.5" hidden="1" thickBot="1" x14ac:dyDescent="0.25"/>
    <row r="378" ht="13.5" hidden="1" thickBot="1" x14ac:dyDescent="0.25"/>
    <row r="379" ht="13.5" hidden="1" thickBot="1" x14ac:dyDescent="0.25"/>
    <row r="380" ht="13.5" hidden="1" thickBot="1" x14ac:dyDescent="0.25"/>
    <row r="381" ht="13.5" hidden="1" thickBot="1" x14ac:dyDescent="0.25"/>
    <row r="382" ht="13.5" hidden="1" thickBot="1" x14ac:dyDescent="0.25"/>
    <row r="383" ht="13.5" hidden="1" thickBot="1" x14ac:dyDescent="0.25"/>
    <row r="384" ht="13.5" hidden="1" thickBot="1" x14ac:dyDescent="0.25"/>
    <row r="385" ht="13.5" hidden="1" thickBot="1" x14ac:dyDescent="0.25"/>
    <row r="386" ht="13.5" hidden="1" thickBot="1" x14ac:dyDescent="0.25"/>
    <row r="387" ht="13.5" hidden="1" thickBot="1" x14ac:dyDescent="0.25"/>
    <row r="388" ht="13.5" hidden="1" thickBot="1" x14ac:dyDescent="0.25"/>
    <row r="389" ht="13.5" hidden="1" thickBot="1" x14ac:dyDescent="0.25"/>
    <row r="390" ht="13.5" hidden="1" thickBot="1" x14ac:dyDescent="0.25"/>
    <row r="391" ht="13.5" hidden="1" thickBot="1" x14ac:dyDescent="0.25"/>
    <row r="392" ht="13.5" hidden="1" thickBot="1" x14ac:dyDescent="0.25"/>
    <row r="393" ht="13.5" hidden="1" thickBot="1" x14ac:dyDescent="0.25"/>
    <row r="394" ht="13.5" hidden="1" thickBot="1" x14ac:dyDescent="0.25"/>
    <row r="395" ht="13.5" hidden="1" thickBot="1" x14ac:dyDescent="0.25"/>
    <row r="396" ht="13.5" hidden="1" thickBot="1" x14ac:dyDescent="0.25"/>
    <row r="397" ht="13.5" hidden="1" thickBot="1" x14ac:dyDescent="0.25"/>
    <row r="398" ht="13.5" hidden="1" thickBot="1" x14ac:dyDescent="0.25"/>
    <row r="399" ht="13.5" hidden="1" thickBot="1" x14ac:dyDescent="0.25"/>
    <row r="400" ht="13.5" hidden="1" thickBot="1" x14ac:dyDescent="0.25"/>
    <row r="401" ht="13.5" hidden="1" thickBot="1" x14ac:dyDescent="0.25"/>
    <row r="402" ht="13.5" hidden="1" thickBot="1" x14ac:dyDescent="0.25"/>
    <row r="403" ht="13.5" hidden="1" thickBot="1" x14ac:dyDescent="0.25"/>
    <row r="404" ht="13.5" hidden="1" thickBot="1" x14ac:dyDescent="0.25"/>
    <row r="405" ht="13.5" hidden="1" thickBot="1" x14ac:dyDescent="0.25"/>
    <row r="406" ht="13.5" hidden="1" thickBot="1" x14ac:dyDescent="0.25"/>
    <row r="407" ht="13.5" hidden="1" thickBot="1" x14ac:dyDescent="0.25"/>
    <row r="408" ht="13.5" hidden="1" thickBot="1" x14ac:dyDescent="0.25"/>
    <row r="409" ht="13.5" hidden="1" thickBot="1" x14ac:dyDescent="0.25"/>
    <row r="410" ht="13.5" hidden="1" thickBot="1" x14ac:dyDescent="0.25"/>
    <row r="411" ht="13.5" hidden="1" thickBot="1" x14ac:dyDescent="0.25"/>
    <row r="412" ht="13.5" hidden="1" thickBot="1" x14ac:dyDescent="0.25"/>
    <row r="413" ht="13.5" hidden="1" thickBot="1" x14ac:dyDescent="0.25"/>
    <row r="414" ht="13.5" hidden="1" thickBot="1" x14ac:dyDescent="0.25"/>
    <row r="415" ht="13.5" hidden="1" thickBot="1" x14ac:dyDescent="0.25"/>
    <row r="416" ht="13.5" hidden="1" thickBot="1" x14ac:dyDescent="0.25"/>
    <row r="417" ht="13.5" hidden="1" thickBot="1" x14ac:dyDescent="0.25"/>
    <row r="418" ht="13.5" hidden="1" thickBot="1" x14ac:dyDescent="0.25"/>
    <row r="419" ht="13.5" hidden="1" thickBot="1" x14ac:dyDescent="0.25"/>
    <row r="420" ht="13.5" hidden="1" thickBot="1" x14ac:dyDescent="0.25"/>
    <row r="421" ht="13.5" hidden="1" thickBot="1" x14ac:dyDescent="0.25"/>
    <row r="422" ht="13.5" hidden="1" thickBot="1" x14ac:dyDescent="0.25"/>
    <row r="423" ht="13.5" hidden="1" thickBot="1" x14ac:dyDescent="0.25"/>
    <row r="424" ht="13.5" hidden="1" thickBot="1" x14ac:dyDescent="0.25"/>
    <row r="425" ht="13.5" hidden="1" thickBot="1" x14ac:dyDescent="0.25"/>
    <row r="426" ht="13.5" hidden="1" thickBot="1" x14ac:dyDescent="0.25"/>
    <row r="427" ht="13.5" hidden="1" thickBot="1" x14ac:dyDescent="0.25"/>
    <row r="428" ht="13.5" hidden="1" thickBot="1" x14ac:dyDescent="0.25"/>
    <row r="429" ht="13.5" hidden="1" thickBot="1" x14ac:dyDescent="0.25"/>
    <row r="430" ht="13.5" hidden="1" thickBot="1" x14ac:dyDescent="0.25"/>
    <row r="431" ht="13.5" hidden="1" thickBot="1" x14ac:dyDescent="0.25"/>
    <row r="432" ht="13.5" hidden="1" thickBot="1" x14ac:dyDescent="0.25"/>
    <row r="433" spans="1:10" ht="13.5" hidden="1" thickBot="1" x14ac:dyDescent="0.25"/>
    <row r="434" spans="1:10" ht="13.5" hidden="1" thickBot="1" x14ac:dyDescent="0.25"/>
    <row r="435" spans="1:10" ht="13.5" hidden="1" thickBot="1" x14ac:dyDescent="0.25"/>
    <row r="436" spans="1:10" ht="13.5" hidden="1" thickBot="1" x14ac:dyDescent="0.25"/>
    <row r="437" spans="1:10" ht="13.5" hidden="1" thickBot="1" x14ac:dyDescent="0.25"/>
    <row r="438" spans="1:10" ht="13.5" hidden="1" thickBot="1" x14ac:dyDescent="0.25"/>
    <row r="439" spans="1:10" ht="13.5" hidden="1" thickBot="1" x14ac:dyDescent="0.25"/>
    <row r="440" spans="1:10" ht="13.5" hidden="1" thickBot="1" x14ac:dyDescent="0.25"/>
    <row r="441" spans="1:10" ht="13.5" hidden="1" thickBot="1" x14ac:dyDescent="0.25"/>
    <row r="442" spans="1:10" ht="13.5" hidden="1" thickBot="1" x14ac:dyDescent="0.25"/>
    <row r="443" spans="1:10" ht="13.5" hidden="1" thickBot="1" x14ac:dyDescent="0.25"/>
    <row r="444" spans="1:10" ht="13.5" hidden="1" thickBot="1" x14ac:dyDescent="0.25"/>
    <row r="445" spans="1:10" ht="13.5" hidden="1" thickBot="1" x14ac:dyDescent="0.25"/>
    <row r="446" spans="1:10" ht="13.5" hidden="1" thickBot="1" x14ac:dyDescent="0.25"/>
    <row r="447" spans="1:10" ht="13.5" hidden="1" thickBot="1" x14ac:dyDescent="0.25"/>
    <row r="448" spans="1:10" ht="9.75" customHeight="1" thickBot="1" x14ac:dyDescent="0.25">
      <c r="A448" s="307" t="s">
        <v>602</v>
      </c>
      <c r="B448" s="308"/>
      <c r="C448" s="309"/>
      <c r="D448" s="309"/>
      <c r="E448" s="308"/>
      <c r="F448" s="308"/>
      <c r="G448" s="309"/>
      <c r="H448" s="310"/>
      <c r="I448" s="311"/>
      <c r="J448" s="249"/>
    </row>
    <row r="449" ht="9.75" customHeight="1" x14ac:dyDescent="0.2"/>
    <row r="450" ht="9.75" customHeight="1" x14ac:dyDescent="0.2"/>
  </sheetData>
  <mergeCells count="1">
    <mergeCell ref="L154:R154"/>
  </mergeCells>
  <conditionalFormatting sqref="A39:A56">
    <cfRule type="expression" dxfId="250" priority="17">
      <formula>$J39="No"</formula>
    </cfRule>
  </conditionalFormatting>
  <conditionalFormatting sqref="A140:A145">
    <cfRule type="expression" dxfId="249" priority="13">
      <formula>$J140="No"</formula>
    </cfRule>
  </conditionalFormatting>
  <conditionalFormatting sqref="A19:B37 C37:J37 A38:J38 A120:A122">
    <cfRule type="expression" dxfId="248" priority="20">
      <formula>$J19="No"</formula>
    </cfRule>
  </conditionalFormatting>
  <conditionalFormatting sqref="A59:I79">
    <cfRule type="expression" dxfId="247" priority="35">
      <formula>$J59="No"</formula>
    </cfRule>
  </conditionalFormatting>
  <conditionalFormatting sqref="A57:J57">
    <cfRule type="expression" dxfId="246" priority="15">
      <formula>$J57="No"</formula>
    </cfRule>
  </conditionalFormatting>
  <conditionalFormatting sqref="A119:J119">
    <cfRule type="expression" dxfId="245" priority="26">
      <formula>$J119="No"</formula>
    </cfRule>
  </conditionalFormatting>
  <conditionalFormatting sqref="A146:J322">
    <cfRule type="expression" dxfId="244" priority="1">
      <formula>$J146="No"</formula>
    </cfRule>
  </conditionalFormatting>
  <conditionalFormatting sqref="B104">
    <cfRule type="expression" dxfId="243" priority="6">
      <formula>$I104="No"</formula>
    </cfRule>
  </conditionalFormatting>
  <conditionalFormatting sqref="B121 D121">
    <cfRule type="expression" dxfId="242" priority="21">
      <formula>$I121="No"</formula>
    </cfRule>
  </conditionalFormatting>
  <conditionalFormatting sqref="B122">
    <cfRule type="expression" dxfId="241" priority="24">
      <formula>$J122="No"</formula>
    </cfRule>
  </conditionalFormatting>
  <conditionalFormatting sqref="B143:B145 D143:D145">
    <cfRule type="expression" dxfId="240" priority="12">
      <formula>$I143="No"</formula>
    </cfRule>
  </conditionalFormatting>
  <conditionalFormatting sqref="B42:C42">
    <cfRule type="expression" dxfId="239" priority="30">
      <formula>$J42="No"</formula>
    </cfRule>
  </conditionalFormatting>
  <conditionalFormatting sqref="B121:D121">
    <cfRule type="expression" dxfId="238" priority="22">
      <formula>$J121="No"</formula>
    </cfRule>
  </conditionalFormatting>
  <conditionalFormatting sqref="B141:H141">
    <cfRule type="expression" dxfId="237" priority="18">
      <formula>$J141="No"</formula>
    </cfRule>
  </conditionalFormatting>
  <conditionalFormatting sqref="B80:I103">
    <cfRule type="expression" dxfId="236" priority="16">
      <formula>$J80="No"</formula>
    </cfRule>
  </conditionalFormatting>
  <conditionalFormatting sqref="B112:I118">
    <cfRule type="expression" dxfId="235" priority="27">
      <formula>$J112="No"</formula>
    </cfRule>
  </conditionalFormatting>
  <conditionalFormatting sqref="B104:J104">
    <cfRule type="expression" dxfId="234" priority="7">
      <formula>$J104="No"</formula>
    </cfRule>
  </conditionalFormatting>
  <conditionalFormatting sqref="B120:J120">
    <cfRule type="expression" dxfId="233" priority="25">
      <formula>$J120="No"</formula>
    </cfRule>
  </conditionalFormatting>
  <conditionalFormatting sqref="B142:J145">
    <cfRule type="expression" dxfId="232" priority="11">
      <formula>$J142="No"</formula>
    </cfRule>
  </conditionalFormatting>
  <conditionalFormatting sqref="C27:I36">
    <cfRule type="expression" dxfId="231" priority="31">
      <formula>$J27="No"</formula>
    </cfRule>
  </conditionalFormatting>
  <conditionalFormatting sqref="C105:I109">
    <cfRule type="expression" dxfId="230" priority="5">
      <formula>$J105="No"</formula>
    </cfRule>
  </conditionalFormatting>
  <conditionalFormatting sqref="D19:D22">
    <cfRule type="expression" dxfId="229" priority="41">
      <formula>$H19="No"</formula>
    </cfRule>
  </conditionalFormatting>
  <conditionalFormatting sqref="D23">
    <cfRule type="expression" dxfId="228" priority="33">
      <formula>$H19="No"</formula>
    </cfRule>
  </conditionalFormatting>
  <conditionalFormatting sqref="D23:D24">
    <cfRule type="expression" dxfId="227" priority="34">
      <formula>$J23="No"</formula>
    </cfRule>
  </conditionalFormatting>
  <conditionalFormatting sqref="D24:D25">
    <cfRule type="expression" dxfId="226" priority="40">
      <formula>$H23="No"</formula>
    </cfRule>
  </conditionalFormatting>
  <conditionalFormatting sqref="D26">
    <cfRule type="expression" dxfId="225" priority="39">
      <formula>$H26="No"</formula>
    </cfRule>
  </conditionalFormatting>
  <conditionalFormatting sqref="D41:D46">
    <cfRule type="expression" dxfId="224" priority="28">
      <formula>$H41="No"</formula>
    </cfRule>
  </conditionalFormatting>
  <conditionalFormatting sqref="D52">
    <cfRule type="expression" dxfId="223" priority="38">
      <formula>$H52="No"</formula>
    </cfRule>
  </conditionalFormatting>
  <conditionalFormatting sqref="D54">
    <cfRule type="expression" dxfId="222" priority="37">
      <formula>$H54="No"</formula>
    </cfRule>
  </conditionalFormatting>
  <conditionalFormatting sqref="D58">
    <cfRule type="expression" dxfId="221" priority="36">
      <formula>$H58="No"</formula>
    </cfRule>
  </conditionalFormatting>
  <conditionalFormatting sqref="D76">
    <cfRule type="expression" dxfId="220" priority="49">
      <formula>$J75="No"</formula>
    </cfRule>
  </conditionalFormatting>
  <conditionalFormatting sqref="D110:D111">
    <cfRule type="expression" dxfId="219" priority="32">
      <formula>$H110="No"</formula>
    </cfRule>
  </conditionalFormatting>
  <conditionalFormatting sqref="E121:E122">
    <cfRule type="expression" dxfId="218" priority="19">
      <formula>$J121="No"</formula>
    </cfRule>
  </conditionalFormatting>
  <conditionalFormatting sqref="E24:I24">
    <cfRule type="expression" dxfId="217" priority="47">
      <formula>$J24="No"</formula>
    </cfRule>
  </conditionalFormatting>
  <conditionalFormatting sqref="E26:I26">
    <cfRule type="expression" dxfId="216" priority="46">
      <formula>$J26="No"</formula>
    </cfRule>
  </conditionalFormatting>
  <conditionalFormatting sqref="E41:I46">
    <cfRule type="expression" dxfId="215" priority="29">
      <formula>$J41="No"</formula>
    </cfRule>
  </conditionalFormatting>
  <conditionalFormatting sqref="E52:I52">
    <cfRule type="expression" dxfId="214" priority="45">
      <formula>$J52="No"</formula>
    </cfRule>
  </conditionalFormatting>
  <conditionalFormatting sqref="E54:I54">
    <cfRule type="expression" dxfId="213" priority="44">
      <formula>$J54="No"</formula>
    </cfRule>
  </conditionalFormatting>
  <conditionalFormatting sqref="E58:I58">
    <cfRule type="expression" dxfId="212" priority="43">
      <formula>$J58="No"</formula>
    </cfRule>
  </conditionalFormatting>
  <conditionalFormatting sqref="E110:I111">
    <cfRule type="expression" dxfId="211" priority="42">
      <formula>$J110="No"</formula>
    </cfRule>
  </conditionalFormatting>
  <conditionalFormatting sqref="E19:J23 C19:C24 J24:J36 C25:I25 C26 C39:I40 B39:B41 J39:J56 C41 C43:C46 B43:B56 C47:I51 C52 C53:I53 C54 C55:I56 A58:C58 A80:A118 B105:B111 C110:C111 A124:J139 E140 I140:I141 J141">
    <cfRule type="expression" dxfId="210" priority="48">
      <formula>$J19="No"</formula>
    </cfRule>
  </conditionalFormatting>
  <conditionalFormatting sqref="F121:I121">
    <cfRule type="expression" dxfId="209" priority="9">
      <formula>$J121="No"</formula>
    </cfRule>
  </conditionalFormatting>
  <conditionalFormatting sqref="J58:J103 J105:J118">
    <cfRule type="expression" dxfId="208" priority="23">
      <formula>$J58="No"</formula>
    </cfRule>
  </conditionalFormatting>
  <conditionalFormatting sqref="J121">
    <cfRule type="expression" dxfId="207" priority="10">
      <formula>$I121="No"</formula>
    </cfRule>
  </conditionalFormatting>
  <dataValidations count="1">
    <dataValidation type="list" allowBlank="1" showInputMessage="1" showErrorMessage="1" sqref="J174:J322 J18:J146" xr:uid="{6D118C98-E9CC-4CF3-9373-18405BC9074D}">
      <formula1>"Yes,No"</formula1>
    </dataValidation>
  </dataValidations>
  <pageMargins left="0.25" right="0.25" top="0.75" bottom="0.75" header="0.3" footer="0.3"/>
  <pageSetup paperSize="8" scale="70" fitToHeight="0" orientation="landscape" r:id="rId1"/>
  <headerFooter>
    <oddFooter>&amp;C_x000D_&amp;1#&amp;"Calibri"&amp;10&amp;K000000 OFFICIAL-Internal Only</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9B3EC-7007-4C1E-949D-8CB434F7D0BD}">
  <sheetPr>
    <tabColor theme="4"/>
    <pageSetUpPr fitToPage="1"/>
  </sheetPr>
  <dimension ref="A1:CA308"/>
  <sheetViews>
    <sheetView topLeftCell="A4" zoomScale="80" zoomScaleNormal="80" workbookViewId="0">
      <pane ySplit="13" topLeftCell="A17" activePane="bottomLeft" state="frozen"/>
      <selection activeCell="L178" sqref="L178"/>
      <selection pane="bottomLeft" activeCell="D27" sqref="D27"/>
    </sheetView>
  </sheetViews>
  <sheetFormatPr defaultRowHeight="32.25" customHeight="1" outlineLevelRow="1" x14ac:dyDescent="0.2"/>
  <cols>
    <col min="1" max="1" width="4.125" customWidth="1"/>
    <col min="2" max="2" width="27.75" style="1" bestFit="1" customWidth="1"/>
    <col min="3" max="3" width="48.125" customWidth="1"/>
    <col min="4" max="4" width="44.625" style="315" customWidth="1"/>
    <col min="5" max="5" width="25.875" customWidth="1"/>
    <col min="6" max="6" width="28.875" bestFit="1" customWidth="1"/>
    <col min="7" max="7" width="26" style="306" customWidth="1"/>
    <col min="8" max="8" width="19.375" customWidth="1"/>
    <col min="9" max="9" width="10.625" style="394" customWidth="1"/>
    <col min="10" max="10" width="9.375" customWidth="1"/>
    <col min="11" max="11" width="1.625" customWidth="1"/>
    <col min="12" max="12" width="65.875" style="397" customWidth="1"/>
  </cols>
  <sheetData>
    <row r="1" spans="1:12" s="237" customFormat="1" ht="32.25" customHeight="1" x14ac:dyDescent="0.25">
      <c r="A1" s="236"/>
      <c r="B1" s="313"/>
      <c r="D1" s="314"/>
      <c r="G1" s="238"/>
      <c r="I1" s="379"/>
      <c r="L1" s="395"/>
    </row>
    <row r="3" spans="1:12" s="23" customFormat="1" ht="32.25" customHeight="1" thickBot="1" x14ac:dyDescent="0.25">
      <c r="A3" s="34"/>
      <c r="B3" s="206"/>
      <c r="D3" s="380"/>
      <c r="E3" s="25"/>
      <c r="F3" s="25"/>
      <c r="G3" s="244"/>
      <c r="H3" s="25"/>
      <c r="I3" s="25"/>
      <c r="J3" s="25"/>
      <c r="K3" s="25"/>
      <c r="L3" s="396"/>
    </row>
    <row r="4" spans="1:12" s="23" customFormat="1" ht="36.75" hidden="1" customHeight="1" outlineLevel="1" x14ac:dyDescent="0.25">
      <c r="A4" s="236" t="s">
        <v>603</v>
      </c>
      <c r="B4" s="313"/>
      <c r="C4" s="236" t="s">
        <v>181</v>
      </c>
      <c r="D4" s="380"/>
      <c r="E4" s="25"/>
      <c r="F4" s="25"/>
      <c r="G4" s="244"/>
      <c r="H4" s="25"/>
      <c r="I4" s="25"/>
      <c r="J4" s="25"/>
      <c r="K4" s="25"/>
      <c r="L4" s="396"/>
    </row>
    <row r="5" spans="1:12" s="23" customFormat="1" ht="15" hidden="1" outlineLevel="1" thickBot="1" x14ac:dyDescent="0.25">
      <c r="B5" s="25"/>
      <c r="D5" s="380"/>
      <c r="E5" s="25"/>
      <c r="F5" s="25"/>
      <c r="G5" s="244"/>
      <c r="H5" s="25"/>
      <c r="I5" s="25"/>
      <c r="J5" s="25"/>
      <c r="K5" s="25"/>
      <c r="L5" s="396"/>
    </row>
    <row r="6" spans="1:12" s="23" customFormat="1" ht="15" hidden="1" outlineLevel="1" thickBot="1" x14ac:dyDescent="0.25">
      <c r="A6" s="34" t="s">
        <v>204</v>
      </c>
      <c r="B6" s="25"/>
      <c r="D6" s="213"/>
      <c r="E6" s="25"/>
      <c r="F6" s="25"/>
      <c r="G6" s="25"/>
      <c r="H6" s="244"/>
      <c r="I6" s="25"/>
      <c r="J6" s="25"/>
      <c r="K6" s="25"/>
      <c r="L6" s="396"/>
    </row>
    <row r="7" spans="1:12" s="23" customFormat="1" ht="15" hidden="1" outlineLevel="1" thickBot="1" x14ac:dyDescent="0.25">
      <c r="A7" s="38"/>
      <c r="B7" s="210" t="s">
        <v>205</v>
      </c>
      <c r="C7" s="38" t="s">
        <v>47</v>
      </c>
      <c r="D7" s="213"/>
      <c r="E7" s="25"/>
      <c r="F7" s="25"/>
      <c r="G7" s="25"/>
      <c r="H7" s="244"/>
      <c r="I7" s="25"/>
      <c r="J7" s="25"/>
      <c r="K7" s="25"/>
      <c r="L7" s="396"/>
    </row>
    <row r="8" spans="1:12" s="23" customFormat="1" ht="14.25" hidden="1" customHeight="1" outlineLevel="1" x14ac:dyDescent="0.2">
      <c r="A8" s="23">
        <v>1</v>
      </c>
      <c r="B8" s="210" t="s">
        <v>206</v>
      </c>
      <c r="C8" s="23" t="s">
        <v>207</v>
      </c>
      <c r="D8" s="380"/>
      <c r="E8" s="25"/>
      <c r="F8" s="25"/>
      <c r="G8" s="25"/>
      <c r="H8" s="244"/>
      <c r="I8" s="25"/>
      <c r="J8" s="25"/>
      <c r="K8" s="25"/>
      <c r="L8" s="396"/>
    </row>
    <row r="9" spans="1:12" s="23" customFormat="1" ht="15" hidden="1" outlineLevel="1" thickBot="1" x14ac:dyDescent="0.25">
      <c r="B9" s="25"/>
      <c r="D9" s="380"/>
      <c r="E9" s="25"/>
      <c r="F9" s="25"/>
      <c r="G9" s="25"/>
      <c r="H9" s="244"/>
      <c r="I9" s="25"/>
      <c r="J9" s="25"/>
      <c r="K9" s="25"/>
      <c r="L9" s="396"/>
    </row>
    <row r="10" spans="1:12" s="23" customFormat="1" ht="15" hidden="1" outlineLevel="1" thickBot="1" x14ac:dyDescent="0.25">
      <c r="A10" s="23">
        <v>2</v>
      </c>
      <c r="B10" s="210" t="s">
        <v>208</v>
      </c>
      <c r="C10" s="23" t="s">
        <v>209</v>
      </c>
      <c r="D10" s="380"/>
      <c r="E10" s="25"/>
      <c r="F10" s="25"/>
      <c r="G10" s="25"/>
      <c r="H10" s="244"/>
      <c r="I10" s="25"/>
      <c r="J10" s="25"/>
      <c r="K10" s="25"/>
      <c r="L10" s="396"/>
    </row>
    <row r="11" spans="1:12" s="23" customFormat="1" ht="15" hidden="1" outlineLevel="1" thickBot="1" x14ac:dyDescent="0.25">
      <c r="B11" s="25"/>
      <c r="C11" s="23" t="s">
        <v>210</v>
      </c>
      <c r="D11" s="380"/>
      <c r="E11" s="25"/>
      <c r="F11" s="25"/>
      <c r="G11" s="25"/>
      <c r="H11" s="244"/>
      <c r="I11" s="25"/>
      <c r="J11" s="25"/>
      <c r="K11" s="25"/>
      <c r="L11" s="396"/>
    </row>
    <row r="12" spans="1:12" s="23" customFormat="1" ht="14.25" hidden="1" customHeight="1" outlineLevel="1" x14ac:dyDescent="0.2">
      <c r="B12" s="25"/>
      <c r="C12" s="23" t="s">
        <v>211</v>
      </c>
      <c r="D12" s="380"/>
      <c r="E12" s="25"/>
      <c r="F12" s="25"/>
      <c r="G12" s="25"/>
      <c r="H12" s="244"/>
      <c r="I12" s="25"/>
      <c r="J12" s="25"/>
      <c r="K12" s="25"/>
      <c r="L12" s="396"/>
    </row>
    <row r="13" spans="1:12" s="23" customFormat="1" ht="8.25" hidden="1" customHeight="1" outlineLevel="1" x14ac:dyDescent="0.2">
      <c r="B13" s="210"/>
      <c r="D13" s="380"/>
      <c r="E13" s="25"/>
      <c r="F13" s="25"/>
      <c r="G13" s="25"/>
      <c r="H13" s="244"/>
      <c r="I13" s="25"/>
      <c r="J13" s="25"/>
      <c r="K13" s="25"/>
      <c r="L13" s="396"/>
    </row>
    <row r="14" spans="1:12" s="23" customFormat="1" ht="14.25" hidden="1" customHeight="1" outlineLevel="1" x14ac:dyDescent="0.2">
      <c r="A14" s="23">
        <v>3</v>
      </c>
      <c r="B14" s="210" t="s">
        <v>212</v>
      </c>
      <c r="C14" s="23" t="s">
        <v>213</v>
      </c>
      <c r="D14" s="380"/>
      <c r="E14" s="25"/>
      <c r="F14" s="25"/>
      <c r="G14" s="25"/>
      <c r="H14" s="244"/>
      <c r="I14" s="25"/>
      <c r="J14" s="25"/>
      <c r="K14" s="25"/>
      <c r="L14" s="396"/>
    </row>
    <row r="15" spans="1:12" s="23" customFormat="1" ht="15" hidden="1" outlineLevel="1" thickBot="1" x14ac:dyDescent="0.25">
      <c r="B15" s="25"/>
      <c r="D15" s="380"/>
      <c r="E15" s="25"/>
      <c r="F15" s="25"/>
      <c r="G15" s="244"/>
      <c r="H15" s="25"/>
      <c r="I15" s="25"/>
      <c r="J15" s="25"/>
      <c r="K15" s="25"/>
      <c r="L15" s="396"/>
    </row>
    <row r="16" spans="1:12" ht="32.25" customHeight="1" collapsed="1" thickBot="1" x14ac:dyDescent="0.25">
      <c r="A16" s="381" t="s">
        <v>83</v>
      </c>
      <c r="B16" s="381" t="s">
        <v>90</v>
      </c>
      <c r="C16" s="382" t="s">
        <v>150</v>
      </c>
      <c r="D16" s="383" t="s">
        <v>151</v>
      </c>
      <c r="E16" s="142" t="s">
        <v>214</v>
      </c>
      <c r="F16" s="382" t="s">
        <v>215</v>
      </c>
      <c r="G16" s="382" t="s">
        <v>216</v>
      </c>
      <c r="H16" s="384" t="s">
        <v>217</v>
      </c>
      <c r="I16" s="385" t="s">
        <v>218</v>
      </c>
      <c r="J16" s="249" t="s">
        <v>152</v>
      </c>
      <c r="L16" s="249" t="s">
        <v>604</v>
      </c>
    </row>
    <row r="17" spans="1:79" ht="12.75" customHeight="1" thickBot="1" x14ac:dyDescent="0.25">
      <c r="A17" s="250"/>
      <c r="B17" s="318" t="s">
        <v>220</v>
      </c>
      <c r="C17" s="251"/>
      <c r="D17" s="371"/>
      <c r="E17" s="253"/>
      <c r="F17" s="253"/>
      <c r="G17" s="251"/>
      <c r="H17" s="254"/>
      <c r="I17" s="253"/>
      <c r="J17" s="256"/>
      <c r="L17" s="398"/>
      <c r="M17" s="398"/>
      <c r="N17" s="398"/>
      <c r="O17" s="398"/>
      <c r="P17" s="398"/>
      <c r="Q17" s="398"/>
      <c r="R17" s="398"/>
      <c r="S17" s="398"/>
      <c r="T17" s="398"/>
      <c r="U17" s="398"/>
      <c r="V17" s="398"/>
      <c r="W17" s="398"/>
      <c r="X17" s="398"/>
      <c r="Y17" s="398"/>
      <c r="Z17" s="398"/>
      <c r="AA17" s="398"/>
      <c r="AB17" s="398"/>
      <c r="AC17" s="398"/>
      <c r="AD17" s="398"/>
      <c r="AE17" s="398"/>
      <c r="AF17" s="398"/>
      <c r="AG17" s="398"/>
      <c r="AH17" s="398"/>
      <c r="AI17" s="398"/>
      <c r="AJ17" s="398"/>
      <c r="AK17" s="398"/>
      <c r="AL17" s="398"/>
      <c r="AM17" s="398"/>
      <c r="AN17" s="398"/>
      <c r="AO17" s="398"/>
      <c r="AP17" s="398"/>
      <c r="AQ17" s="398"/>
      <c r="AR17" s="398"/>
      <c r="AS17" s="398"/>
      <c r="AT17" s="398"/>
      <c r="AU17" s="398"/>
      <c r="AV17" s="398"/>
      <c r="AW17" s="398"/>
      <c r="AX17" s="398"/>
      <c r="AY17" s="398"/>
      <c r="AZ17" s="398"/>
      <c r="BA17" s="398"/>
      <c r="BB17" s="398"/>
      <c r="BC17" s="398"/>
      <c r="BD17" s="398"/>
      <c r="BE17" s="398"/>
      <c r="BF17" s="398"/>
      <c r="BG17" s="398"/>
      <c r="BH17" s="398"/>
      <c r="BI17" s="398"/>
      <c r="BJ17" s="398"/>
      <c r="BK17" s="398"/>
      <c r="BL17" s="398"/>
      <c r="BM17" s="398"/>
      <c r="BN17" s="398"/>
      <c r="BO17" s="398"/>
      <c r="BP17" s="398"/>
      <c r="BQ17" s="398"/>
      <c r="BR17" s="398"/>
      <c r="BS17" s="398"/>
      <c r="BT17" s="398"/>
      <c r="BU17" s="398"/>
      <c r="BV17" s="398"/>
      <c r="BW17" s="398"/>
      <c r="BX17" s="398"/>
      <c r="BY17" s="398"/>
      <c r="BZ17" s="398"/>
      <c r="CA17" s="398"/>
    </row>
    <row r="18" spans="1:79" ht="13.5" thickBot="1" x14ac:dyDescent="0.25">
      <c r="A18" s="429" t="s">
        <v>605</v>
      </c>
      <c r="B18" s="258"/>
      <c r="C18" s="259"/>
      <c r="D18" s="386"/>
      <c r="E18" s="258"/>
      <c r="F18" s="260"/>
      <c r="G18" s="261"/>
      <c r="H18" s="262"/>
      <c r="I18" s="387"/>
      <c r="J18" s="264"/>
      <c r="L18" s="398"/>
      <c r="M18" s="398"/>
      <c r="N18" s="398"/>
      <c r="O18" s="398"/>
      <c r="P18" s="398"/>
      <c r="Q18" s="398"/>
      <c r="R18" s="398"/>
      <c r="S18" s="398"/>
      <c r="T18" s="398"/>
      <c r="U18" s="398"/>
      <c r="V18" s="398"/>
      <c r="W18" s="398"/>
      <c r="X18" s="398"/>
      <c r="Y18" s="398"/>
      <c r="Z18" s="398"/>
      <c r="AA18" s="398"/>
      <c r="AB18" s="398"/>
      <c r="AC18" s="398"/>
      <c r="AD18" s="398"/>
      <c r="AE18" s="398"/>
      <c r="AF18" s="398"/>
      <c r="AG18" s="398"/>
      <c r="AH18" s="398"/>
      <c r="AI18" s="398"/>
      <c r="AJ18" s="398"/>
      <c r="AK18" s="398"/>
      <c r="AL18" s="398"/>
      <c r="AM18" s="398"/>
      <c r="AN18" s="398"/>
      <c r="AO18" s="398"/>
      <c r="AP18" s="398"/>
      <c r="AQ18" s="398"/>
      <c r="AR18" s="398"/>
      <c r="AS18" s="398"/>
      <c r="AT18" s="398"/>
      <c r="AU18" s="398"/>
      <c r="AV18" s="398"/>
      <c r="AW18" s="398"/>
      <c r="AX18" s="398"/>
      <c r="AY18" s="398"/>
      <c r="AZ18" s="398"/>
      <c r="BA18" s="398"/>
      <c r="BB18" s="398"/>
      <c r="BC18" s="398"/>
      <c r="BD18" s="398"/>
      <c r="BE18" s="398"/>
      <c r="BF18" s="398"/>
      <c r="BG18" s="398"/>
      <c r="BH18" s="398"/>
      <c r="BI18" s="398"/>
      <c r="BJ18" s="398"/>
      <c r="BK18" s="398"/>
      <c r="BL18" s="398"/>
      <c r="BM18" s="398"/>
      <c r="BN18" s="398"/>
      <c r="BO18" s="398"/>
      <c r="BP18" s="398"/>
      <c r="BQ18" s="398"/>
      <c r="BR18" s="398"/>
      <c r="BS18" s="398"/>
      <c r="BT18" s="398"/>
      <c r="BU18" s="398"/>
      <c r="BV18" s="398"/>
      <c r="BW18" s="398"/>
      <c r="BX18" s="398"/>
      <c r="BY18" s="398"/>
      <c r="BZ18" s="398"/>
      <c r="CA18" s="398"/>
    </row>
    <row r="19" spans="1:79" s="275" customFormat="1" ht="21" x14ac:dyDescent="0.2">
      <c r="A19" s="407">
        <v>1</v>
      </c>
      <c r="B19" s="406" t="s">
        <v>606</v>
      </c>
      <c r="C19" s="409" t="s">
        <v>607</v>
      </c>
      <c r="D19" s="403" t="s">
        <v>608</v>
      </c>
      <c r="E19" s="406" t="s">
        <v>609</v>
      </c>
      <c r="F19" s="406"/>
      <c r="G19" s="404" t="s">
        <v>610</v>
      </c>
      <c r="H19" s="405" t="s">
        <v>611</v>
      </c>
      <c r="I19" s="406" t="s">
        <v>612</v>
      </c>
      <c r="J19" s="410" t="s">
        <v>249</v>
      </c>
      <c r="L19" s="389" t="s">
        <v>613</v>
      </c>
      <c r="M19" s="389"/>
      <c r="N19" s="389"/>
      <c r="O19" s="389"/>
      <c r="P19" s="389"/>
      <c r="Q19" s="389"/>
      <c r="R19" s="389"/>
      <c r="S19" s="389"/>
      <c r="T19" s="389"/>
      <c r="U19" s="389"/>
      <c r="V19" s="389"/>
      <c r="W19" s="389"/>
      <c r="X19" s="389"/>
      <c r="Y19" s="389"/>
      <c r="Z19" s="389"/>
      <c r="AA19" s="389"/>
      <c r="AB19" s="389"/>
      <c r="AC19" s="389"/>
      <c r="AD19" s="389"/>
      <c r="AE19" s="389"/>
      <c r="AF19" s="389"/>
      <c r="AG19" s="389"/>
      <c r="AH19" s="389"/>
      <c r="AI19" s="389"/>
      <c r="AJ19" s="389"/>
      <c r="AK19" s="389"/>
      <c r="AL19" s="389"/>
      <c r="AM19" s="389"/>
      <c r="AN19" s="389"/>
      <c r="AO19" s="389"/>
      <c r="AP19" s="389"/>
      <c r="AQ19" s="389"/>
      <c r="AR19" s="389"/>
      <c r="AS19" s="389"/>
      <c r="AT19" s="389"/>
      <c r="AU19" s="389"/>
      <c r="AV19" s="389"/>
      <c r="AW19" s="389"/>
      <c r="AX19" s="389"/>
      <c r="AY19" s="389"/>
      <c r="AZ19" s="389"/>
      <c r="BA19" s="389"/>
      <c r="BB19" s="389"/>
      <c r="BC19" s="389"/>
      <c r="BD19" s="389"/>
      <c r="BE19" s="389"/>
      <c r="BF19" s="389"/>
      <c r="BG19" s="389"/>
      <c r="BH19" s="389"/>
      <c r="BI19" s="389"/>
      <c r="BJ19" s="389"/>
      <c r="BK19" s="389"/>
      <c r="BL19" s="389"/>
      <c r="BM19" s="389"/>
      <c r="BN19" s="389"/>
      <c r="BO19" s="389"/>
      <c r="BP19" s="389"/>
      <c r="BQ19" s="389"/>
      <c r="BR19" s="389"/>
      <c r="BS19" s="389"/>
      <c r="BT19" s="389"/>
      <c r="BU19" s="389"/>
      <c r="BV19" s="389"/>
      <c r="BW19" s="389"/>
      <c r="BX19" s="389"/>
      <c r="BY19" s="389"/>
      <c r="BZ19" s="389"/>
      <c r="CA19" s="389"/>
    </row>
    <row r="20" spans="1:79" s="438" customFormat="1" ht="12.75" customHeight="1" x14ac:dyDescent="0.2">
      <c r="A20" s="407">
        <f>MAX($A$19:$A19)+1</f>
        <v>2</v>
      </c>
      <c r="B20" s="406" t="s">
        <v>606</v>
      </c>
      <c r="C20" s="439" t="s">
        <v>614</v>
      </c>
      <c r="D20" s="411" t="s">
        <v>608</v>
      </c>
      <c r="E20" s="406" t="s">
        <v>609</v>
      </c>
      <c r="F20" s="440"/>
      <c r="G20" s="409" t="s">
        <v>610</v>
      </c>
      <c r="H20" s="405" t="s">
        <v>611</v>
      </c>
      <c r="I20" s="406" t="s">
        <v>612</v>
      </c>
      <c r="J20" s="441"/>
      <c r="K20" s="275"/>
      <c r="L20" s="389"/>
      <c r="M20" s="389"/>
      <c r="N20" s="389"/>
      <c r="O20" s="389"/>
      <c r="P20" s="389"/>
      <c r="Q20" s="389"/>
      <c r="R20" s="389"/>
      <c r="S20" s="389"/>
      <c r="T20" s="389"/>
      <c r="U20" s="389"/>
      <c r="V20" s="389"/>
      <c r="W20" s="389"/>
      <c r="X20" s="389"/>
      <c r="Y20" s="389"/>
      <c r="Z20" s="389"/>
      <c r="AA20" s="389"/>
      <c r="AB20" s="389"/>
      <c r="AC20" s="389"/>
      <c r="AD20" s="389"/>
      <c r="AE20" s="389"/>
      <c r="AF20" s="389"/>
      <c r="AG20" s="389"/>
      <c r="AH20" s="389"/>
      <c r="AI20" s="389"/>
      <c r="AJ20" s="389"/>
      <c r="AK20" s="389"/>
      <c r="AL20" s="389"/>
      <c r="AM20" s="389"/>
      <c r="AN20" s="389"/>
      <c r="AO20" s="389"/>
      <c r="AP20" s="389"/>
      <c r="AQ20" s="389"/>
      <c r="AR20" s="389"/>
      <c r="AS20" s="389"/>
      <c r="AT20" s="389"/>
      <c r="AU20" s="389"/>
      <c r="AV20" s="389"/>
      <c r="AW20" s="389"/>
      <c r="AX20" s="389"/>
      <c r="AY20" s="389"/>
      <c r="AZ20" s="389"/>
      <c r="BA20" s="389"/>
      <c r="BB20" s="389"/>
      <c r="BC20" s="389"/>
      <c r="BD20" s="389"/>
      <c r="BE20" s="389"/>
      <c r="BF20" s="389"/>
      <c r="BG20" s="389"/>
      <c r="BH20" s="389"/>
      <c r="BI20" s="389"/>
      <c r="BJ20" s="389"/>
      <c r="BK20" s="389"/>
      <c r="BL20" s="389"/>
      <c r="BM20" s="389"/>
      <c r="BN20" s="389"/>
      <c r="BO20" s="389"/>
      <c r="BP20" s="389"/>
      <c r="BQ20" s="389"/>
      <c r="BR20" s="389"/>
      <c r="BS20" s="389"/>
      <c r="BT20" s="389"/>
      <c r="BU20" s="389"/>
      <c r="BV20" s="389"/>
      <c r="BW20" s="389"/>
      <c r="BX20" s="389"/>
      <c r="BY20" s="389"/>
      <c r="BZ20" s="389"/>
      <c r="CA20" s="389"/>
    </row>
    <row r="21" spans="1:79" s="438" customFormat="1" ht="12.75" customHeight="1" x14ac:dyDescent="0.2">
      <c r="A21" s="407">
        <f>MAX($A$19:$A20)+1</f>
        <v>3</v>
      </c>
      <c r="B21" s="406" t="s">
        <v>606</v>
      </c>
      <c r="C21" s="439" t="s">
        <v>615</v>
      </c>
      <c r="D21" s="411" t="s">
        <v>608</v>
      </c>
      <c r="E21" s="406" t="s">
        <v>609</v>
      </c>
      <c r="F21" s="440"/>
      <c r="G21" s="409" t="s">
        <v>610</v>
      </c>
      <c r="H21" s="405" t="s">
        <v>611</v>
      </c>
      <c r="I21" s="406" t="s">
        <v>612</v>
      </c>
      <c r="J21" s="441"/>
      <c r="K21" s="275"/>
      <c r="L21" s="389"/>
      <c r="M21" s="389"/>
      <c r="N21" s="389"/>
      <c r="O21" s="389"/>
      <c r="P21" s="389"/>
      <c r="Q21" s="389"/>
      <c r="R21" s="389"/>
      <c r="S21" s="389"/>
      <c r="T21" s="389"/>
      <c r="U21" s="389"/>
      <c r="V21" s="389"/>
      <c r="W21" s="389"/>
      <c r="X21" s="389"/>
      <c r="Y21" s="389"/>
      <c r="Z21" s="389"/>
      <c r="AA21" s="389"/>
      <c r="AB21" s="389"/>
      <c r="AC21" s="389"/>
      <c r="AD21" s="389"/>
      <c r="AE21" s="389"/>
      <c r="AF21" s="389"/>
      <c r="AG21" s="389"/>
      <c r="AH21" s="389"/>
      <c r="AI21" s="389"/>
      <c r="AJ21" s="389"/>
      <c r="AK21" s="389"/>
      <c r="AL21" s="389"/>
      <c r="AM21" s="389"/>
      <c r="AN21" s="389"/>
      <c r="AO21" s="389"/>
      <c r="AP21" s="389"/>
      <c r="AQ21" s="389"/>
      <c r="AR21" s="389"/>
      <c r="AS21" s="389"/>
      <c r="AT21" s="389"/>
      <c r="AU21" s="389"/>
      <c r="AV21" s="389"/>
      <c r="AW21" s="389"/>
      <c r="AX21" s="389"/>
      <c r="AY21" s="389"/>
      <c r="AZ21" s="389"/>
      <c r="BA21" s="389"/>
      <c r="BB21" s="389"/>
      <c r="BC21" s="389"/>
      <c r="BD21" s="389"/>
      <c r="BE21" s="389"/>
      <c r="BF21" s="389"/>
      <c r="BG21" s="389"/>
      <c r="BH21" s="389"/>
      <c r="BI21" s="389"/>
      <c r="BJ21" s="389"/>
      <c r="BK21" s="389"/>
      <c r="BL21" s="389"/>
      <c r="BM21" s="389"/>
      <c r="BN21" s="389"/>
      <c r="BO21" s="389"/>
      <c r="BP21" s="389"/>
      <c r="BQ21" s="389"/>
      <c r="BR21" s="389"/>
      <c r="BS21" s="389"/>
      <c r="BT21" s="389"/>
      <c r="BU21" s="389"/>
      <c r="BV21" s="389"/>
      <c r="BW21" s="389"/>
      <c r="BX21" s="389"/>
      <c r="BY21" s="389"/>
      <c r="BZ21" s="389"/>
      <c r="CA21" s="389"/>
    </row>
    <row r="22" spans="1:79" s="438" customFormat="1" ht="12.75" customHeight="1" x14ac:dyDescent="0.2">
      <c r="A22" s="407">
        <f>MAX($A$19:$A21)+1</f>
        <v>4</v>
      </c>
      <c r="B22" s="406" t="s">
        <v>606</v>
      </c>
      <c r="C22" s="439" t="s">
        <v>616</v>
      </c>
      <c r="D22" s="411" t="s">
        <v>608</v>
      </c>
      <c r="E22" s="406" t="s">
        <v>609</v>
      </c>
      <c r="F22" s="440"/>
      <c r="G22" s="409" t="s">
        <v>610</v>
      </c>
      <c r="H22" s="405" t="s">
        <v>611</v>
      </c>
      <c r="I22" s="406" t="s">
        <v>612</v>
      </c>
      <c r="J22" s="441"/>
      <c r="K22" s="275"/>
      <c r="L22" s="389"/>
      <c r="M22" s="389"/>
      <c r="N22" s="389"/>
      <c r="O22" s="389"/>
      <c r="P22" s="389"/>
      <c r="Q22" s="389"/>
      <c r="R22" s="389"/>
      <c r="S22" s="389"/>
      <c r="T22" s="389"/>
      <c r="U22" s="389"/>
      <c r="V22" s="389"/>
      <c r="W22" s="389"/>
      <c r="X22" s="389"/>
      <c r="Y22" s="389"/>
      <c r="Z22" s="389"/>
      <c r="AA22" s="389"/>
      <c r="AB22" s="389"/>
      <c r="AC22" s="389"/>
      <c r="AD22" s="389"/>
      <c r="AE22" s="389"/>
      <c r="AF22" s="389"/>
      <c r="AG22" s="389"/>
      <c r="AH22" s="389"/>
      <c r="AI22" s="389"/>
      <c r="AJ22" s="389"/>
      <c r="AK22" s="389"/>
      <c r="AL22" s="389"/>
      <c r="AM22" s="389"/>
      <c r="AN22" s="389"/>
      <c r="AO22" s="389"/>
      <c r="AP22" s="389"/>
      <c r="AQ22" s="389"/>
      <c r="AR22" s="389"/>
      <c r="AS22" s="389"/>
      <c r="AT22" s="389"/>
      <c r="AU22" s="389"/>
      <c r="AV22" s="389"/>
      <c r="AW22" s="389"/>
      <c r="AX22" s="389"/>
      <c r="AY22" s="389"/>
      <c r="AZ22" s="389"/>
      <c r="BA22" s="389"/>
      <c r="BB22" s="389"/>
      <c r="BC22" s="389"/>
      <c r="BD22" s="389"/>
      <c r="BE22" s="389"/>
      <c r="BF22" s="389"/>
      <c r="BG22" s="389"/>
      <c r="BH22" s="389"/>
      <c r="BI22" s="389"/>
      <c r="BJ22" s="389"/>
      <c r="BK22" s="389"/>
      <c r="BL22" s="389"/>
      <c r="BM22" s="389"/>
      <c r="BN22" s="389"/>
      <c r="BO22" s="389"/>
      <c r="BP22" s="389"/>
      <c r="BQ22" s="389"/>
      <c r="BR22" s="389"/>
      <c r="BS22" s="389"/>
      <c r="BT22" s="389"/>
      <c r="BU22" s="389"/>
      <c r="BV22" s="389"/>
      <c r="BW22" s="389"/>
      <c r="BX22" s="389"/>
      <c r="BY22" s="389"/>
      <c r="BZ22" s="389"/>
      <c r="CA22" s="389"/>
    </row>
    <row r="23" spans="1:79" s="438" customFormat="1" ht="12.75" customHeight="1" x14ac:dyDescent="0.2">
      <c r="A23" s="407">
        <f>MAX($A$19:$A22)+1</f>
        <v>5</v>
      </c>
      <c r="B23" s="406" t="s">
        <v>606</v>
      </c>
      <c r="C23" s="442" t="s">
        <v>617</v>
      </c>
      <c r="D23" s="403" t="s">
        <v>608</v>
      </c>
      <c r="E23" s="407" t="s">
        <v>609</v>
      </c>
      <c r="F23" s="436"/>
      <c r="G23" s="404" t="s">
        <v>610</v>
      </c>
      <c r="H23" s="405" t="s">
        <v>611</v>
      </c>
      <c r="I23" s="406" t="s">
        <v>612</v>
      </c>
      <c r="J23" s="437"/>
      <c r="K23" s="275"/>
      <c r="L23" s="389"/>
      <c r="M23" s="389"/>
      <c r="N23" s="389"/>
      <c r="O23" s="389"/>
      <c r="P23" s="389"/>
      <c r="Q23" s="389"/>
      <c r="R23" s="389"/>
      <c r="S23" s="389"/>
      <c r="T23" s="389"/>
      <c r="U23" s="389"/>
      <c r="V23" s="389"/>
      <c r="W23" s="389"/>
      <c r="X23" s="389"/>
      <c r="Y23" s="389"/>
      <c r="Z23" s="389"/>
      <c r="AA23" s="389"/>
      <c r="AB23" s="389"/>
      <c r="AC23" s="389"/>
      <c r="AD23" s="389"/>
      <c r="AE23" s="389"/>
      <c r="AF23" s="389"/>
      <c r="AG23" s="389"/>
      <c r="AH23" s="389"/>
      <c r="AI23" s="389"/>
      <c r="AJ23" s="389"/>
      <c r="AK23" s="389"/>
      <c r="AL23" s="389"/>
      <c r="AM23" s="389"/>
      <c r="AN23" s="389"/>
      <c r="AO23" s="389"/>
      <c r="AP23" s="389"/>
      <c r="AQ23" s="389"/>
      <c r="AR23" s="389"/>
      <c r="AS23" s="389"/>
      <c r="AT23" s="389"/>
      <c r="AU23" s="389"/>
      <c r="AV23" s="389"/>
      <c r="AW23" s="389"/>
      <c r="AX23" s="389"/>
      <c r="AY23" s="389"/>
      <c r="AZ23" s="389"/>
      <c r="BA23" s="389"/>
      <c r="BB23" s="389"/>
      <c r="BC23" s="389"/>
      <c r="BD23" s="389"/>
      <c r="BE23" s="389"/>
      <c r="BF23" s="389"/>
      <c r="BG23" s="389"/>
      <c r="BH23" s="389"/>
      <c r="BI23" s="389"/>
      <c r="BJ23" s="389"/>
      <c r="BK23" s="389"/>
      <c r="BL23" s="389"/>
      <c r="BM23" s="389"/>
      <c r="BN23" s="389"/>
      <c r="BO23" s="389"/>
      <c r="BP23" s="389"/>
      <c r="BQ23" s="389"/>
      <c r="BR23" s="389"/>
      <c r="BS23" s="389"/>
      <c r="BT23" s="389"/>
      <c r="BU23" s="389"/>
      <c r="BV23" s="389"/>
      <c r="BW23" s="389"/>
      <c r="BX23" s="389"/>
      <c r="BY23" s="389"/>
      <c r="BZ23" s="389"/>
      <c r="CA23" s="389"/>
    </row>
    <row r="24" spans="1:79" s="438" customFormat="1" ht="12.75" customHeight="1" x14ac:dyDescent="0.2">
      <c r="A24" s="407">
        <f>MAX($A$19:$A23)+1</f>
        <v>6</v>
      </c>
      <c r="B24" s="406" t="s">
        <v>606</v>
      </c>
      <c r="C24" s="442" t="s">
        <v>618</v>
      </c>
      <c r="D24" s="403" t="s">
        <v>608</v>
      </c>
      <c r="E24" s="407" t="s">
        <v>609</v>
      </c>
      <c r="F24" s="436"/>
      <c r="G24" s="404" t="s">
        <v>610</v>
      </c>
      <c r="H24" s="405" t="s">
        <v>611</v>
      </c>
      <c r="I24" s="406" t="s">
        <v>612</v>
      </c>
      <c r="J24" s="437"/>
      <c r="K24" s="275"/>
      <c r="L24" s="389"/>
      <c r="M24" s="389"/>
      <c r="N24" s="389"/>
      <c r="O24" s="389"/>
      <c r="P24" s="389"/>
      <c r="Q24" s="389"/>
      <c r="R24" s="389"/>
      <c r="S24" s="389"/>
      <c r="T24" s="389"/>
      <c r="U24" s="389"/>
      <c r="V24" s="389"/>
      <c r="W24" s="389"/>
      <c r="X24" s="389"/>
      <c r="Y24" s="389"/>
      <c r="Z24" s="389"/>
      <c r="AA24" s="389"/>
      <c r="AB24" s="389"/>
      <c r="AC24" s="389"/>
      <c r="AD24" s="389"/>
      <c r="AE24" s="389"/>
      <c r="AF24" s="389"/>
      <c r="AG24" s="389"/>
      <c r="AH24" s="389"/>
      <c r="AI24" s="389"/>
      <c r="AJ24" s="389"/>
      <c r="AK24" s="389"/>
      <c r="AL24" s="389"/>
      <c r="AM24" s="389"/>
      <c r="AN24" s="389"/>
      <c r="AO24" s="389"/>
      <c r="AP24" s="389"/>
      <c r="AQ24" s="389"/>
      <c r="AR24" s="389"/>
      <c r="AS24" s="389"/>
      <c r="AT24" s="389"/>
      <c r="AU24" s="389"/>
      <c r="AV24" s="389"/>
      <c r="AW24" s="389"/>
      <c r="AX24" s="389"/>
      <c r="AY24" s="389"/>
      <c r="AZ24" s="389"/>
      <c r="BA24" s="389"/>
      <c r="BB24" s="389"/>
      <c r="BC24" s="389"/>
      <c r="BD24" s="389"/>
      <c r="BE24" s="389"/>
      <c r="BF24" s="389"/>
      <c r="BG24" s="389"/>
      <c r="BH24" s="389"/>
      <c r="BI24" s="389"/>
      <c r="BJ24" s="389"/>
      <c r="BK24" s="389"/>
      <c r="BL24" s="389"/>
      <c r="BM24" s="389"/>
      <c r="BN24" s="389"/>
      <c r="BO24" s="389"/>
      <c r="BP24" s="389"/>
      <c r="BQ24" s="389"/>
      <c r="BR24" s="389"/>
      <c r="BS24" s="389"/>
      <c r="BT24" s="389"/>
      <c r="BU24" s="389"/>
      <c r="BV24" s="389"/>
      <c r="BW24" s="389"/>
      <c r="BX24" s="389"/>
      <c r="BY24" s="389"/>
      <c r="BZ24" s="389"/>
      <c r="CA24" s="389"/>
    </row>
    <row r="25" spans="1:79" s="445" customFormat="1" ht="12.75" customHeight="1" x14ac:dyDescent="0.2">
      <c r="A25" s="407">
        <f>MAX($A$19:$A24)+1</f>
        <v>7</v>
      </c>
      <c r="B25" s="407" t="s">
        <v>606</v>
      </c>
      <c r="C25" s="442" t="s">
        <v>619</v>
      </c>
      <c r="D25" s="403" t="s">
        <v>608</v>
      </c>
      <c r="E25" s="407" t="s">
        <v>609</v>
      </c>
      <c r="F25" s="436"/>
      <c r="G25" s="404" t="s">
        <v>610</v>
      </c>
      <c r="H25" s="405" t="s">
        <v>620</v>
      </c>
      <c r="I25" s="406" t="s">
        <v>612</v>
      </c>
      <c r="J25" s="441"/>
      <c r="K25" s="275"/>
      <c r="L25" s="389" t="s">
        <v>621</v>
      </c>
      <c r="M25" s="444"/>
      <c r="N25" s="444"/>
      <c r="O25" s="444"/>
      <c r="P25" s="444"/>
      <c r="Q25" s="444"/>
      <c r="R25" s="444"/>
      <c r="S25" s="444"/>
      <c r="T25" s="444"/>
      <c r="U25" s="444"/>
      <c r="V25" s="444"/>
      <c r="W25" s="444"/>
      <c r="X25" s="444"/>
      <c r="Y25" s="444"/>
      <c r="Z25" s="444"/>
      <c r="AA25" s="444"/>
      <c r="AB25" s="444"/>
      <c r="AC25" s="444"/>
      <c r="AD25" s="444"/>
      <c r="AE25" s="444"/>
      <c r="AF25" s="444"/>
      <c r="AG25" s="444"/>
      <c r="AH25" s="444"/>
      <c r="AI25" s="444"/>
      <c r="AJ25" s="444"/>
      <c r="AK25" s="444"/>
      <c r="AL25" s="444"/>
      <c r="AM25" s="444"/>
      <c r="AN25" s="444"/>
      <c r="AO25" s="444"/>
      <c r="AP25" s="444"/>
      <c r="AQ25" s="444"/>
      <c r="AR25" s="444"/>
      <c r="AS25" s="444"/>
      <c r="AT25" s="444"/>
      <c r="AU25" s="444"/>
      <c r="AV25" s="444"/>
      <c r="AW25" s="444"/>
      <c r="AX25" s="444"/>
      <c r="AY25" s="444"/>
      <c r="AZ25" s="444"/>
      <c r="BA25" s="444"/>
      <c r="BB25" s="444"/>
      <c r="BC25" s="444"/>
      <c r="BD25" s="444"/>
      <c r="BE25" s="444"/>
      <c r="BF25" s="444"/>
      <c r="BG25" s="444"/>
      <c r="BH25" s="444"/>
      <c r="BI25" s="444"/>
      <c r="BJ25" s="444"/>
      <c r="BK25" s="444"/>
      <c r="BL25" s="444"/>
      <c r="BM25" s="444"/>
      <c r="BN25" s="444"/>
      <c r="BO25" s="444"/>
      <c r="BP25" s="444"/>
      <c r="BQ25" s="444"/>
      <c r="BR25" s="444"/>
      <c r="BS25" s="444"/>
      <c r="BT25" s="444"/>
      <c r="BU25" s="444"/>
      <c r="BV25" s="444"/>
      <c r="BW25" s="444"/>
      <c r="BX25" s="444"/>
      <c r="BY25" s="444"/>
      <c r="BZ25" s="444"/>
      <c r="CA25" s="444"/>
    </row>
    <row r="26" spans="1:79" s="438" customFormat="1" ht="12.75" customHeight="1" x14ac:dyDescent="0.2">
      <c r="A26" s="407">
        <f>MAX($A$19:$A25)+1</f>
        <v>8</v>
      </c>
      <c r="B26" s="406" t="s">
        <v>606</v>
      </c>
      <c r="C26" s="442" t="s">
        <v>622</v>
      </c>
      <c r="D26" s="403" t="s">
        <v>608</v>
      </c>
      <c r="E26" s="407" t="s">
        <v>609</v>
      </c>
      <c r="F26" s="436"/>
      <c r="G26" s="404" t="s">
        <v>610</v>
      </c>
      <c r="H26" s="405" t="s">
        <v>611</v>
      </c>
      <c r="I26" s="406" t="s">
        <v>612</v>
      </c>
      <c r="J26" s="437"/>
      <c r="K26" s="275"/>
      <c r="L26" s="389"/>
      <c r="M26" s="389"/>
      <c r="N26" s="389"/>
      <c r="O26" s="389"/>
      <c r="P26" s="389"/>
      <c r="Q26" s="389"/>
      <c r="R26" s="389"/>
      <c r="S26" s="389"/>
      <c r="T26" s="389"/>
      <c r="U26" s="389"/>
      <c r="V26" s="389"/>
      <c r="W26" s="389"/>
      <c r="X26" s="389"/>
      <c r="Y26" s="389"/>
      <c r="Z26" s="389"/>
      <c r="AA26" s="389"/>
      <c r="AB26" s="389"/>
      <c r="AC26" s="389"/>
      <c r="AD26" s="389"/>
      <c r="AE26" s="389"/>
      <c r="AF26" s="389"/>
      <c r="AG26" s="389"/>
      <c r="AH26" s="389"/>
      <c r="AI26" s="389"/>
      <c r="AJ26" s="389"/>
      <c r="AK26" s="389"/>
      <c r="AL26" s="389"/>
      <c r="AM26" s="389"/>
      <c r="AN26" s="389"/>
      <c r="AO26" s="389"/>
      <c r="AP26" s="389"/>
      <c r="AQ26" s="389"/>
      <c r="AR26" s="389"/>
      <c r="AS26" s="389"/>
      <c r="AT26" s="389"/>
      <c r="AU26" s="389"/>
      <c r="AV26" s="389"/>
      <c r="AW26" s="389"/>
      <c r="AX26" s="389"/>
      <c r="AY26" s="389"/>
      <c r="AZ26" s="389"/>
      <c r="BA26" s="389"/>
      <c r="BB26" s="389"/>
      <c r="BC26" s="389"/>
      <c r="BD26" s="389"/>
      <c r="BE26" s="389"/>
      <c r="BF26" s="389"/>
      <c r="BG26" s="389"/>
      <c r="BH26" s="389"/>
      <c r="BI26" s="389"/>
      <c r="BJ26" s="389"/>
      <c r="BK26" s="389"/>
      <c r="BL26" s="389"/>
      <c r="BM26" s="389"/>
      <c r="BN26" s="389"/>
      <c r="BO26" s="389"/>
      <c r="BP26" s="389"/>
      <c r="BQ26" s="389"/>
      <c r="BR26" s="389"/>
      <c r="BS26" s="389"/>
      <c r="BT26" s="389"/>
      <c r="BU26" s="389"/>
      <c r="BV26" s="389"/>
      <c r="BW26" s="389"/>
      <c r="BX26" s="389"/>
      <c r="BY26" s="389"/>
      <c r="BZ26" s="389"/>
      <c r="CA26" s="389"/>
    </row>
    <row r="27" spans="1:79" s="438" customFormat="1" ht="12.75" customHeight="1" x14ac:dyDescent="0.2">
      <c r="A27" s="407">
        <f>MAX($A$19:$A26)+1</f>
        <v>9</v>
      </c>
      <c r="B27" s="406" t="s">
        <v>606</v>
      </c>
      <c r="C27" s="442" t="s">
        <v>623</v>
      </c>
      <c r="D27" s="403" t="s">
        <v>608</v>
      </c>
      <c r="E27" s="407" t="s">
        <v>609</v>
      </c>
      <c r="F27" s="436"/>
      <c r="G27" s="404" t="s">
        <v>610</v>
      </c>
      <c r="H27" s="405" t="s">
        <v>611</v>
      </c>
      <c r="I27" s="406" t="s">
        <v>612</v>
      </c>
      <c r="J27" s="437"/>
      <c r="K27" s="275"/>
      <c r="L27" s="389"/>
      <c r="M27" s="389"/>
      <c r="N27" s="389"/>
      <c r="O27" s="389"/>
      <c r="P27" s="389"/>
      <c r="Q27" s="389"/>
      <c r="R27" s="389"/>
      <c r="S27" s="389"/>
      <c r="T27" s="389"/>
      <c r="U27" s="389"/>
      <c r="V27" s="389"/>
      <c r="W27" s="389"/>
      <c r="X27" s="389"/>
      <c r="Y27" s="389"/>
      <c r="Z27" s="389"/>
      <c r="AA27" s="389"/>
      <c r="AB27" s="389"/>
      <c r="AC27" s="389"/>
      <c r="AD27" s="389"/>
      <c r="AE27" s="389"/>
      <c r="AF27" s="389"/>
      <c r="AG27" s="389"/>
      <c r="AH27" s="389"/>
      <c r="AI27" s="389"/>
      <c r="AJ27" s="389"/>
      <c r="AK27" s="389"/>
      <c r="AL27" s="389"/>
      <c r="AM27" s="389"/>
      <c r="AN27" s="389"/>
      <c r="AO27" s="389"/>
      <c r="AP27" s="389"/>
      <c r="AQ27" s="389"/>
      <c r="AR27" s="389"/>
      <c r="AS27" s="389"/>
      <c r="AT27" s="389"/>
      <c r="AU27" s="389"/>
      <c r="AV27" s="389"/>
      <c r="AW27" s="389"/>
      <c r="AX27" s="389"/>
      <c r="AY27" s="389"/>
      <c r="AZ27" s="389"/>
      <c r="BA27" s="389"/>
      <c r="BB27" s="389"/>
      <c r="BC27" s="389"/>
      <c r="BD27" s="389"/>
      <c r="BE27" s="389"/>
      <c r="BF27" s="389"/>
      <c r="BG27" s="389"/>
      <c r="BH27" s="389"/>
      <c r="BI27" s="389"/>
      <c r="BJ27" s="389"/>
      <c r="BK27" s="389"/>
      <c r="BL27" s="389"/>
      <c r="BM27" s="389"/>
      <c r="BN27" s="389"/>
      <c r="BO27" s="389"/>
      <c r="BP27" s="389"/>
      <c r="BQ27" s="389"/>
      <c r="BR27" s="389"/>
      <c r="BS27" s="389"/>
      <c r="BT27" s="389"/>
      <c r="BU27" s="389"/>
      <c r="BV27" s="389"/>
      <c r="BW27" s="389"/>
      <c r="BX27" s="389"/>
      <c r="BY27" s="389"/>
      <c r="BZ27" s="389"/>
      <c r="CA27" s="389"/>
    </row>
    <row r="28" spans="1:79" s="438" customFormat="1" ht="12.75" customHeight="1" x14ac:dyDescent="0.2">
      <c r="A28" s="407">
        <f>MAX($A$19:$A27)+1</f>
        <v>10</v>
      </c>
      <c r="B28" s="406" t="s">
        <v>606</v>
      </c>
      <c r="C28" s="442" t="s">
        <v>624</v>
      </c>
      <c r="D28" s="403" t="s">
        <v>608</v>
      </c>
      <c r="E28" s="407" t="s">
        <v>609</v>
      </c>
      <c r="F28" s="436"/>
      <c r="G28" s="404" t="s">
        <v>610</v>
      </c>
      <c r="H28" s="405" t="s">
        <v>611</v>
      </c>
      <c r="I28" s="406" t="s">
        <v>612</v>
      </c>
      <c r="J28" s="437"/>
      <c r="K28" s="275"/>
      <c r="L28" s="389"/>
      <c r="M28" s="389"/>
      <c r="N28" s="389"/>
      <c r="O28" s="389"/>
      <c r="P28" s="389"/>
      <c r="Q28" s="389"/>
      <c r="R28" s="389"/>
      <c r="S28" s="389"/>
      <c r="T28" s="389"/>
      <c r="U28" s="389"/>
      <c r="V28" s="389"/>
      <c r="W28" s="389"/>
      <c r="X28" s="389"/>
      <c r="Y28" s="389"/>
      <c r="Z28" s="389"/>
      <c r="AA28" s="389"/>
      <c r="AB28" s="389"/>
      <c r="AC28" s="389"/>
      <c r="AD28" s="389"/>
      <c r="AE28" s="389"/>
      <c r="AF28" s="389"/>
      <c r="AG28" s="389"/>
      <c r="AH28" s="389"/>
      <c r="AI28" s="389"/>
      <c r="AJ28" s="389"/>
      <c r="AK28" s="389"/>
      <c r="AL28" s="389"/>
      <c r="AM28" s="389"/>
      <c r="AN28" s="389"/>
      <c r="AO28" s="389"/>
      <c r="AP28" s="389"/>
      <c r="AQ28" s="389"/>
      <c r="AR28" s="389"/>
      <c r="AS28" s="389"/>
      <c r="AT28" s="389"/>
      <c r="AU28" s="389"/>
      <c r="AV28" s="389"/>
      <c r="AW28" s="389"/>
      <c r="AX28" s="389"/>
      <c r="AY28" s="389"/>
      <c r="AZ28" s="389"/>
      <c r="BA28" s="389"/>
      <c r="BB28" s="389"/>
      <c r="BC28" s="389"/>
      <c r="BD28" s="389"/>
      <c r="BE28" s="389"/>
      <c r="BF28" s="389"/>
      <c r="BG28" s="389"/>
      <c r="BH28" s="389"/>
      <c r="BI28" s="389"/>
      <c r="BJ28" s="389"/>
      <c r="BK28" s="389"/>
      <c r="BL28" s="389"/>
      <c r="BM28" s="389"/>
      <c r="BN28" s="389"/>
      <c r="BO28" s="389"/>
      <c r="BP28" s="389"/>
      <c r="BQ28" s="389"/>
      <c r="BR28" s="389"/>
      <c r="BS28" s="389"/>
      <c r="BT28" s="389"/>
      <c r="BU28" s="389"/>
      <c r="BV28" s="389"/>
      <c r="BW28" s="389"/>
      <c r="BX28" s="389"/>
      <c r="BY28" s="389"/>
      <c r="BZ28" s="389"/>
      <c r="CA28" s="389"/>
    </row>
    <row r="29" spans="1:79" s="438" customFormat="1" ht="12.75" customHeight="1" x14ac:dyDescent="0.2">
      <c r="A29" s="407">
        <f>MAX($A$19:$A28)+1</f>
        <v>11</v>
      </c>
      <c r="B29" s="406" t="s">
        <v>606</v>
      </c>
      <c r="C29" s="442" t="s">
        <v>625</v>
      </c>
      <c r="D29" s="403" t="s">
        <v>608</v>
      </c>
      <c r="E29" s="407" t="s">
        <v>609</v>
      </c>
      <c r="F29" s="436"/>
      <c r="G29" s="404" t="s">
        <v>610</v>
      </c>
      <c r="H29" s="405" t="s">
        <v>611</v>
      </c>
      <c r="I29" s="406" t="s">
        <v>612</v>
      </c>
      <c r="J29" s="437"/>
      <c r="K29" s="275"/>
      <c r="L29" s="389"/>
      <c r="M29" s="389"/>
      <c r="N29" s="389"/>
      <c r="O29" s="389"/>
      <c r="P29" s="389"/>
      <c r="Q29" s="389"/>
      <c r="R29" s="389"/>
      <c r="S29" s="389"/>
      <c r="T29" s="389"/>
      <c r="U29" s="389"/>
      <c r="V29" s="389"/>
      <c r="W29" s="389"/>
      <c r="X29" s="389"/>
      <c r="Y29" s="389"/>
      <c r="Z29" s="389"/>
      <c r="AA29" s="389"/>
      <c r="AB29" s="389"/>
      <c r="AC29" s="389"/>
      <c r="AD29" s="389"/>
      <c r="AE29" s="389"/>
      <c r="AF29" s="389"/>
      <c r="AG29" s="389"/>
      <c r="AH29" s="389"/>
      <c r="AI29" s="389"/>
      <c r="AJ29" s="389"/>
      <c r="AK29" s="389"/>
      <c r="AL29" s="389"/>
      <c r="AM29" s="389"/>
      <c r="AN29" s="389"/>
      <c r="AO29" s="389"/>
      <c r="AP29" s="389"/>
      <c r="AQ29" s="389"/>
      <c r="AR29" s="389"/>
      <c r="AS29" s="389"/>
      <c r="AT29" s="389"/>
      <c r="AU29" s="389"/>
      <c r="AV29" s="389"/>
      <c r="AW29" s="389"/>
      <c r="AX29" s="389"/>
      <c r="AY29" s="389"/>
      <c r="AZ29" s="389"/>
      <c r="BA29" s="389"/>
      <c r="BB29" s="389"/>
      <c r="BC29" s="389"/>
      <c r="BD29" s="389"/>
      <c r="BE29" s="389"/>
      <c r="BF29" s="389"/>
      <c r="BG29" s="389"/>
      <c r="BH29" s="389"/>
      <c r="BI29" s="389"/>
      <c r="BJ29" s="389"/>
      <c r="BK29" s="389"/>
      <c r="BL29" s="389"/>
      <c r="BM29" s="389"/>
      <c r="BN29" s="389"/>
      <c r="BO29" s="389"/>
      <c r="BP29" s="389"/>
      <c r="BQ29" s="389"/>
      <c r="BR29" s="389"/>
      <c r="BS29" s="389"/>
      <c r="BT29" s="389"/>
      <c r="BU29" s="389"/>
      <c r="BV29" s="389"/>
      <c r="BW29" s="389"/>
      <c r="BX29" s="389"/>
      <c r="BY29" s="389"/>
      <c r="BZ29" s="389"/>
      <c r="CA29" s="389"/>
    </row>
    <row r="30" spans="1:79" s="438" customFormat="1" ht="12.75" customHeight="1" x14ac:dyDescent="0.2">
      <c r="A30" s="407">
        <f>MAX($A$19:$A29)+1</f>
        <v>12</v>
      </c>
      <c r="B30" s="406" t="s">
        <v>606</v>
      </c>
      <c r="C30" s="442" t="s">
        <v>626</v>
      </c>
      <c r="D30" s="403" t="s">
        <v>608</v>
      </c>
      <c r="E30" s="407" t="s">
        <v>609</v>
      </c>
      <c r="F30" s="436"/>
      <c r="G30" s="404" t="s">
        <v>610</v>
      </c>
      <c r="H30" s="405" t="s">
        <v>611</v>
      </c>
      <c r="I30" s="406" t="s">
        <v>612</v>
      </c>
      <c r="J30" s="437"/>
      <c r="K30" s="275"/>
      <c r="L30" s="389"/>
      <c r="M30" s="389"/>
      <c r="N30" s="389"/>
      <c r="O30" s="389"/>
      <c r="P30" s="389"/>
      <c r="Q30" s="389"/>
      <c r="R30" s="389"/>
      <c r="S30" s="389"/>
      <c r="T30" s="389"/>
      <c r="U30" s="389"/>
      <c r="V30" s="389"/>
      <c r="W30" s="389"/>
      <c r="X30" s="389"/>
      <c r="Y30" s="389"/>
      <c r="Z30" s="389"/>
      <c r="AA30" s="389"/>
      <c r="AB30" s="389"/>
      <c r="AC30" s="389"/>
      <c r="AD30" s="389"/>
      <c r="AE30" s="389"/>
      <c r="AF30" s="389"/>
      <c r="AG30" s="389"/>
      <c r="AH30" s="389"/>
      <c r="AI30" s="389"/>
      <c r="AJ30" s="389"/>
      <c r="AK30" s="389"/>
      <c r="AL30" s="389"/>
      <c r="AM30" s="389"/>
      <c r="AN30" s="389"/>
      <c r="AO30" s="389"/>
      <c r="AP30" s="389"/>
      <c r="AQ30" s="389"/>
      <c r="AR30" s="389"/>
      <c r="AS30" s="389"/>
      <c r="AT30" s="389"/>
      <c r="AU30" s="389"/>
      <c r="AV30" s="389"/>
      <c r="AW30" s="389"/>
      <c r="AX30" s="389"/>
      <c r="AY30" s="389"/>
      <c r="AZ30" s="389"/>
      <c r="BA30" s="389"/>
      <c r="BB30" s="389"/>
      <c r="BC30" s="389"/>
      <c r="BD30" s="389"/>
      <c r="BE30" s="389"/>
      <c r="BF30" s="389"/>
      <c r="BG30" s="389"/>
      <c r="BH30" s="389"/>
      <c r="BI30" s="389"/>
      <c r="BJ30" s="389"/>
      <c r="BK30" s="389"/>
      <c r="BL30" s="389"/>
      <c r="BM30" s="389"/>
      <c r="BN30" s="389"/>
      <c r="BO30" s="389"/>
      <c r="BP30" s="389"/>
      <c r="BQ30" s="389"/>
      <c r="BR30" s="389"/>
      <c r="BS30" s="389"/>
      <c r="BT30" s="389"/>
      <c r="BU30" s="389"/>
      <c r="BV30" s="389"/>
      <c r="BW30" s="389"/>
      <c r="BX30" s="389"/>
      <c r="BY30" s="389"/>
      <c r="BZ30" s="389"/>
      <c r="CA30" s="389"/>
    </row>
    <row r="31" spans="1:79" s="438" customFormat="1" ht="12.75" customHeight="1" x14ac:dyDescent="0.2">
      <c r="A31" s="407">
        <f>MAX($A$19:$A30)+1</f>
        <v>13</v>
      </c>
      <c r="B31" s="406" t="s">
        <v>606</v>
      </c>
      <c r="C31" s="442" t="s">
        <v>627</v>
      </c>
      <c r="D31" s="403" t="s">
        <v>608</v>
      </c>
      <c r="E31" s="407" t="s">
        <v>609</v>
      </c>
      <c r="F31" s="436"/>
      <c r="G31" s="404" t="s">
        <v>610</v>
      </c>
      <c r="H31" s="405" t="s">
        <v>611</v>
      </c>
      <c r="I31" s="406" t="s">
        <v>612</v>
      </c>
      <c r="J31" s="437"/>
      <c r="K31" s="275"/>
      <c r="L31" s="389"/>
      <c r="M31" s="389"/>
      <c r="N31" s="389"/>
      <c r="O31" s="389"/>
      <c r="P31" s="389"/>
      <c r="Q31" s="389"/>
      <c r="R31" s="389"/>
      <c r="S31" s="389"/>
      <c r="T31" s="389"/>
      <c r="U31" s="389"/>
      <c r="V31" s="389"/>
      <c r="W31" s="389"/>
      <c r="X31" s="389"/>
      <c r="Y31" s="389"/>
      <c r="Z31" s="389"/>
      <c r="AA31" s="389"/>
      <c r="AB31" s="389"/>
      <c r="AC31" s="389"/>
      <c r="AD31" s="389"/>
      <c r="AE31" s="389"/>
      <c r="AF31" s="389"/>
      <c r="AG31" s="389"/>
      <c r="AH31" s="389"/>
      <c r="AI31" s="389"/>
      <c r="AJ31" s="389"/>
      <c r="AK31" s="389"/>
      <c r="AL31" s="389"/>
      <c r="AM31" s="389"/>
      <c r="AN31" s="389"/>
      <c r="AO31" s="389"/>
      <c r="AP31" s="389"/>
      <c r="AQ31" s="389"/>
      <c r="AR31" s="389"/>
      <c r="AS31" s="389"/>
      <c r="AT31" s="389"/>
      <c r="AU31" s="389"/>
      <c r="AV31" s="389"/>
      <c r="AW31" s="389"/>
      <c r="AX31" s="389"/>
      <c r="AY31" s="389"/>
      <c r="AZ31" s="389"/>
      <c r="BA31" s="389"/>
      <c r="BB31" s="389"/>
      <c r="BC31" s="389"/>
      <c r="BD31" s="389"/>
      <c r="BE31" s="389"/>
      <c r="BF31" s="389"/>
      <c r="BG31" s="389"/>
      <c r="BH31" s="389"/>
      <c r="BI31" s="389"/>
      <c r="BJ31" s="389"/>
      <c r="BK31" s="389"/>
      <c r="BL31" s="389"/>
      <c r="BM31" s="389"/>
      <c r="BN31" s="389"/>
      <c r="BO31" s="389"/>
      <c r="BP31" s="389"/>
      <c r="BQ31" s="389"/>
      <c r="BR31" s="389"/>
      <c r="BS31" s="389"/>
      <c r="BT31" s="389"/>
      <c r="BU31" s="389"/>
      <c r="BV31" s="389"/>
      <c r="BW31" s="389"/>
      <c r="BX31" s="389"/>
      <c r="BY31" s="389"/>
      <c r="BZ31" s="389"/>
      <c r="CA31" s="389"/>
    </row>
    <row r="32" spans="1:79" s="438" customFormat="1" ht="12.75" customHeight="1" x14ac:dyDescent="0.2">
      <c r="A32" s="407">
        <f>MAX($A$19:$A31)+1</f>
        <v>14</v>
      </c>
      <c r="B32" s="406" t="s">
        <v>606</v>
      </c>
      <c r="C32" s="442" t="s">
        <v>628</v>
      </c>
      <c r="D32" s="403" t="s">
        <v>608</v>
      </c>
      <c r="E32" s="407" t="s">
        <v>609</v>
      </c>
      <c r="F32" s="436"/>
      <c r="G32" s="404" t="s">
        <v>610</v>
      </c>
      <c r="H32" s="405" t="s">
        <v>611</v>
      </c>
      <c r="I32" s="406" t="s">
        <v>612</v>
      </c>
      <c r="J32" s="437"/>
      <c r="K32" s="275"/>
      <c r="L32" s="389"/>
      <c r="M32" s="389"/>
      <c r="N32" s="389"/>
      <c r="O32" s="389"/>
      <c r="P32" s="389"/>
      <c r="Q32" s="389"/>
      <c r="R32" s="389"/>
      <c r="S32" s="389"/>
      <c r="T32" s="389"/>
      <c r="U32" s="389"/>
      <c r="V32" s="389"/>
      <c r="W32" s="389"/>
      <c r="X32" s="389"/>
      <c r="Y32" s="389"/>
      <c r="Z32" s="389"/>
      <c r="AA32" s="389"/>
      <c r="AB32" s="389"/>
      <c r="AC32" s="389"/>
      <c r="AD32" s="389"/>
      <c r="AE32" s="389"/>
      <c r="AF32" s="389"/>
      <c r="AG32" s="389"/>
      <c r="AH32" s="389"/>
      <c r="AI32" s="389"/>
      <c r="AJ32" s="389"/>
      <c r="AK32" s="389"/>
      <c r="AL32" s="389"/>
      <c r="AM32" s="389"/>
      <c r="AN32" s="389"/>
      <c r="AO32" s="389"/>
      <c r="AP32" s="389"/>
      <c r="AQ32" s="389"/>
      <c r="AR32" s="389"/>
      <c r="AS32" s="389"/>
      <c r="AT32" s="389"/>
      <c r="AU32" s="389"/>
      <c r="AV32" s="389"/>
      <c r="AW32" s="389"/>
      <c r="AX32" s="389"/>
      <c r="AY32" s="389"/>
      <c r="AZ32" s="389"/>
      <c r="BA32" s="389"/>
      <c r="BB32" s="389"/>
      <c r="BC32" s="389"/>
      <c r="BD32" s="389"/>
      <c r="BE32" s="389"/>
      <c r="BF32" s="389"/>
      <c r="BG32" s="389"/>
      <c r="BH32" s="389"/>
      <c r="BI32" s="389"/>
      <c r="BJ32" s="389"/>
      <c r="BK32" s="389"/>
      <c r="BL32" s="389"/>
      <c r="BM32" s="389"/>
      <c r="BN32" s="389"/>
      <c r="BO32" s="389"/>
      <c r="BP32" s="389"/>
      <c r="BQ32" s="389"/>
      <c r="BR32" s="389"/>
      <c r="BS32" s="389"/>
      <c r="BT32" s="389"/>
      <c r="BU32" s="389"/>
      <c r="BV32" s="389"/>
      <c r="BW32" s="389"/>
      <c r="BX32" s="389"/>
      <c r="BY32" s="389"/>
      <c r="BZ32" s="389"/>
      <c r="CA32" s="389"/>
    </row>
    <row r="33" spans="1:79" s="275" customFormat="1" ht="21" x14ac:dyDescent="0.2">
      <c r="A33" s="407">
        <f>MAX($A$19:$A32)+1</f>
        <v>15</v>
      </c>
      <c r="B33" s="406" t="s">
        <v>606</v>
      </c>
      <c r="C33" s="409" t="s">
        <v>629</v>
      </c>
      <c r="D33" s="403" t="s">
        <v>608</v>
      </c>
      <c r="E33" s="406" t="s">
        <v>609</v>
      </c>
      <c r="F33" s="406"/>
      <c r="G33" s="404" t="s">
        <v>610</v>
      </c>
      <c r="H33" s="405" t="s">
        <v>611</v>
      </c>
      <c r="I33" s="406" t="s">
        <v>612</v>
      </c>
      <c r="J33" s="410" t="s">
        <v>249</v>
      </c>
      <c r="L33" s="389" t="s">
        <v>630</v>
      </c>
      <c r="M33" s="389"/>
      <c r="N33" s="389"/>
      <c r="O33" s="389"/>
      <c r="P33" s="389"/>
      <c r="Q33" s="389"/>
      <c r="R33" s="389"/>
      <c r="S33" s="389"/>
      <c r="T33" s="389"/>
      <c r="U33" s="389"/>
      <c r="V33" s="389"/>
      <c r="W33" s="389"/>
      <c r="X33" s="389"/>
      <c r="Y33" s="389"/>
      <c r="Z33" s="389"/>
      <c r="AA33" s="389"/>
      <c r="AB33" s="389"/>
      <c r="AC33" s="389"/>
      <c r="AD33" s="389"/>
      <c r="AE33" s="389"/>
      <c r="AF33" s="389"/>
      <c r="AG33" s="389"/>
      <c r="AH33" s="389"/>
      <c r="AI33" s="389"/>
      <c r="AJ33" s="389"/>
      <c r="AK33" s="389"/>
      <c r="AL33" s="389"/>
      <c r="AM33" s="389"/>
      <c r="AN33" s="389"/>
      <c r="AO33" s="389"/>
      <c r="AP33" s="389"/>
      <c r="AQ33" s="389"/>
      <c r="AR33" s="389"/>
      <c r="AS33" s="389"/>
      <c r="AT33" s="389"/>
      <c r="AU33" s="389"/>
      <c r="AV33" s="389"/>
      <c r="AW33" s="389"/>
      <c r="AX33" s="389"/>
      <c r="AY33" s="389"/>
      <c r="AZ33" s="389"/>
      <c r="BA33" s="389"/>
      <c r="BB33" s="389"/>
      <c r="BC33" s="389"/>
      <c r="BD33" s="389"/>
      <c r="BE33" s="389"/>
      <c r="BF33" s="389"/>
      <c r="BG33" s="389"/>
      <c r="BH33" s="389"/>
      <c r="BI33" s="389"/>
      <c r="BJ33" s="389"/>
      <c r="BK33" s="389"/>
      <c r="BL33" s="389"/>
      <c r="BM33" s="389"/>
      <c r="BN33" s="389"/>
      <c r="BO33" s="389"/>
      <c r="BP33" s="389"/>
      <c r="BQ33" s="389"/>
      <c r="BR33" s="389"/>
      <c r="BS33" s="389"/>
      <c r="BT33" s="389"/>
      <c r="BU33" s="389"/>
      <c r="BV33" s="389"/>
      <c r="BW33" s="389"/>
      <c r="BX33" s="389"/>
      <c r="BY33" s="389"/>
      <c r="BZ33" s="389"/>
      <c r="CA33" s="389"/>
    </row>
    <row r="34" spans="1:79" s="438" customFormat="1" ht="12.75" customHeight="1" x14ac:dyDescent="0.2">
      <c r="A34" s="407">
        <f>MAX($A$19:$A33)+1</f>
        <v>16</v>
      </c>
      <c r="B34" s="406" t="s">
        <v>606</v>
      </c>
      <c r="C34" s="442" t="s">
        <v>631</v>
      </c>
      <c r="D34" s="403" t="s">
        <v>608</v>
      </c>
      <c r="E34" s="407" t="s">
        <v>609</v>
      </c>
      <c r="F34" s="436"/>
      <c r="G34" s="404" t="s">
        <v>610</v>
      </c>
      <c r="H34" s="405" t="s">
        <v>611</v>
      </c>
      <c r="I34" s="406" t="s">
        <v>612</v>
      </c>
      <c r="J34" s="437"/>
      <c r="K34" s="275"/>
      <c r="L34" s="389"/>
      <c r="M34" s="389"/>
      <c r="N34" s="389"/>
      <c r="O34" s="389"/>
      <c r="P34" s="389"/>
      <c r="Q34" s="389"/>
      <c r="R34" s="389"/>
      <c r="S34" s="389"/>
      <c r="T34" s="389"/>
      <c r="U34" s="389"/>
      <c r="V34" s="389"/>
      <c r="W34" s="389"/>
      <c r="X34" s="389"/>
      <c r="Y34" s="389"/>
      <c r="Z34" s="389"/>
      <c r="AA34" s="389"/>
      <c r="AB34" s="389"/>
      <c r="AC34" s="389"/>
      <c r="AD34" s="389"/>
      <c r="AE34" s="389"/>
      <c r="AF34" s="389"/>
      <c r="AG34" s="389"/>
      <c r="AH34" s="389"/>
      <c r="AI34" s="389"/>
      <c r="AJ34" s="389"/>
      <c r="AK34" s="389"/>
      <c r="AL34" s="389"/>
      <c r="AM34" s="389"/>
      <c r="AN34" s="389"/>
      <c r="AO34" s="389"/>
      <c r="AP34" s="389"/>
      <c r="AQ34" s="389"/>
      <c r="AR34" s="389"/>
      <c r="AS34" s="389"/>
      <c r="AT34" s="389"/>
      <c r="AU34" s="389"/>
      <c r="AV34" s="389"/>
      <c r="AW34" s="389"/>
      <c r="AX34" s="389"/>
      <c r="AY34" s="389"/>
      <c r="AZ34" s="389"/>
      <c r="BA34" s="389"/>
      <c r="BB34" s="389"/>
      <c r="BC34" s="389"/>
      <c r="BD34" s="389"/>
      <c r="BE34" s="389"/>
      <c r="BF34" s="389"/>
      <c r="BG34" s="389"/>
      <c r="BH34" s="389"/>
      <c r="BI34" s="389"/>
      <c r="BJ34" s="389"/>
      <c r="BK34" s="389"/>
      <c r="BL34" s="389"/>
      <c r="BM34" s="389"/>
      <c r="BN34" s="389"/>
      <c r="BO34" s="389"/>
      <c r="BP34" s="389"/>
      <c r="BQ34" s="389"/>
      <c r="BR34" s="389"/>
      <c r="BS34" s="389"/>
      <c r="BT34" s="389"/>
      <c r="BU34" s="389"/>
      <c r="BV34" s="389"/>
      <c r="BW34" s="389"/>
      <c r="BX34" s="389"/>
      <c r="BY34" s="389"/>
      <c r="BZ34" s="389"/>
      <c r="CA34" s="389"/>
    </row>
    <row r="35" spans="1:79" s="275" customFormat="1" ht="21" x14ac:dyDescent="0.2">
      <c r="A35" s="407">
        <f>MAX($A$19:$A34)+1</f>
        <v>17</v>
      </c>
      <c r="B35" s="406" t="s">
        <v>606</v>
      </c>
      <c r="C35" s="409" t="s">
        <v>632</v>
      </c>
      <c r="D35" s="403" t="s">
        <v>608</v>
      </c>
      <c r="E35" s="406" t="s">
        <v>609</v>
      </c>
      <c r="F35" s="406"/>
      <c r="G35" s="404" t="s">
        <v>610</v>
      </c>
      <c r="H35" s="405" t="s">
        <v>611</v>
      </c>
      <c r="I35" s="406" t="s">
        <v>612</v>
      </c>
      <c r="J35" s="410" t="s">
        <v>249</v>
      </c>
      <c r="L35" s="389" t="s">
        <v>613</v>
      </c>
      <c r="M35" s="389"/>
      <c r="N35" s="389"/>
      <c r="O35" s="389"/>
      <c r="P35" s="389"/>
      <c r="Q35" s="389"/>
      <c r="R35" s="389"/>
      <c r="S35" s="389"/>
      <c r="T35" s="389"/>
      <c r="U35" s="389"/>
      <c r="V35" s="389"/>
      <c r="W35" s="389"/>
      <c r="X35" s="389"/>
      <c r="Y35" s="389"/>
      <c r="Z35" s="389"/>
      <c r="AA35" s="389"/>
      <c r="AB35" s="389"/>
      <c r="AC35" s="389"/>
      <c r="AD35" s="389"/>
      <c r="AE35" s="389"/>
      <c r="AF35" s="389"/>
      <c r="AG35" s="389"/>
      <c r="AH35" s="389"/>
      <c r="AI35" s="389"/>
      <c r="AJ35" s="389"/>
      <c r="AK35" s="389"/>
      <c r="AL35" s="389"/>
      <c r="AM35" s="389"/>
      <c r="AN35" s="389"/>
      <c r="AO35" s="389"/>
      <c r="AP35" s="389"/>
      <c r="AQ35" s="389"/>
      <c r="AR35" s="389"/>
      <c r="AS35" s="389"/>
      <c r="AT35" s="389"/>
      <c r="AU35" s="389"/>
      <c r="AV35" s="389"/>
      <c r="AW35" s="389"/>
      <c r="AX35" s="389"/>
      <c r="AY35" s="389"/>
      <c r="AZ35" s="389"/>
      <c r="BA35" s="389"/>
      <c r="BB35" s="389"/>
      <c r="BC35" s="389"/>
      <c r="BD35" s="389"/>
      <c r="BE35" s="389"/>
      <c r="BF35" s="389"/>
      <c r="BG35" s="389"/>
      <c r="BH35" s="389"/>
      <c r="BI35" s="389"/>
      <c r="BJ35" s="389"/>
      <c r="BK35" s="389"/>
      <c r="BL35" s="389"/>
      <c r="BM35" s="389"/>
      <c r="BN35" s="389"/>
      <c r="BO35" s="389"/>
      <c r="BP35" s="389"/>
      <c r="BQ35" s="389"/>
      <c r="BR35" s="389"/>
      <c r="BS35" s="389"/>
      <c r="BT35" s="389"/>
      <c r="BU35" s="389"/>
      <c r="BV35" s="389"/>
      <c r="BW35" s="389"/>
      <c r="BX35" s="389"/>
      <c r="BY35" s="389"/>
      <c r="BZ35" s="389"/>
      <c r="CA35" s="389"/>
    </row>
    <row r="36" spans="1:79" s="275" customFormat="1" ht="21" x14ac:dyDescent="0.2">
      <c r="A36" s="407">
        <f>MAX($A$19:$A35)+1</f>
        <v>18</v>
      </c>
      <c r="B36" s="406" t="s">
        <v>606</v>
      </c>
      <c r="C36" s="409" t="s">
        <v>633</v>
      </c>
      <c r="D36" s="403" t="s">
        <v>608</v>
      </c>
      <c r="E36" s="406" t="s">
        <v>609</v>
      </c>
      <c r="F36" s="406"/>
      <c r="G36" s="404" t="s">
        <v>610</v>
      </c>
      <c r="H36" s="405" t="s">
        <v>611</v>
      </c>
      <c r="I36" s="406" t="s">
        <v>612</v>
      </c>
      <c r="J36" s="410" t="s">
        <v>249</v>
      </c>
      <c r="L36" s="389" t="s">
        <v>613</v>
      </c>
      <c r="M36" s="389"/>
      <c r="N36" s="389"/>
      <c r="O36" s="389"/>
      <c r="P36" s="389"/>
      <c r="Q36" s="389"/>
      <c r="R36" s="389"/>
      <c r="S36" s="389"/>
      <c r="T36" s="389"/>
      <c r="U36" s="389"/>
      <c r="V36" s="389"/>
      <c r="W36" s="389"/>
      <c r="X36" s="389"/>
      <c r="Y36" s="389"/>
      <c r="Z36" s="389"/>
      <c r="AA36" s="389"/>
      <c r="AB36" s="389"/>
      <c r="AC36" s="389"/>
      <c r="AD36" s="389"/>
      <c r="AE36" s="389"/>
      <c r="AF36" s="389"/>
      <c r="AG36" s="389"/>
      <c r="AH36" s="389"/>
      <c r="AI36" s="389"/>
      <c r="AJ36" s="389"/>
      <c r="AK36" s="389"/>
      <c r="AL36" s="389"/>
      <c r="AM36" s="389"/>
      <c r="AN36" s="389"/>
      <c r="AO36" s="389"/>
      <c r="AP36" s="389"/>
      <c r="AQ36" s="389"/>
      <c r="AR36" s="389"/>
      <c r="AS36" s="389"/>
      <c r="AT36" s="389"/>
      <c r="AU36" s="389"/>
      <c r="AV36" s="389"/>
      <c r="AW36" s="389"/>
      <c r="AX36" s="389"/>
      <c r="AY36" s="389"/>
      <c r="AZ36" s="389"/>
      <c r="BA36" s="389"/>
      <c r="BB36" s="389"/>
      <c r="BC36" s="389"/>
      <c r="BD36" s="389"/>
      <c r="BE36" s="389"/>
      <c r="BF36" s="389"/>
      <c r="BG36" s="389"/>
      <c r="BH36" s="389"/>
      <c r="BI36" s="389"/>
      <c r="BJ36" s="389"/>
      <c r="BK36" s="389"/>
      <c r="BL36" s="389"/>
      <c r="BM36" s="389"/>
      <c r="BN36" s="389"/>
      <c r="BO36" s="389"/>
      <c r="BP36" s="389"/>
      <c r="BQ36" s="389"/>
      <c r="BR36" s="389"/>
      <c r="BS36" s="389"/>
      <c r="BT36" s="389"/>
      <c r="BU36" s="389"/>
      <c r="BV36" s="389"/>
      <c r="BW36" s="389"/>
      <c r="BX36" s="389"/>
      <c r="BY36" s="389"/>
      <c r="BZ36" s="389"/>
      <c r="CA36" s="389"/>
    </row>
    <row r="37" spans="1:79" s="443" customFormat="1" ht="21" x14ac:dyDescent="0.2">
      <c r="A37" s="407">
        <f>MAX($A$19:$A36)+1</f>
        <v>19</v>
      </c>
      <c r="B37" s="407" t="s">
        <v>606</v>
      </c>
      <c r="C37" s="404" t="s">
        <v>634</v>
      </c>
      <c r="D37" s="403" t="s">
        <v>608</v>
      </c>
      <c r="E37" s="407" t="s">
        <v>609</v>
      </c>
      <c r="F37" s="407"/>
      <c r="G37" s="404" t="s">
        <v>610</v>
      </c>
      <c r="H37" s="405" t="s">
        <v>611</v>
      </c>
      <c r="I37" s="406" t="s">
        <v>612</v>
      </c>
      <c r="J37" s="408"/>
      <c r="K37" s="275"/>
      <c r="L37" s="389"/>
      <c r="M37" s="389"/>
      <c r="N37" s="389"/>
      <c r="O37" s="389"/>
      <c r="P37" s="389"/>
      <c r="Q37" s="389"/>
      <c r="R37" s="389"/>
      <c r="S37" s="389"/>
      <c r="T37" s="389"/>
      <c r="U37" s="389"/>
      <c r="V37" s="389"/>
      <c r="W37" s="389"/>
      <c r="X37" s="389"/>
      <c r="Y37" s="389"/>
      <c r="Z37" s="389"/>
      <c r="AA37" s="389"/>
      <c r="AB37" s="389"/>
      <c r="AC37" s="389"/>
      <c r="AD37" s="389"/>
      <c r="AE37" s="389"/>
      <c r="AF37" s="389"/>
      <c r="AG37" s="389"/>
      <c r="AH37" s="389"/>
      <c r="AI37" s="389"/>
      <c r="AJ37" s="389"/>
      <c r="AK37" s="389"/>
      <c r="AL37" s="389"/>
      <c r="AM37" s="389"/>
      <c r="AN37" s="389"/>
      <c r="AO37" s="389"/>
      <c r="AP37" s="389"/>
      <c r="AQ37" s="389"/>
      <c r="AR37" s="389"/>
      <c r="AS37" s="389"/>
      <c r="AT37" s="389"/>
      <c r="AU37" s="389"/>
      <c r="AV37" s="389"/>
      <c r="AW37" s="389"/>
      <c r="AX37" s="389"/>
      <c r="AY37" s="389"/>
      <c r="AZ37" s="389"/>
      <c r="BA37" s="389"/>
      <c r="BB37" s="389"/>
      <c r="BC37" s="389"/>
      <c r="BD37" s="389"/>
      <c r="BE37" s="389"/>
      <c r="BF37" s="389"/>
      <c r="BG37" s="389"/>
      <c r="BH37" s="389"/>
      <c r="BI37" s="389"/>
      <c r="BJ37" s="389"/>
      <c r="BK37" s="389"/>
      <c r="BL37" s="389"/>
      <c r="BM37" s="389"/>
      <c r="BN37" s="389"/>
      <c r="BO37" s="389"/>
      <c r="BP37" s="389"/>
      <c r="BQ37" s="389"/>
      <c r="BR37" s="389"/>
      <c r="BS37" s="389"/>
      <c r="BT37" s="389"/>
      <c r="BU37" s="389"/>
      <c r="BV37" s="389"/>
      <c r="BW37" s="389"/>
      <c r="BX37" s="389"/>
      <c r="BY37" s="389"/>
      <c r="BZ37" s="389"/>
      <c r="CA37" s="389"/>
    </row>
    <row r="38" spans="1:79" s="443" customFormat="1" ht="21" x14ac:dyDescent="0.2">
      <c r="A38" s="407">
        <f>MAX($A$19:$A37)+1</f>
        <v>20</v>
      </c>
      <c r="B38" s="406" t="s">
        <v>606</v>
      </c>
      <c r="C38" s="404" t="s">
        <v>635</v>
      </c>
      <c r="D38" s="403" t="s">
        <v>608</v>
      </c>
      <c r="E38" s="407" t="s">
        <v>609</v>
      </c>
      <c r="F38" s="407"/>
      <c r="G38" s="404" t="s">
        <v>610</v>
      </c>
      <c r="H38" s="405" t="s">
        <v>611</v>
      </c>
      <c r="I38" s="406" t="s">
        <v>612</v>
      </c>
      <c r="J38" s="408"/>
      <c r="K38" s="275"/>
      <c r="L38" s="389"/>
      <c r="M38" s="389"/>
      <c r="N38" s="389"/>
      <c r="O38" s="389"/>
      <c r="P38" s="389"/>
      <c r="Q38" s="389"/>
      <c r="R38" s="389"/>
      <c r="S38" s="389"/>
      <c r="T38" s="389"/>
      <c r="U38" s="389"/>
      <c r="V38" s="389"/>
      <c r="W38" s="389"/>
      <c r="X38" s="389"/>
      <c r="Y38" s="389"/>
      <c r="Z38" s="389"/>
      <c r="AA38" s="389"/>
      <c r="AB38" s="389"/>
      <c r="AC38" s="389"/>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89"/>
      <c r="BB38" s="389"/>
      <c r="BC38" s="389"/>
      <c r="BD38" s="389"/>
      <c r="BE38" s="389"/>
      <c r="BF38" s="389"/>
      <c r="BG38" s="389"/>
      <c r="BH38" s="389"/>
      <c r="BI38" s="389"/>
      <c r="BJ38" s="389"/>
      <c r="BK38" s="389"/>
      <c r="BL38" s="389"/>
      <c r="BM38" s="389"/>
      <c r="BN38" s="389"/>
      <c r="BO38" s="389"/>
      <c r="BP38" s="389"/>
      <c r="BQ38" s="389"/>
      <c r="BR38" s="389"/>
      <c r="BS38" s="389"/>
      <c r="BT38" s="389"/>
      <c r="BU38" s="389"/>
      <c r="BV38" s="389"/>
      <c r="BW38" s="389"/>
      <c r="BX38" s="389"/>
      <c r="BY38" s="389"/>
      <c r="BZ38" s="389"/>
      <c r="CA38" s="389"/>
    </row>
    <row r="39" spans="1:79" s="275" customFormat="1" ht="21" x14ac:dyDescent="0.2">
      <c r="A39" s="407">
        <f>MAX($A$19:$A38)+1</f>
        <v>21</v>
      </c>
      <c r="B39" s="406" t="s">
        <v>606</v>
      </c>
      <c r="C39" s="409" t="s">
        <v>636</v>
      </c>
      <c r="D39" s="403" t="s">
        <v>608</v>
      </c>
      <c r="E39" s="406" t="s">
        <v>609</v>
      </c>
      <c r="F39" s="406"/>
      <c r="G39" s="404" t="s">
        <v>610</v>
      </c>
      <c r="H39" s="405" t="s">
        <v>611</v>
      </c>
      <c r="I39" s="406" t="s">
        <v>612</v>
      </c>
      <c r="J39" s="410"/>
      <c r="L39" s="389"/>
      <c r="M39" s="389"/>
      <c r="N39" s="389"/>
      <c r="O39" s="389"/>
      <c r="P39" s="389"/>
      <c r="Q39" s="389"/>
      <c r="R39" s="389"/>
      <c r="S39" s="389"/>
      <c r="T39" s="389"/>
      <c r="U39" s="389"/>
      <c r="V39" s="389"/>
      <c r="W39" s="389"/>
      <c r="X39" s="389"/>
      <c r="Y39" s="389"/>
      <c r="Z39" s="389"/>
      <c r="AA39" s="389"/>
      <c r="AB39" s="389"/>
      <c r="AC39" s="389"/>
      <c r="AD39" s="389"/>
      <c r="AE39" s="389"/>
      <c r="AF39" s="389"/>
      <c r="AG39" s="389"/>
      <c r="AH39" s="389"/>
      <c r="AI39" s="389"/>
      <c r="AJ39" s="389"/>
      <c r="AK39" s="389"/>
      <c r="AL39" s="389"/>
      <c r="AM39" s="389"/>
      <c r="AN39" s="389"/>
      <c r="AO39" s="389"/>
      <c r="AP39" s="389"/>
      <c r="AQ39" s="389"/>
      <c r="AR39" s="389"/>
      <c r="AS39" s="389"/>
      <c r="AT39" s="389"/>
      <c r="AU39" s="389"/>
      <c r="AV39" s="389"/>
      <c r="AW39" s="389"/>
      <c r="AX39" s="389"/>
      <c r="AY39" s="389"/>
      <c r="AZ39" s="389"/>
      <c r="BA39" s="389"/>
      <c r="BB39" s="389"/>
      <c r="BC39" s="389"/>
      <c r="BD39" s="389"/>
      <c r="BE39" s="389"/>
      <c r="BF39" s="389"/>
      <c r="BG39" s="389"/>
      <c r="BH39" s="389"/>
      <c r="BI39" s="389"/>
      <c r="BJ39" s="389"/>
      <c r="BK39" s="389"/>
      <c r="BL39" s="389"/>
      <c r="BM39" s="389"/>
      <c r="BN39" s="389"/>
      <c r="BO39" s="389"/>
      <c r="BP39" s="389"/>
      <c r="BQ39" s="389"/>
      <c r="BR39" s="389"/>
      <c r="BS39" s="389"/>
      <c r="BT39" s="389"/>
      <c r="BU39" s="389"/>
      <c r="BV39" s="389"/>
      <c r="BW39" s="389"/>
      <c r="BX39" s="389"/>
      <c r="BY39" s="389"/>
      <c r="BZ39" s="389"/>
      <c r="CA39" s="389"/>
    </row>
    <row r="40" spans="1:79" s="275" customFormat="1" ht="21" x14ac:dyDescent="0.2">
      <c r="A40" s="407">
        <f>MAX($A$19:$A39)+1</f>
        <v>22</v>
      </c>
      <c r="B40" s="406" t="s">
        <v>606</v>
      </c>
      <c r="C40" s="409" t="s">
        <v>637</v>
      </c>
      <c r="D40" s="403" t="s">
        <v>608</v>
      </c>
      <c r="E40" s="406" t="s">
        <v>609</v>
      </c>
      <c r="F40" s="406"/>
      <c r="G40" s="404" t="s">
        <v>610</v>
      </c>
      <c r="H40" s="405" t="s">
        <v>611</v>
      </c>
      <c r="I40" s="406" t="s">
        <v>612</v>
      </c>
      <c r="J40" s="410"/>
      <c r="L40" s="389"/>
      <c r="M40" s="389"/>
      <c r="N40" s="389"/>
      <c r="O40" s="389"/>
      <c r="P40" s="389"/>
      <c r="Q40" s="389"/>
      <c r="R40" s="389"/>
      <c r="S40" s="389"/>
      <c r="T40" s="389"/>
      <c r="U40" s="389"/>
      <c r="V40" s="389"/>
      <c r="W40" s="389"/>
      <c r="X40" s="389"/>
      <c r="Y40" s="389"/>
      <c r="Z40" s="389"/>
      <c r="AA40" s="389"/>
      <c r="AB40" s="389"/>
      <c r="AC40" s="389"/>
      <c r="AD40" s="389"/>
      <c r="AE40" s="389"/>
      <c r="AF40" s="389"/>
      <c r="AG40" s="389"/>
      <c r="AH40" s="389"/>
      <c r="AI40" s="389"/>
      <c r="AJ40" s="389"/>
      <c r="AK40" s="389"/>
      <c r="AL40" s="389"/>
      <c r="AM40" s="389"/>
      <c r="AN40" s="389"/>
      <c r="AO40" s="389"/>
      <c r="AP40" s="389"/>
      <c r="AQ40" s="389"/>
      <c r="AR40" s="389"/>
      <c r="AS40" s="389"/>
      <c r="AT40" s="389"/>
      <c r="AU40" s="389"/>
      <c r="AV40" s="389"/>
      <c r="AW40" s="389"/>
      <c r="AX40" s="389"/>
      <c r="AY40" s="389"/>
      <c r="AZ40" s="389"/>
      <c r="BA40" s="389"/>
      <c r="BB40" s="389"/>
      <c r="BC40" s="389"/>
      <c r="BD40" s="389"/>
      <c r="BE40" s="389"/>
      <c r="BF40" s="389"/>
      <c r="BG40" s="389"/>
      <c r="BH40" s="389"/>
      <c r="BI40" s="389"/>
      <c r="BJ40" s="389"/>
      <c r="BK40" s="389"/>
      <c r="BL40" s="389"/>
      <c r="BM40" s="389"/>
      <c r="BN40" s="389"/>
      <c r="BO40" s="389"/>
      <c r="BP40" s="389"/>
      <c r="BQ40" s="389"/>
      <c r="BR40" s="389"/>
      <c r="BS40" s="389"/>
      <c r="BT40" s="389"/>
      <c r="BU40" s="389"/>
      <c r="BV40" s="389"/>
      <c r="BW40" s="389"/>
      <c r="BX40" s="389"/>
      <c r="BY40" s="389"/>
      <c r="BZ40" s="389"/>
      <c r="CA40" s="389"/>
    </row>
    <row r="41" spans="1:79" s="275" customFormat="1" ht="21" x14ac:dyDescent="0.2">
      <c r="A41" s="407">
        <f>MAX($A$19:$A40)+1</f>
        <v>23</v>
      </c>
      <c r="B41" s="406" t="s">
        <v>606</v>
      </c>
      <c r="C41" s="409" t="s">
        <v>638</v>
      </c>
      <c r="D41" s="403" t="s">
        <v>608</v>
      </c>
      <c r="E41" s="406" t="s">
        <v>609</v>
      </c>
      <c r="F41" s="406"/>
      <c r="G41" s="404" t="s">
        <v>610</v>
      </c>
      <c r="H41" s="405" t="s">
        <v>611</v>
      </c>
      <c r="I41" s="406" t="s">
        <v>612</v>
      </c>
      <c r="J41" s="410"/>
      <c r="L41" s="389"/>
      <c r="M41" s="389"/>
      <c r="N41" s="389"/>
      <c r="O41" s="389"/>
      <c r="P41" s="389"/>
      <c r="Q41" s="389"/>
      <c r="R41" s="389"/>
      <c r="S41" s="389"/>
      <c r="T41" s="389"/>
      <c r="U41" s="389"/>
      <c r="V41" s="389"/>
      <c r="W41" s="389"/>
      <c r="X41" s="389"/>
      <c r="Y41" s="389"/>
      <c r="Z41" s="389"/>
      <c r="AA41" s="389"/>
      <c r="AB41" s="389"/>
      <c r="AC41" s="389"/>
      <c r="AD41" s="389"/>
      <c r="AE41" s="389"/>
      <c r="AF41" s="389"/>
      <c r="AG41" s="389"/>
      <c r="AH41" s="389"/>
      <c r="AI41" s="389"/>
      <c r="AJ41" s="389"/>
      <c r="AK41" s="389"/>
      <c r="AL41" s="389"/>
      <c r="AM41" s="389"/>
      <c r="AN41" s="389"/>
      <c r="AO41" s="389"/>
      <c r="AP41" s="389"/>
      <c r="AQ41" s="389"/>
      <c r="AR41" s="389"/>
      <c r="AS41" s="389"/>
      <c r="AT41" s="389"/>
      <c r="AU41" s="389"/>
      <c r="AV41" s="389"/>
      <c r="AW41" s="389"/>
      <c r="AX41" s="389"/>
      <c r="AY41" s="389"/>
      <c r="AZ41" s="389"/>
      <c r="BA41" s="389"/>
      <c r="BB41" s="389"/>
      <c r="BC41" s="389"/>
      <c r="BD41" s="389"/>
      <c r="BE41" s="389"/>
      <c r="BF41" s="389"/>
      <c r="BG41" s="389"/>
      <c r="BH41" s="389"/>
      <c r="BI41" s="389"/>
      <c r="BJ41" s="389"/>
      <c r="BK41" s="389"/>
      <c r="BL41" s="389"/>
      <c r="BM41" s="389"/>
      <c r="BN41" s="389"/>
      <c r="BO41" s="389"/>
      <c r="BP41" s="389"/>
      <c r="BQ41" s="389"/>
      <c r="BR41" s="389"/>
      <c r="BS41" s="389"/>
      <c r="BT41" s="389"/>
      <c r="BU41" s="389"/>
      <c r="BV41" s="389"/>
      <c r="BW41" s="389"/>
      <c r="BX41" s="389"/>
      <c r="BY41" s="389"/>
      <c r="BZ41" s="389"/>
      <c r="CA41" s="389"/>
    </row>
    <row r="42" spans="1:79" s="275" customFormat="1" ht="21" x14ac:dyDescent="0.2">
      <c r="A42" s="407">
        <f>MAX($A$19:$A41)+1</f>
        <v>24</v>
      </c>
      <c r="B42" s="406" t="s">
        <v>606</v>
      </c>
      <c r="C42" s="409" t="s">
        <v>639</v>
      </c>
      <c r="D42" s="403" t="s">
        <v>608</v>
      </c>
      <c r="E42" s="406" t="s">
        <v>609</v>
      </c>
      <c r="F42" s="406"/>
      <c r="G42" s="404" t="s">
        <v>610</v>
      </c>
      <c r="H42" s="405" t="s">
        <v>611</v>
      </c>
      <c r="I42" s="406" t="s">
        <v>612</v>
      </c>
      <c r="J42" s="410"/>
      <c r="L42" s="389"/>
      <c r="M42" s="389"/>
      <c r="N42" s="389"/>
      <c r="O42" s="389"/>
      <c r="P42" s="389"/>
      <c r="Q42" s="389"/>
      <c r="R42" s="389"/>
      <c r="S42" s="389"/>
      <c r="T42" s="389"/>
      <c r="U42" s="389"/>
      <c r="V42" s="389"/>
      <c r="W42" s="389"/>
      <c r="X42" s="389"/>
      <c r="Y42" s="389"/>
      <c r="Z42" s="389"/>
      <c r="AA42" s="389"/>
      <c r="AB42" s="389"/>
      <c r="AC42" s="389"/>
      <c r="AD42" s="389"/>
      <c r="AE42" s="389"/>
      <c r="AF42" s="389"/>
      <c r="AG42" s="389"/>
      <c r="AH42" s="389"/>
      <c r="AI42" s="389"/>
      <c r="AJ42" s="389"/>
      <c r="AK42" s="389"/>
      <c r="AL42" s="389"/>
      <c r="AM42" s="389"/>
      <c r="AN42" s="389"/>
      <c r="AO42" s="389"/>
      <c r="AP42" s="389"/>
      <c r="AQ42" s="389"/>
      <c r="AR42" s="389"/>
      <c r="AS42" s="389"/>
      <c r="AT42" s="389"/>
      <c r="AU42" s="389"/>
      <c r="AV42" s="389"/>
      <c r="AW42" s="389"/>
      <c r="AX42" s="389"/>
      <c r="AY42" s="389"/>
      <c r="AZ42" s="389"/>
      <c r="BA42" s="389"/>
      <c r="BB42" s="389"/>
      <c r="BC42" s="389"/>
      <c r="BD42" s="389"/>
      <c r="BE42" s="389"/>
      <c r="BF42" s="389"/>
      <c r="BG42" s="389"/>
      <c r="BH42" s="389"/>
      <c r="BI42" s="389"/>
      <c r="BJ42" s="389"/>
      <c r="BK42" s="389"/>
      <c r="BL42" s="389"/>
      <c r="BM42" s="389"/>
      <c r="BN42" s="389"/>
      <c r="BO42" s="389"/>
      <c r="BP42" s="389"/>
      <c r="BQ42" s="389"/>
      <c r="BR42" s="389"/>
      <c r="BS42" s="389"/>
      <c r="BT42" s="389"/>
      <c r="BU42" s="389"/>
      <c r="BV42" s="389"/>
      <c r="BW42" s="389"/>
      <c r="BX42" s="389"/>
      <c r="BY42" s="389"/>
      <c r="BZ42" s="389"/>
      <c r="CA42" s="389"/>
    </row>
    <row r="43" spans="1:79" s="275" customFormat="1" ht="21" x14ac:dyDescent="0.2">
      <c r="A43" s="407">
        <f>MAX($A$19:$A42)+1</f>
        <v>25</v>
      </c>
      <c r="B43" s="406" t="s">
        <v>606</v>
      </c>
      <c r="C43" s="409" t="s">
        <v>640</v>
      </c>
      <c r="D43" s="403" t="s">
        <v>608</v>
      </c>
      <c r="E43" s="406" t="s">
        <v>609</v>
      </c>
      <c r="F43" s="406"/>
      <c r="G43" s="404" t="s">
        <v>610</v>
      </c>
      <c r="H43" s="405" t="s">
        <v>611</v>
      </c>
      <c r="I43" s="406" t="s">
        <v>612</v>
      </c>
      <c r="J43" s="410"/>
      <c r="L43" s="389"/>
      <c r="M43" s="389"/>
      <c r="N43" s="389"/>
      <c r="O43" s="389"/>
      <c r="P43" s="389"/>
      <c r="Q43" s="389"/>
      <c r="R43" s="389"/>
      <c r="S43" s="389"/>
      <c r="T43" s="389"/>
      <c r="U43" s="389"/>
      <c r="V43" s="389"/>
      <c r="W43" s="389"/>
      <c r="X43" s="389"/>
      <c r="Y43" s="389"/>
      <c r="Z43" s="389"/>
      <c r="AA43" s="389"/>
      <c r="AB43" s="389"/>
      <c r="AC43" s="389"/>
      <c r="AD43" s="389"/>
      <c r="AE43" s="389"/>
      <c r="AF43" s="389"/>
      <c r="AG43" s="389"/>
      <c r="AH43" s="389"/>
      <c r="AI43" s="389"/>
      <c r="AJ43" s="389"/>
      <c r="AK43" s="389"/>
      <c r="AL43" s="389"/>
      <c r="AM43" s="389"/>
      <c r="AN43" s="389"/>
      <c r="AO43" s="389"/>
      <c r="AP43" s="389"/>
      <c r="AQ43" s="389"/>
      <c r="AR43" s="389"/>
      <c r="AS43" s="389"/>
      <c r="AT43" s="389"/>
      <c r="AU43" s="389"/>
      <c r="AV43" s="389"/>
      <c r="AW43" s="389"/>
      <c r="AX43" s="389"/>
      <c r="AY43" s="389"/>
      <c r="AZ43" s="389"/>
      <c r="BA43" s="389"/>
      <c r="BB43" s="389"/>
      <c r="BC43" s="389"/>
      <c r="BD43" s="389"/>
      <c r="BE43" s="389"/>
      <c r="BF43" s="389"/>
      <c r="BG43" s="389"/>
      <c r="BH43" s="389"/>
      <c r="BI43" s="389"/>
      <c r="BJ43" s="389"/>
      <c r="BK43" s="389"/>
      <c r="BL43" s="389"/>
      <c r="BM43" s="389"/>
      <c r="BN43" s="389"/>
      <c r="BO43" s="389"/>
      <c r="BP43" s="389"/>
      <c r="BQ43" s="389"/>
      <c r="BR43" s="389"/>
      <c r="BS43" s="389"/>
      <c r="BT43" s="389"/>
      <c r="BU43" s="389"/>
      <c r="BV43" s="389"/>
      <c r="BW43" s="389"/>
      <c r="BX43" s="389"/>
      <c r="BY43" s="389"/>
      <c r="BZ43" s="389"/>
      <c r="CA43" s="389"/>
    </row>
    <row r="44" spans="1:79" s="275" customFormat="1" ht="21" x14ac:dyDescent="0.2">
      <c r="A44" s="407">
        <f>MAX($A$19:$A43)+1</f>
        <v>26</v>
      </c>
      <c r="B44" s="406" t="s">
        <v>606</v>
      </c>
      <c r="C44" s="409" t="s">
        <v>641</v>
      </c>
      <c r="D44" s="403" t="s">
        <v>608</v>
      </c>
      <c r="E44" s="406" t="s">
        <v>609</v>
      </c>
      <c r="F44" s="406"/>
      <c r="G44" s="404" t="s">
        <v>610</v>
      </c>
      <c r="H44" s="405" t="s">
        <v>611</v>
      </c>
      <c r="I44" s="406" t="s">
        <v>612</v>
      </c>
      <c r="J44" s="410"/>
      <c r="L44" s="389"/>
      <c r="M44" s="389"/>
      <c r="N44" s="389"/>
      <c r="O44" s="389"/>
      <c r="P44" s="389"/>
      <c r="Q44" s="389"/>
      <c r="R44" s="389"/>
      <c r="S44" s="389"/>
      <c r="T44" s="389"/>
      <c r="U44" s="389"/>
      <c r="V44" s="389"/>
      <c r="W44" s="389"/>
      <c r="X44" s="389"/>
      <c r="Y44" s="389"/>
      <c r="Z44" s="389"/>
      <c r="AA44" s="389"/>
      <c r="AB44" s="389"/>
      <c r="AC44" s="389"/>
      <c r="AD44" s="389"/>
      <c r="AE44" s="389"/>
      <c r="AF44" s="389"/>
      <c r="AG44" s="389"/>
      <c r="AH44" s="389"/>
      <c r="AI44" s="389"/>
      <c r="AJ44" s="389"/>
      <c r="AK44" s="389"/>
      <c r="AL44" s="389"/>
      <c r="AM44" s="389"/>
      <c r="AN44" s="389"/>
      <c r="AO44" s="389"/>
      <c r="AP44" s="389"/>
      <c r="AQ44" s="389"/>
      <c r="AR44" s="389"/>
      <c r="AS44" s="389"/>
      <c r="AT44" s="389"/>
      <c r="AU44" s="389"/>
      <c r="AV44" s="389"/>
      <c r="AW44" s="389"/>
      <c r="AX44" s="389"/>
      <c r="AY44" s="389"/>
      <c r="AZ44" s="389"/>
      <c r="BA44" s="389"/>
      <c r="BB44" s="389"/>
      <c r="BC44" s="389"/>
      <c r="BD44" s="389"/>
      <c r="BE44" s="389"/>
      <c r="BF44" s="389"/>
      <c r="BG44" s="389"/>
      <c r="BH44" s="389"/>
      <c r="BI44" s="389"/>
      <c r="BJ44" s="389"/>
      <c r="BK44" s="389"/>
      <c r="BL44" s="389"/>
      <c r="BM44" s="389"/>
      <c r="BN44" s="389"/>
      <c r="BO44" s="389"/>
      <c r="BP44" s="389"/>
      <c r="BQ44" s="389"/>
      <c r="BR44" s="389"/>
      <c r="BS44" s="389"/>
      <c r="BT44" s="389"/>
      <c r="BU44" s="389"/>
      <c r="BV44" s="389"/>
      <c r="BW44" s="389"/>
      <c r="BX44" s="389"/>
      <c r="BY44" s="389"/>
      <c r="BZ44" s="389"/>
      <c r="CA44" s="389"/>
    </row>
    <row r="45" spans="1:79" s="275" customFormat="1" ht="21" x14ac:dyDescent="0.2">
      <c r="A45" s="407">
        <f>MAX($A$19:$A44)+1</f>
        <v>27</v>
      </c>
      <c r="B45" s="406" t="s">
        <v>606</v>
      </c>
      <c r="C45" s="409" t="s">
        <v>642</v>
      </c>
      <c r="D45" s="403" t="s">
        <v>608</v>
      </c>
      <c r="E45" s="406" t="s">
        <v>609</v>
      </c>
      <c r="F45" s="406"/>
      <c r="G45" s="404" t="s">
        <v>610</v>
      </c>
      <c r="H45" s="405" t="s">
        <v>611</v>
      </c>
      <c r="I45" s="406" t="s">
        <v>612</v>
      </c>
      <c r="J45" s="410"/>
      <c r="L45" s="389"/>
    </row>
    <row r="46" spans="1:79" s="275" customFormat="1" ht="21" x14ac:dyDescent="0.2">
      <c r="A46" s="407">
        <f>MAX($A$19:$A45)+1</f>
        <v>28</v>
      </c>
      <c r="B46" s="406" t="s">
        <v>606</v>
      </c>
      <c r="C46" s="409" t="s">
        <v>643</v>
      </c>
      <c r="D46" s="403" t="s">
        <v>608</v>
      </c>
      <c r="E46" s="406" t="s">
        <v>609</v>
      </c>
      <c r="F46" s="406"/>
      <c r="G46" s="404" t="s">
        <v>610</v>
      </c>
      <c r="H46" s="405" t="s">
        <v>611</v>
      </c>
      <c r="I46" s="406" t="s">
        <v>612</v>
      </c>
      <c r="J46" s="410"/>
      <c r="L46" s="389"/>
    </row>
    <row r="47" spans="1:79" s="275" customFormat="1" ht="21" x14ac:dyDescent="0.2">
      <c r="A47" s="407">
        <f>MAX($A$19:$A46)+1</f>
        <v>29</v>
      </c>
      <c r="B47" s="406" t="s">
        <v>606</v>
      </c>
      <c r="C47" s="409" t="s">
        <v>644</v>
      </c>
      <c r="D47" s="403" t="s">
        <v>608</v>
      </c>
      <c r="E47" s="406" t="s">
        <v>609</v>
      </c>
      <c r="F47" s="406"/>
      <c r="G47" s="404" t="s">
        <v>610</v>
      </c>
      <c r="H47" s="405" t="s">
        <v>611</v>
      </c>
      <c r="I47" s="406" t="s">
        <v>612</v>
      </c>
      <c r="J47" s="410"/>
      <c r="L47" s="389"/>
    </row>
    <row r="48" spans="1:79" s="275" customFormat="1" ht="21" x14ac:dyDescent="0.2">
      <c r="A48" s="407">
        <f>MAX($A$19:$A47)+1</f>
        <v>30</v>
      </c>
      <c r="B48" s="406" t="s">
        <v>606</v>
      </c>
      <c r="C48" s="409" t="s">
        <v>645</v>
      </c>
      <c r="D48" s="403" t="s">
        <v>608</v>
      </c>
      <c r="E48" s="406" t="s">
        <v>609</v>
      </c>
      <c r="F48" s="406"/>
      <c r="G48" s="404" t="s">
        <v>610</v>
      </c>
      <c r="H48" s="405" t="s">
        <v>611</v>
      </c>
      <c r="I48" s="406" t="s">
        <v>612</v>
      </c>
      <c r="J48" s="410"/>
      <c r="L48" s="389"/>
    </row>
    <row r="49" spans="1:12" s="275" customFormat="1" ht="21" x14ac:dyDescent="0.2">
      <c r="A49" s="407">
        <f>MAX($A$19:$A48)+1</f>
        <v>31</v>
      </c>
      <c r="B49" s="406" t="s">
        <v>606</v>
      </c>
      <c r="C49" s="409" t="s">
        <v>646</v>
      </c>
      <c r="D49" s="403" t="s">
        <v>608</v>
      </c>
      <c r="E49" s="406" t="s">
        <v>609</v>
      </c>
      <c r="F49" s="406"/>
      <c r="G49" s="404" t="s">
        <v>610</v>
      </c>
      <c r="H49" s="405" t="s">
        <v>611</v>
      </c>
      <c r="I49" s="406" t="s">
        <v>612</v>
      </c>
      <c r="J49" s="410"/>
      <c r="L49" s="389"/>
    </row>
    <row r="50" spans="1:12" s="275" customFormat="1" ht="21" x14ac:dyDescent="0.2">
      <c r="A50" s="407">
        <f>MAX($A$19:$A49)+1</f>
        <v>32</v>
      </c>
      <c r="B50" s="406" t="s">
        <v>606</v>
      </c>
      <c r="C50" s="409" t="s">
        <v>647</v>
      </c>
      <c r="D50" s="403" t="s">
        <v>608</v>
      </c>
      <c r="E50" s="406" t="s">
        <v>609</v>
      </c>
      <c r="F50" s="406"/>
      <c r="G50" s="404" t="s">
        <v>610</v>
      </c>
      <c r="H50" s="405" t="s">
        <v>611</v>
      </c>
      <c r="I50" s="406" t="s">
        <v>612</v>
      </c>
      <c r="J50" s="410"/>
      <c r="L50" s="389"/>
    </row>
    <row r="51" spans="1:12" s="275" customFormat="1" ht="21" x14ac:dyDescent="0.2">
      <c r="A51" s="407">
        <f>MAX($A$19:$A50)+1</f>
        <v>33</v>
      </c>
      <c r="B51" s="406" t="s">
        <v>606</v>
      </c>
      <c r="C51" s="409" t="s">
        <v>648</v>
      </c>
      <c r="D51" s="403" t="s">
        <v>608</v>
      </c>
      <c r="E51" s="406" t="s">
        <v>609</v>
      </c>
      <c r="F51" s="406"/>
      <c r="G51" s="404" t="s">
        <v>610</v>
      </c>
      <c r="H51" s="405" t="s">
        <v>611</v>
      </c>
      <c r="I51" s="406" t="s">
        <v>612</v>
      </c>
      <c r="J51" s="410"/>
      <c r="L51" s="389"/>
    </row>
    <row r="52" spans="1:12" s="275" customFormat="1" ht="21" x14ac:dyDescent="0.2">
      <c r="A52" s="407">
        <f>MAX($A$19:$A51)+1</f>
        <v>34</v>
      </c>
      <c r="B52" s="406" t="s">
        <v>606</v>
      </c>
      <c r="C52" s="446" t="s">
        <v>649</v>
      </c>
      <c r="D52" s="403" t="s">
        <v>608</v>
      </c>
      <c r="E52" s="406" t="s">
        <v>609</v>
      </c>
      <c r="F52" s="406"/>
      <c r="G52" s="404" t="s">
        <v>610</v>
      </c>
      <c r="H52" s="405" t="s">
        <v>611</v>
      </c>
      <c r="I52" s="406" t="s">
        <v>612</v>
      </c>
      <c r="J52" s="410"/>
      <c r="L52" s="389"/>
    </row>
    <row r="53" spans="1:12" s="275" customFormat="1" ht="21" x14ac:dyDescent="0.2">
      <c r="A53" s="407">
        <f>MAX($A$19:$A52)+1</f>
        <v>35</v>
      </c>
      <c r="B53" s="406" t="s">
        <v>606</v>
      </c>
      <c r="C53" s="447" t="s">
        <v>650</v>
      </c>
      <c r="D53" s="403" t="s">
        <v>608</v>
      </c>
      <c r="E53" s="406" t="s">
        <v>609</v>
      </c>
      <c r="F53" s="406"/>
      <c r="G53" s="404" t="s">
        <v>610</v>
      </c>
      <c r="H53" s="405" t="s">
        <v>611</v>
      </c>
      <c r="I53" s="406" t="s">
        <v>612</v>
      </c>
      <c r="J53" s="410"/>
      <c r="L53" s="389"/>
    </row>
    <row r="54" spans="1:12" s="275" customFormat="1" ht="21" x14ac:dyDescent="0.2">
      <c r="A54" s="407">
        <f>MAX($A$19:$A53)+1</f>
        <v>36</v>
      </c>
      <c r="B54" s="406" t="s">
        <v>606</v>
      </c>
      <c r="C54" s="442" t="s">
        <v>651</v>
      </c>
      <c r="D54" s="403" t="s">
        <v>608</v>
      </c>
      <c r="E54" s="406" t="s">
        <v>609</v>
      </c>
      <c r="F54" s="406"/>
      <c r="G54" s="404" t="s">
        <v>610</v>
      </c>
      <c r="H54" s="405" t="s">
        <v>611</v>
      </c>
      <c r="I54" s="406" t="s">
        <v>612</v>
      </c>
      <c r="J54" s="410"/>
      <c r="L54" s="389"/>
    </row>
    <row r="55" spans="1:12" s="275" customFormat="1" ht="21" x14ac:dyDescent="0.2">
      <c r="A55" s="407">
        <f>MAX($A$19:$A54)+1</f>
        <v>37</v>
      </c>
      <c r="B55" s="406" t="s">
        <v>606</v>
      </c>
      <c r="C55" s="442" t="s">
        <v>652</v>
      </c>
      <c r="D55" s="403" t="s">
        <v>608</v>
      </c>
      <c r="E55" s="406" t="s">
        <v>609</v>
      </c>
      <c r="F55" s="406"/>
      <c r="G55" s="404" t="s">
        <v>610</v>
      </c>
      <c r="H55" s="405" t="s">
        <v>611</v>
      </c>
      <c r="I55" s="406" t="s">
        <v>612</v>
      </c>
      <c r="J55" s="410"/>
      <c r="L55" s="389"/>
    </row>
    <row r="56" spans="1:12" s="275" customFormat="1" ht="21" x14ac:dyDescent="0.2">
      <c r="A56" s="407">
        <f>MAX($A$19:$A55)+1</f>
        <v>38</v>
      </c>
      <c r="B56" s="406" t="s">
        <v>606</v>
      </c>
      <c r="C56" s="442" t="s">
        <v>653</v>
      </c>
      <c r="D56" s="403" t="s">
        <v>608</v>
      </c>
      <c r="E56" s="406" t="s">
        <v>609</v>
      </c>
      <c r="F56" s="406"/>
      <c r="G56" s="404" t="s">
        <v>610</v>
      </c>
      <c r="H56" s="405" t="s">
        <v>611</v>
      </c>
      <c r="I56" s="406" t="s">
        <v>612</v>
      </c>
      <c r="J56" s="410"/>
      <c r="L56" s="389"/>
    </row>
    <row r="57" spans="1:12" s="275" customFormat="1" ht="21" x14ac:dyDescent="0.2">
      <c r="A57" s="407">
        <f>MAX($A$19:$A56)+1</f>
        <v>39</v>
      </c>
      <c r="B57" s="406" t="s">
        <v>606</v>
      </c>
      <c r="C57" s="442" t="s">
        <v>654</v>
      </c>
      <c r="D57" s="403" t="s">
        <v>608</v>
      </c>
      <c r="E57" s="406" t="s">
        <v>609</v>
      </c>
      <c r="F57" s="406"/>
      <c r="G57" s="404" t="s">
        <v>610</v>
      </c>
      <c r="H57" s="405" t="s">
        <v>611</v>
      </c>
      <c r="I57" s="406" t="s">
        <v>612</v>
      </c>
      <c r="J57" s="410"/>
      <c r="L57" s="389"/>
    </row>
    <row r="58" spans="1:12" s="275" customFormat="1" ht="21" x14ac:dyDescent="0.2">
      <c r="A58" s="407">
        <f>MAX($A$19:$A57)+1</f>
        <v>40</v>
      </c>
      <c r="B58" s="406" t="s">
        <v>606</v>
      </c>
      <c r="C58" s="442" t="s">
        <v>655</v>
      </c>
      <c r="D58" s="403" t="s">
        <v>608</v>
      </c>
      <c r="E58" s="406" t="s">
        <v>609</v>
      </c>
      <c r="F58" s="406"/>
      <c r="G58" s="404" t="s">
        <v>610</v>
      </c>
      <c r="H58" s="405" t="s">
        <v>611</v>
      </c>
      <c r="I58" s="406" t="s">
        <v>612</v>
      </c>
      <c r="J58" s="410"/>
      <c r="L58" s="389"/>
    </row>
    <row r="59" spans="1:12" s="275" customFormat="1" ht="21" x14ac:dyDescent="0.2">
      <c r="A59" s="407">
        <f>MAX($A$19:$A58)+1</f>
        <v>41</v>
      </c>
      <c r="B59" s="406" t="s">
        <v>606</v>
      </c>
      <c r="C59" s="442" t="s">
        <v>656</v>
      </c>
      <c r="D59" s="403" t="s">
        <v>608</v>
      </c>
      <c r="E59" s="406" t="s">
        <v>609</v>
      </c>
      <c r="F59" s="406"/>
      <c r="G59" s="404" t="s">
        <v>610</v>
      </c>
      <c r="H59" s="405" t="s">
        <v>611</v>
      </c>
      <c r="I59" s="406" t="s">
        <v>612</v>
      </c>
      <c r="J59" s="410"/>
      <c r="L59" s="389"/>
    </row>
    <row r="60" spans="1:12" s="275" customFormat="1" ht="21" x14ac:dyDescent="0.2">
      <c r="A60" s="407">
        <f>MAX($A$19:$A59)+1</f>
        <v>42</v>
      </c>
      <c r="B60" s="406" t="s">
        <v>606</v>
      </c>
      <c r="C60" s="409" t="s">
        <v>657</v>
      </c>
      <c r="D60" s="403" t="s">
        <v>608</v>
      </c>
      <c r="E60" s="406" t="s">
        <v>609</v>
      </c>
      <c r="F60" s="406"/>
      <c r="G60" s="404" t="s">
        <v>610</v>
      </c>
      <c r="H60" s="405" t="s">
        <v>611</v>
      </c>
      <c r="I60" s="406" t="s">
        <v>612</v>
      </c>
      <c r="J60" s="410"/>
      <c r="L60" s="389"/>
    </row>
    <row r="61" spans="1:12" s="275" customFormat="1" ht="21" x14ac:dyDescent="0.2">
      <c r="A61" s="407">
        <f>MAX($A$19:$A60)+1</f>
        <v>43</v>
      </c>
      <c r="B61" s="406" t="s">
        <v>606</v>
      </c>
      <c r="C61" s="409" t="s">
        <v>658</v>
      </c>
      <c r="D61" s="403" t="s">
        <v>608</v>
      </c>
      <c r="E61" s="406" t="s">
        <v>609</v>
      </c>
      <c r="F61" s="406"/>
      <c r="G61" s="404" t="s">
        <v>610</v>
      </c>
      <c r="H61" s="405" t="s">
        <v>611</v>
      </c>
      <c r="I61" s="406" t="s">
        <v>612</v>
      </c>
      <c r="J61" s="410"/>
      <c r="L61" s="389"/>
    </row>
    <row r="62" spans="1:12" s="275" customFormat="1" ht="21" x14ac:dyDescent="0.2">
      <c r="A62" s="407">
        <f>MAX($A$19:$A61)+1</f>
        <v>44</v>
      </c>
      <c r="B62" s="406" t="s">
        <v>606</v>
      </c>
      <c r="C62" s="409" t="s">
        <v>659</v>
      </c>
      <c r="D62" s="403" t="s">
        <v>608</v>
      </c>
      <c r="E62" s="406" t="s">
        <v>609</v>
      </c>
      <c r="F62" s="406"/>
      <c r="G62" s="404" t="s">
        <v>610</v>
      </c>
      <c r="H62" s="405" t="s">
        <v>611</v>
      </c>
      <c r="I62" s="406" t="s">
        <v>612</v>
      </c>
      <c r="J62" s="410"/>
      <c r="L62" s="389"/>
    </row>
    <row r="63" spans="1:12" s="275" customFormat="1" ht="21" x14ac:dyDescent="0.2">
      <c r="A63" s="407">
        <f>MAX($A$19:$A62)+1</f>
        <v>45</v>
      </c>
      <c r="B63" s="406" t="s">
        <v>606</v>
      </c>
      <c r="C63" s="439" t="s">
        <v>660</v>
      </c>
      <c r="D63" s="403" t="s">
        <v>608</v>
      </c>
      <c r="E63" s="406" t="s">
        <v>661</v>
      </c>
      <c r="F63" s="406"/>
      <c r="G63" s="404" t="s">
        <v>610</v>
      </c>
      <c r="H63" s="405" t="s">
        <v>611</v>
      </c>
      <c r="I63" s="406" t="s">
        <v>612</v>
      </c>
      <c r="J63" s="410"/>
      <c r="L63" s="389"/>
    </row>
    <row r="64" spans="1:12" s="275" customFormat="1" ht="21" x14ac:dyDescent="0.2">
      <c r="A64" s="407">
        <f>MAX($A$19:$A63)+1</f>
        <v>46</v>
      </c>
      <c r="B64" s="406" t="s">
        <v>606</v>
      </c>
      <c r="C64" s="409" t="s">
        <v>662</v>
      </c>
      <c r="D64" s="403" t="s">
        <v>608</v>
      </c>
      <c r="E64" s="406" t="s">
        <v>609</v>
      </c>
      <c r="F64" s="406"/>
      <c r="G64" s="404" t="s">
        <v>610</v>
      </c>
      <c r="H64" s="405" t="s">
        <v>611</v>
      </c>
      <c r="I64" s="406" t="s">
        <v>612</v>
      </c>
      <c r="J64" s="410"/>
      <c r="L64" s="389"/>
    </row>
    <row r="65" spans="1:12" s="275" customFormat="1" ht="21" x14ac:dyDescent="0.2">
      <c r="A65" s="407">
        <f>MAX($A$19:$A64)+1</f>
        <v>47</v>
      </c>
      <c r="B65" s="406" t="s">
        <v>606</v>
      </c>
      <c r="C65" s="409" t="s">
        <v>663</v>
      </c>
      <c r="D65" s="403" t="s">
        <v>608</v>
      </c>
      <c r="E65" s="406" t="s">
        <v>609</v>
      </c>
      <c r="F65" s="406"/>
      <c r="G65" s="404" t="s">
        <v>610</v>
      </c>
      <c r="H65" s="405" t="s">
        <v>611</v>
      </c>
      <c r="I65" s="406" t="s">
        <v>612</v>
      </c>
      <c r="J65" s="410"/>
      <c r="L65" s="389"/>
    </row>
    <row r="66" spans="1:12" s="275" customFormat="1" ht="21" x14ac:dyDescent="0.2">
      <c r="A66" s="407">
        <f>MAX($A$19:$A65)+1</f>
        <v>48</v>
      </c>
      <c r="B66" s="406" t="s">
        <v>606</v>
      </c>
      <c r="C66" s="439" t="s">
        <v>664</v>
      </c>
      <c r="D66" s="403" t="s">
        <v>608</v>
      </c>
      <c r="E66" s="406" t="s">
        <v>665</v>
      </c>
      <c r="F66" s="406"/>
      <c r="G66" s="404" t="s">
        <v>610</v>
      </c>
      <c r="H66" s="405" t="s">
        <v>611</v>
      </c>
      <c r="I66" s="406" t="s">
        <v>612</v>
      </c>
      <c r="J66" s="410"/>
      <c r="L66" s="389"/>
    </row>
    <row r="67" spans="1:12" s="275" customFormat="1" ht="21" x14ac:dyDescent="0.2">
      <c r="A67" s="407">
        <f>MAX($A$19:$A66)+1</f>
        <v>49</v>
      </c>
      <c r="B67" s="406" t="s">
        <v>606</v>
      </c>
      <c r="C67" s="409" t="s">
        <v>666</v>
      </c>
      <c r="D67" s="403" t="s">
        <v>608</v>
      </c>
      <c r="E67" s="406" t="s">
        <v>609</v>
      </c>
      <c r="F67" s="406"/>
      <c r="G67" s="404" t="s">
        <v>610</v>
      </c>
      <c r="H67" s="405" t="s">
        <v>611</v>
      </c>
      <c r="I67" s="406" t="s">
        <v>612</v>
      </c>
      <c r="J67" s="410"/>
      <c r="L67" s="389"/>
    </row>
    <row r="68" spans="1:12" ht="21" x14ac:dyDescent="0.2">
      <c r="A68" s="407">
        <f>MAX($A$19:$A67)+1</f>
        <v>50</v>
      </c>
      <c r="B68" s="406" t="s">
        <v>606</v>
      </c>
      <c r="C68" s="409" t="s">
        <v>667</v>
      </c>
      <c r="D68" s="403" t="s">
        <v>608</v>
      </c>
      <c r="E68" s="406" t="s">
        <v>609</v>
      </c>
      <c r="F68" s="406"/>
      <c r="G68" s="404" t="s">
        <v>610</v>
      </c>
      <c r="H68" s="405" t="s">
        <v>611</v>
      </c>
      <c r="I68" s="406" t="s">
        <v>612</v>
      </c>
      <c r="J68" s="410"/>
    </row>
    <row r="69" spans="1:12" ht="21" x14ac:dyDescent="0.2">
      <c r="A69" s="407">
        <f>MAX($A$19:$A68)+1</f>
        <v>51</v>
      </c>
      <c r="B69" s="406" t="s">
        <v>606</v>
      </c>
      <c r="C69" s="409" t="s">
        <v>668</v>
      </c>
      <c r="D69" s="403" t="s">
        <v>608</v>
      </c>
      <c r="E69" s="406" t="s">
        <v>609</v>
      </c>
      <c r="F69" s="406"/>
      <c r="G69" s="404" t="s">
        <v>610</v>
      </c>
      <c r="H69" s="405" t="s">
        <v>611</v>
      </c>
      <c r="I69" s="406" t="s">
        <v>612</v>
      </c>
      <c r="J69" s="410"/>
    </row>
    <row r="70" spans="1:12" s="275" customFormat="1" ht="21" x14ac:dyDescent="0.2">
      <c r="A70" s="407">
        <f>MAX($A$19:$A69)+1</f>
        <v>52</v>
      </c>
      <c r="B70" s="406" t="s">
        <v>606</v>
      </c>
      <c r="C70" s="409" t="s">
        <v>669</v>
      </c>
      <c r="D70" s="403" t="s">
        <v>608</v>
      </c>
      <c r="E70" s="406" t="s">
        <v>609</v>
      </c>
      <c r="F70" s="406"/>
      <c r="G70" s="404" t="s">
        <v>610</v>
      </c>
      <c r="H70" s="405" t="s">
        <v>611</v>
      </c>
      <c r="I70" s="406" t="s">
        <v>612</v>
      </c>
      <c r="J70" s="410"/>
      <c r="L70" s="389"/>
    </row>
    <row r="71" spans="1:12" s="275" customFormat="1" ht="21" x14ac:dyDescent="0.2">
      <c r="A71" s="407">
        <f>MAX($A$19:$A70)+1</f>
        <v>53</v>
      </c>
      <c r="B71" s="406" t="s">
        <v>606</v>
      </c>
      <c r="C71" s="409" t="s">
        <v>670</v>
      </c>
      <c r="D71" s="403" t="s">
        <v>608</v>
      </c>
      <c r="E71" s="406" t="s">
        <v>609</v>
      </c>
      <c r="F71" s="406"/>
      <c r="G71" s="404" t="s">
        <v>610</v>
      </c>
      <c r="H71" s="405" t="s">
        <v>611</v>
      </c>
      <c r="I71" s="406" t="s">
        <v>612</v>
      </c>
      <c r="J71" s="410"/>
      <c r="L71" s="389"/>
    </row>
    <row r="72" spans="1:12" s="275" customFormat="1" ht="21" x14ac:dyDescent="0.2">
      <c r="A72" s="407">
        <f>MAX($A$19:$A71)+1</f>
        <v>54</v>
      </c>
      <c r="B72" s="406" t="s">
        <v>606</v>
      </c>
      <c r="C72" s="439" t="s">
        <v>671</v>
      </c>
      <c r="D72" s="403" t="s">
        <v>608</v>
      </c>
      <c r="E72" s="406" t="s">
        <v>609</v>
      </c>
      <c r="F72" s="406"/>
      <c r="G72" s="404" t="s">
        <v>610</v>
      </c>
      <c r="H72" s="405" t="s">
        <v>611</v>
      </c>
      <c r="I72" s="406" t="s">
        <v>612</v>
      </c>
      <c r="J72" s="410"/>
      <c r="L72" s="389"/>
    </row>
    <row r="73" spans="1:12" s="275" customFormat="1" ht="21" x14ac:dyDescent="0.2">
      <c r="A73" s="407">
        <f>MAX($A$19:$A72)+1</f>
        <v>55</v>
      </c>
      <c r="B73" s="406" t="s">
        <v>606</v>
      </c>
      <c r="C73" s="439" t="s">
        <v>672</v>
      </c>
      <c r="D73" s="403" t="s">
        <v>608</v>
      </c>
      <c r="E73" s="406" t="s">
        <v>609</v>
      </c>
      <c r="F73" s="406"/>
      <c r="G73" s="404" t="s">
        <v>610</v>
      </c>
      <c r="H73" s="405" t="s">
        <v>611</v>
      </c>
      <c r="I73" s="406" t="s">
        <v>612</v>
      </c>
      <c r="J73" s="410"/>
      <c r="L73" s="389"/>
    </row>
    <row r="74" spans="1:12" s="275" customFormat="1" ht="21" x14ac:dyDescent="0.2">
      <c r="A74" s="407">
        <f>MAX($A$19:$A73)+1</f>
        <v>56</v>
      </c>
      <c r="B74" s="406" t="s">
        <v>606</v>
      </c>
      <c r="C74" s="439" t="s">
        <v>673</v>
      </c>
      <c r="D74" s="403" t="s">
        <v>608</v>
      </c>
      <c r="E74" s="406" t="s">
        <v>609</v>
      </c>
      <c r="F74" s="406"/>
      <c r="G74" s="404" t="s">
        <v>610</v>
      </c>
      <c r="H74" s="405" t="s">
        <v>611</v>
      </c>
      <c r="I74" s="406" t="s">
        <v>612</v>
      </c>
      <c r="J74" s="410"/>
      <c r="L74" s="389"/>
    </row>
    <row r="75" spans="1:12" s="275" customFormat="1" ht="18.75" customHeight="1" x14ac:dyDescent="0.2">
      <c r="A75" s="407">
        <f>MAX($A$19:$A74)+1</f>
        <v>57</v>
      </c>
      <c r="B75" s="406" t="s">
        <v>606</v>
      </c>
      <c r="C75" s="409" t="s">
        <v>674</v>
      </c>
      <c r="D75" s="403" t="s">
        <v>608</v>
      </c>
      <c r="E75" s="406" t="s">
        <v>609</v>
      </c>
      <c r="F75" s="406"/>
      <c r="G75" s="404" t="s">
        <v>610</v>
      </c>
      <c r="H75" s="405" t="s">
        <v>611</v>
      </c>
      <c r="I75" s="406" t="s">
        <v>612</v>
      </c>
      <c r="J75" s="410"/>
      <c r="L75" s="389"/>
    </row>
    <row r="76" spans="1:12" s="275" customFormat="1" ht="21" x14ac:dyDescent="0.2">
      <c r="A76" s="407">
        <f>MAX($A$19:$A75)+1</f>
        <v>58</v>
      </c>
      <c r="B76" s="406" t="s">
        <v>606</v>
      </c>
      <c r="C76" s="409" t="s">
        <v>675</v>
      </c>
      <c r="D76" s="403" t="s">
        <v>608</v>
      </c>
      <c r="E76" s="406" t="s">
        <v>609</v>
      </c>
      <c r="F76" s="406"/>
      <c r="G76" s="404" t="s">
        <v>610</v>
      </c>
      <c r="H76" s="405" t="s">
        <v>611</v>
      </c>
      <c r="I76" s="406" t="s">
        <v>612</v>
      </c>
      <c r="J76" s="410"/>
      <c r="L76" s="389"/>
    </row>
    <row r="77" spans="1:12" s="275" customFormat="1" ht="21" x14ac:dyDescent="0.2">
      <c r="A77" s="407">
        <f>MAX($A$19:$A76)+1</f>
        <v>59</v>
      </c>
      <c r="B77" s="406" t="s">
        <v>606</v>
      </c>
      <c r="C77" s="409" t="s">
        <v>676</v>
      </c>
      <c r="D77" s="403" t="s">
        <v>608</v>
      </c>
      <c r="E77" s="406" t="s">
        <v>609</v>
      </c>
      <c r="F77" s="406"/>
      <c r="G77" s="404" t="s">
        <v>610</v>
      </c>
      <c r="H77" s="405" t="s">
        <v>611</v>
      </c>
      <c r="I77" s="406" t="s">
        <v>612</v>
      </c>
      <c r="J77" s="410"/>
      <c r="L77" s="389"/>
    </row>
    <row r="78" spans="1:12" s="275" customFormat="1" ht="21" x14ac:dyDescent="0.2">
      <c r="A78" s="407">
        <f>MAX($A$19:$A77)+1</f>
        <v>60</v>
      </c>
      <c r="B78" s="406" t="s">
        <v>606</v>
      </c>
      <c r="C78" s="409" t="s">
        <v>677</v>
      </c>
      <c r="D78" s="403" t="s">
        <v>608</v>
      </c>
      <c r="E78" s="406" t="s">
        <v>609</v>
      </c>
      <c r="F78" s="406"/>
      <c r="G78" s="404" t="s">
        <v>610</v>
      </c>
      <c r="H78" s="405" t="s">
        <v>611</v>
      </c>
      <c r="I78" s="406" t="s">
        <v>612</v>
      </c>
      <c r="J78" s="410"/>
      <c r="L78" s="389"/>
    </row>
    <row r="79" spans="1:12" s="275" customFormat="1" ht="21" x14ac:dyDescent="0.2">
      <c r="A79" s="407">
        <f>MAX($A$19:$A78)+1</f>
        <v>61</v>
      </c>
      <c r="B79" s="406" t="s">
        <v>606</v>
      </c>
      <c r="C79" s="409" t="s">
        <v>678</v>
      </c>
      <c r="D79" s="403" t="s">
        <v>608</v>
      </c>
      <c r="E79" s="406" t="s">
        <v>609</v>
      </c>
      <c r="F79" s="406"/>
      <c r="G79" s="404" t="s">
        <v>610</v>
      </c>
      <c r="H79" s="405" t="s">
        <v>611</v>
      </c>
      <c r="I79" s="406" t="s">
        <v>612</v>
      </c>
      <c r="J79" s="410"/>
      <c r="L79" s="389"/>
    </row>
    <row r="80" spans="1:12" s="275" customFormat="1" ht="21" x14ac:dyDescent="0.2">
      <c r="A80" s="407">
        <f>MAX($A$19:$A79)+1</f>
        <v>62</v>
      </c>
      <c r="B80" s="406" t="s">
        <v>606</v>
      </c>
      <c r="C80" s="409" t="s">
        <v>679</v>
      </c>
      <c r="D80" s="403" t="s">
        <v>608</v>
      </c>
      <c r="E80" s="406" t="s">
        <v>609</v>
      </c>
      <c r="F80" s="406"/>
      <c r="G80" s="404" t="s">
        <v>610</v>
      </c>
      <c r="H80" s="405" t="s">
        <v>611</v>
      </c>
      <c r="I80" s="406" t="s">
        <v>612</v>
      </c>
      <c r="J80" s="410"/>
      <c r="L80" s="389"/>
    </row>
    <row r="81" spans="1:12" s="275" customFormat="1" ht="21" x14ac:dyDescent="0.2">
      <c r="A81" s="407">
        <f>MAX($A$19:$A80)+1</f>
        <v>63</v>
      </c>
      <c r="B81" s="406" t="s">
        <v>606</v>
      </c>
      <c r="C81" s="409" t="s">
        <v>680</v>
      </c>
      <c r="D81" s="403" t="s">
        <v>608</v>
      </c>
      <c r="E81" s="406" t="s">
        <v>609</v>
      </c>
      <c r="F81" s="406"/>
      <c r="G81" s="404" t="s">
        <v>610</v>
      </c>
      <c r="H81" s="405" t="s">
        <v>611</v>
      </c>
      <c r="I81" s="406" t="s">
        <v>612</v>
      </c>
      <c r="J81" s="410"/>
      <c r="L81" s="389"/>
    </row>
    <row r="82" spans="1:12" s="275" customFormat="1" ht="21" x14ac:dyDescent="0.2">
      <c r="A82" s="407">
        <f>MAX($A$19:$A81)+1</f>
        <v>64</v>
      </c>
      <c r="B82" s="406" t="s">
        <v>606</v>
      </c>
      <c r="C82" s="409" t="s">
        <v>681</v>
      </c>
      <c r="D82" s="403" t="s">
        <v>608</v>
      </c>
      <c r="E82" s="406" t="s">
        <v>609</v>
      </c>
      <c r="F82" s="406"/>
      <c r="G82" s="404" t="s">
        <v>610</v>
      </c>
      <c r="H82" s="405" t="s">
        <v>611</v>
      </c>
      <c r="I82" s="406" t="s">
        <v>612</v>
      </c>
      <c r="J82" s="410"/>
      <c r="L82" s="389"/>
    </row>
    <row r="83" spans="1:12" s="275" customFormat="1" ht="21" x14ac:dyDescent="0.2">
      <c r="A83" s="407">
        <f>MAX($A$19:$A82)+1</f>
        <v>65</v>
      </c>
      <c r="B83" s="406" t="s">
        <v>606</v>
      </c>
      <c r="C83" s="409" t="s">
        <v>682</v>
      </c>
      <c r="D83" s="403" t="s">
        <v>608</v>
      </c>
      <c r="E83" s="406" t="s">
        <v>609</v>
      </c>
      <c r="F83" s="406"/>
      <c r="G83" s="404" t="s">
        <v>610</v>
      </c>
      <c r="H83" s="405" t="s">
        <v>611</v>
      </c>
      <c r="I83" s="406" t="s">
        <v>612</v>
      </c>
      <c r="J83" s="410"/>
      <c r="L83" s="389"/>
    </row>
    <row r="84" spans="1:12" s="275" customFormat="1" ht="21" x14ac:dyDescent="0.2">
      <c r="A84" s="407">
        <f>MAX($A$19:$A83)+1</f>
        <v>66</v>
      </c>
      <c r="B84" s="406" t="s">
        <v>606</v>
      </c>
      <c r="C84" s="409" t="s">
        <v>683</v>
      </c>
      <c r="D84" s="403" t="s">
        <v>608</v>
      </c>
      <c r="E84" s="406" t="s">
        <v>609</v>
      </c>
      <c r="F84" s="406"/>
      <c r="G84" s="404" t="s">
        <v>610</v>
      </c>
      <c r="H84" s="405" t="s">
        <v>611</v>
      </c>
      <c r="I84" s="406" t="s">
        <v>612</v>
      </c>
      <c r="J84" s="410"/>
      <c r="L84" s="389"/>
    </row>
    <row r="85" spans="1:12" s="275" customFormat="1" ht="21" x14ac:dyDescent="0.2">
      <c r="A85" s="407">
        <f>MAX($A$19:$A84)+1</f>
        <v>67</v>
      </c>
      <c r="B85" s="406" t="s">
        <v>606</v>
      </c>
      <c r="C85" s="409" t="s">
        <v>684</v>
      </c>
      <c r="D85" s="403" t="s">
        <v>608</v>
      </c>
      <c r="E85" s="406" t="s">
        <v>609</v>
      </c>
      <c r="F85" s="406"/>
      <c r="G85" s="404" t="s">
        <v>610</v>
      </c>
      <c r="H85" s="405" t="s">
        <v>611</v>
      </c>
      <c r="I85" s="406" t="s">
        <v>612</v>
      </c>
      <c r="J85" s="410"/>
      <c r="L85" s="389"/>
    </row>
    <row r="86" spans="1:12" s="275" customFormat="1" ht="21" x14ac:dyDescent="0.2">
      <c r="A86" s="407">
        <f>MAX($A$19:$A85)+1</f>
        <v>68</v>
      </c>
      <c r="B86" s="406" t="s">
        <v>606</v>
      </c>
      <c r="C86" s="409" t="s">
        <v>685</v>
      </c>
      <c r="D86" s="403" t="s">
        <v>608</v>
      </c>
      <c r="E86" s="406" t="s">
        <v>609</v>
      </c>
      <c r="F86" s="406"/>
      <c r="G86" s="404" t="s">
        <v>610</v>
      </c>
      <c r="H86" s="405" t="s">
        <v>611</v>
      </c>
      <c r="I86" s="406" t="s">
        <v>612</v>
      </c>
      <c r="J86" s="410"/>
      <c r="L86" s="389"/>
    </row>
    <row r="87" spans="1:12" s="275" customFormat="1" ht="21" x14ac:dyDescent="0.2">
      <c r="A87" s="407">
        <f>MAX($A$19:$A86)+1</f>
        <v>69</v>
      </c>
      <c r="B87" s="406" t="s">
        <v>606</v>
      </c>
      <c r="C87" s="409" t="s">
        <v>686</v>
      </c>
      <c r="D87" s="403" t="s">
        <v>608</v>
      </c>
      <c r="E87" s="406" t="s">
        <v>609</v>
      </c>
      <c r="F87" s="406"/>
      <c r="G87" s="404" t="s">
        <v>610</v>
      </c>
      <c r="H87" s="405" t="s">
        <v>611</v>
      </c>
      <c r="I87" s="406" t="s">
        <v>612</v>
      </c>
      <c r="J87" s="410"/>
      <c r="L87" s="389"/>
    </row>
    <row r="88" spans="1:12" s="275" customFormat="1" ht="21" x14ac:dyDescent="0.2">
      <c r="A88" s="407">
        <f>MAX($A$19:$A87)+1</f>
        <v>70</v>
      </c>
      <c r="B88" s="406" t="s">
        <v>606</v>
      </c>
      <c r="C88" s="409" t="s">
        <v>687</v>
      </c>
      <c r="D88" s="403" t="s">
        <v>608</v>
      </c>
      <c r="E88" s="406" t="s">
        <v>609</v>
      </c>
      <c r="F88" s="406"/>
      <c r="G88" s="404" t="s">
        <v>610</v>
      </c>
      <c r="H88" s="405" t="s">
        <v>611</v>
      </c>
      <c r="I88" s="406" t="s">
        <v>612</v>
      </c>
      <c r="J88" s="410"/>
      <c r="L88" s="389"/>
    </row>
    <row r="89" spans="1:12" s="275" customFormat="1" ht="21" x14ac:dyDescent="0.2">
      <c r="A89" s="407">
        <f>MAX($A$19:$A88)+1</f>
        <v>71</v>
      </c>
      <c r="B89" s="406" t="s">
        <v>606</v>
      </c>
      <c r="C89" s="409" t="s">
        <v>688</v>
      </c>
      <c r="D89" s="403" t="s">
        <v>608</v>
      </c>
      <c r="E89" s="406" t="s">
        <v>609</v>
      </c>
      <c r="F89" s="406"/>
      <c r="G89" s="404" t="s">
        <v>610</v>
      </c>
      <c r="H89" s="405" t="s">
        <v>611</v>
      </c>
      <c r="I89" s="406" t="s">
        <v>612</v>
      </c>
      <c r="J89" s="410"/>
      <c r="L89" s="389"/>
    </row>
    <row r="90" spans="1:12" s="275" customFormat="1" ht="21" x14ac:dyDescent="0.2">
      <c r="A90" s="407">
        <f>MAX($A$19:$A89)+1</f>
        <v>72</v>
      </c>
      <c r="B90" s="406" t="s">
        <v>606</v>
      </c>
      <c r="C90" s="442" t="s">
        <v>689</v>
      </c>
      <c r="D90" s="403" t="s">
        <v>608</v>
      </c>
      <c r="E90" s="406" t="s">
        <v>609</v>
      </c>
      <c r="F90" s="406"/>
      <c r="G90" s="404" t="s">
        <v>610</v>
      </c>
      <c r="H90" s="405" t="s">
        <v>611</v>
      </c>
      <c r="I90" s="406" t="s">
        <v>612</v>
      </c>
      <c r="J90" s="410"/>
      <c r="L90" s="389"/>
    </row>
    <row r="91" spans="1:12" s="275" customFormat="1" ht="21" x14ac:dyDescent="0.2">
      <c r="A91" s="407">
        <f>MAX($A$19:$A90)+1</f>
        <v>73</v>
      </c>
      <c r="B91" s="406" t="s">
        <v>606</v>
      </c>
      <c r="C91" s="409" t="s">
        <v>690</v>
      </c>
      <c r="D91" s="403" t="s">
        <v>608</v>
      </c>
      <c r="E91" s="406" t="s">
        <v>609</v>
      </c>
      <c r="F91" s="406"/>
      <c r="G91" s="404" t="s">
        <v>610</v>
      </c>
      <c r="H91" s="405" t="s">
        <v>611</v>
      </c>
      <c r="I91" s="406" t="s">
        <v>612</v>
      </c>
      <c r="J91" s="410"/>
      <c r="L91" s="389"/>
    </row>
    <row r="92" spans="1:12" s="275" customFormat="1" ht="21" x14ac:dyDescent="0.2">
      <c r="A92" s="407">
        <f>MAX($A$19:$A91)+1</f>
        <v>74</v>
      </c>
      <c r="B92" s="406" t="s">
        <v>606</v>
      </c>
      <c r="C92" s="409" t="s">
        <v>691</v>
      </c>
      <c r="D92" s="403" t="s">
        <v>608</v>
      </c>
      <c r="E92" s="406" t="s">
        <v>609</v>
      </c>
      <c r="F92" s="406"/>
      <c r="G92" s="404" t="s">
        <v>610</v>
      </c>
      <c r="H92" s="405" t="s">
        <v>611</v>
      </c>
      <c r="I92" s="406" t="s">
        <v>612</v>
      </c>
      <c r="J92" s="410"/>
      <c r="L92" s="389"/>
    </row>
    <row r="93" spans="1:12" s="275" customFormat="1" ht="21" x14ac:dyDescent="0.2">
      <c r="A93" s="407">
        <f>MAX($A$19:$A92)+1</f>
        <v>75</v>
      </c>
      <c r="B93" s="406" t="s">
        <v>606</v>
      </c>
      <c r="C93" s="409" t="s">
        <v>692</v>
      </c>
      <c r="D93" s="403" t="s">
        <v>608</v>
      </c>
      <c r="E93" s="406" t="s">
        <v>609</v>
      </c>
      <c r="F93" s="406"/>
      <c r="G93" s="404" t="s">
        <v>610</v>
      </c>
      <c r="H93" s="405" t="s">
        <v>611</v>
      </c>
      <c r="I93" s="406" t="s">
        <v>612</v>
      </c>
      <c r="J93" s="410"/>
      <c r="L93" s="389"/>
    </row>
    <row r="94" spans="1:12" s="275" customFormat="1" ht="21" x14ac:dyDescent="0.2">
      <c r="A94" s="407">
        <f>MAX($A$19:$A93)+1</f>
        <v>76</v>
      </c>
      <c r="B94" s="406" t="s">
        <v>606</v>
      </c>
      <c r="C94" s="409" t="s">
        <v>693</v>
      </c>
      <c r="D94" s="403" t="s">
        <v>608</v>
      </c>
      <c r="E94" s="406" t="s">
        <v>609</v>
      </c>
      <c r="F94" s="406"/>
      <c r="G94" s="404" t="s">
        <v>610</v>
      </c>
      <c r="H94" s="405" t="s">
        <v>611</v>
      </c>
      <c r="I94" s="406" t="s">
        <v>612</v>
      </c>
      <c r="J94" s="410"/>
      <c r="L94" s="389"/>
    </row>
    <row r="95" spans="1:12" s="275" customFormat="1" ht="21" x14ac:dyDescent="0.2">
      <c r="A95" s="407">
        <f>MAX($A$19:$A94)+1</f>
        <v>77</v>
      </c>
      <c r="B95" s="406" t="s">
        <v>606</v>
      </c>
      <c r="C95" s="409" t="s">
        <v>694</v>
      </c>
      <c r="D95" s="403" t="s">
        <v>608</v>
      </c>
      <c r="E95" s="406" t="s">
        <v>609</v>
      </c>
      <c r="F95" s="406"/>
      <c r="G95" s="404" t="s">
        <v>610</v>
      </c>
      <c r="H95" s="405" t="s">
        <v>611</v>
      </c>
      <c r="I95" s="406" t="s">
        <v>612</v>
      </c>
      <c r="J95" s="410"/>
      <c r="L95" s="389"/>
    </row>
    <row r="96" spans="1:12" ht="21" x14ac:dyDescent="0.2">
      <c r="A96" s="407">
        <f>MAX($A$19:$A95)+1</f>
        <v>78</v>
      </c>
      <c r="B96" s="406" t="s">
        <v>606</v>
      </c>
      <c r="C96" s="409" t="s">
        <v>695</v>
      </c>
      <c r="D96" s="403" t="s">
        <v>608</v>
      </c>
      <c r="E96" s="406" t="s">
        <v>609</v>
      </c>
      <c r="F96" s="406"/>
      <c r="G96" s="404" t="s">
        <v>610</v>
      </c>
      <c r="H96" s="405" t="s">
        <v>611</v>
      </c>
      <c r="I96" s="406" t="s">
        <v>612</v>
      </c>
      <c r="J96" s="410"/>
    </row>
    <row r="97" spans="1:12" s="275" customFormat="1" ht="21" x14ac:dyDescent="0.2">
      <c r="A97" s="407">
        <f>MAX($A$19:$A96)+1</f>
        <v>79</v>
      </c>
      <c r="B97" s="406" t="s">
        <v>606</v>
      </c>
      <c r="C97" s="409" t="s">
        <v>696</v>
      </c>
      <c r="D97" s="403" t="s">
        <v>608</v>
      </c>
      <c r="E97" s="406" t="s">
        <v>609</v>
      </c>
      <c r="F97" s="406"/>
      <c r="G97" s="404" t="s">
        <v>610</v>
      </c>
      <c r="H97" s="405" t="s">
        <v>611</v>
      </c>
      <c r="I97" s="406" t="s">
        <v>612</v>
      </c>
      <c r="J97" s="410"/>
      <c r="L97" s="389"/>
    </row>
    <row r="98" spans="1:12" ht="21" x14ac:dyDescent="0.2">
      <c r="A98" s="407">
        <f>MAX($A$19:$A97)+1</f>
        <v>80</v>
      </c>
      <c r="B98" s="406" t="s">
        <v>606</v>
      </c>
      <c r="C98" s="409" t="s">
        <v>697</v>
      </c>
      <c r="D98" s="403" t="s">
        <v>608</v>
      </c>
      <c r="E98" s="406" t="s">
        <v>609</v>
      </c>
      <c r="F98" s="406"/>
      <c r="G98" s="404" t="s">
        <v>610</v>
      </c>
      <c r="H98" s="405" t="s">
        <v>611</v>
      </c>
      <c r="I98" s="406" t="s">
        <v>612</v>
      </c>
      <c r="J98" s="410"/>
    </row>
    <row r="99" spans="1:12" ht="21" x14ac:dyDescent="0.2">
      <c r="A99" s="407">
        <f>MAX($A$19:$A98)+1</f>
        <v>81</v>
      </c>
      <c r="B99" s="406" t="s">
        <v>606</v>
      </c>
      <c r="C99" s="409" t="s">
        <v>698</v>
      </c>
      <c r="D99" s="403" t="s">
        <v>608</v>
      </c>
      <c r="E99" s="406" t="s">
        <v>609</v>
      </c>
      <c r="F99" s="406"/>
      <c r="G99" s="404" t="s">
        <v>610</v>
      </c>
      <c r="H99" s="405" t="s">
        <v>611</v>
      </c>
      <c r="I99" s="406" t="s">
        <v>612</v>
      </c>
      <c r="J99" s="410"/>
    </row>
    <row r="100" spans="1:12" ht="21" x14ac:dyDescent="0.2">
      <c r="A100" s="407">
        <f>MAX($A$19:$A99)+1</f>
        <v>82</v>
      </c>
      <c r="B100" s="406" t="s">
        <v>606</v>
      </c>
      <c r="C100" s="409" t="s">
        <v>699</v>
      </c>
      <c r="D100" s="403" t="s">
        <v>608</v>
      </c>
      <c r="E100" s="406" t="s">
        <v>609</v>
      </c>
      <c r="F100" s="406"/>
      <c r="G100" s="404" t="s">
        <v>610</v>
      </c>
      <c r="H100" s="405" t="s">
        <v>611</v>
      </c>
      <c r="I100" s="406" t="s">
        <v>612</v>
      </c>
      <c r="J100" s="410"/>
    </row>
    <row r="101" spans="1:12" ht="21" x14ac:dyDescent="0.2">
      <c r="A101" s="407">
        <f>MAX($A$19:$A100)+1</f>
        <v>83</v>
      </c>
      <c r="B101" s="406" t="s">
        <v>606</v>
      </c>
      <c r="C101" s="409" t="s">
        <v>700</v>
      </c>
      <c r="D101" s="403" t="s">
        <v>608</v>
      </c>
      <c r="E101" s="406" t="s">
        <v>609</v>
      </c>
      <c r="F101" s="406"/>
      <c r="G101" s="404" t="s">
        <v>610</v>
      </c>
      <c r="H101" s="405" t="s">
        <v>611</v>
      </c>
      <c r="I101" s="406" t="s">
        <v>612</v>
      </c>
      <c r="J101" s="410"/>
    </row>
    <row r="102" spans="1:12" ht="21" x14ac:dyDescent="0.2">
      <c r="A102" s="407">
        <f>MAX($A$19:$A101)+1</f>
        <v>84</v>
      </c>
      <c r="B102" s="406" t="s">
        <v>606</v>
      </c>
      <c r="C102" s="409" t="s">
        <v>701</v>
      </c>
      <c r="D102" s="403" t="s">
        <v>608</v>
      </c>
      <c r="E102" s="406" t="s">
        <v>609</v>
      </c>
      <c r="F102" s="406"/>
      <c r="G102" s="404" t="s">
        <v>610</v>
      </c>
      <c r="H102" s="405" t="s">
        <v>611</v>
      </c>
      <c r="I102" s="406" t="s">
        <v>612</v>
      </c>
      <c r="J102" s="410"/>
    </row>
    <row r="103" spans="1:12" s="275" customFormat="1" ht="21" x14ac:dyDescent="0.2">
      <c r="A103" s="407">
        <f>MAX($A$19:$A102)+1</f>
        <v>85</v>
      </c>
      <c r="B103" s="406" t="s">
        <v>606</v>
      </c>
      <c r="C103" s="409" t="s">
        <v>702</v>
      </c>
      <c r="D103" s="403" t="s">
        <v>608</v>
      </c>
      <c r="E103" s="406" t="s">
        <v>609</v>
      </c>
      <c r="F103" s="406"/>
      <c r="G103" s="404" t="s">
        <v>610</v>
      </c>
      <c r="H103" s="405" t="s">
        <v>611</v>
      </c>
      <c r="I103" s="406" t="s">
        <v>612</v>
      </c>
      <c r="J103" s="410"/>
      <c r="L103" s="389"/>
    </row>
    <row r="104" spans="1:12" s="275" customFormat="1" ht="21" x14ac:dyDescent="0.2">
      <c r="A104" s="407">
        <f>MAX($A$19:$A103)+1</f>
        <v>86</v>
      </c>
      <c r="B104" s="406" t="s">
        <v>606</v>
      </c>
      <c r="C104" s="409" t="s">
        <v>703</v>
      </c>
      <c r="D104" s="403" t="s">
        <v>608</v>
      </c>
      <c r="E104" s="406" t="s">
        <v>609</v>
      </c>
      <c r="F104" s="406"/>
      <c r="G104" s="404" t="s">
        <v>610</v>
      </c>
      <c r="H104" s="405" t="s">
        <v>611</v>
      </c>
      <c r="I104" s="406" t="s">
        <v>612</v>
      </c>
      <c r="J104" s="410"/>
      <c r="L104" s="389"/>
    </row>
    <row r="105" spans="1:12" s="275" customFormat="1" ht="21" x14ac:dyDescent="0.2">
      <c r="A105" s="407">
        <f>MAX($A$19:$A104)+1</f>
        <v>87</v>
      </c>
      <c r="B105" s="406" t="s">
        <v>606</v>
      </c>
      <c r="C105" s="409" t="s">
        <v>704</v>
      </c>
      <c r="D105" s="403" t="s">
        <v>608</v>
      </c>
      <c r="E105" s="406" t="s">
        <v>609</v>
      </c>
      <c r="F105" s="406"/>
      <c r="G105" s="404" t="s">
        <v>610</v>
      </c>
      <c r="H105" s="405" t="s">
        <v>611</v>
      </c>
      <c r="I105" s="406" t="s">
        <v>612</v>
      </c>
      <c r="J105" s="410"/>
      <c r="L105" s="389"/>
    </row>
    <row r="106" spans="1:12" s="275" customFormat="1" ht="21" x14ac:dyDescent="0.2">
      <c r="A106" s="407">
        <f>MAX($A$19:$A105)+1</f>
        <v>88</v>
      </c>
      <c r="B106" s="406" t="s">
        <v>606</v>
      </c>
      <c r="C106" s="409" t="s">
        <v>705</v>
      </c>
      <c r="D106" s="403" t="s">
        <v>608</v>
      </c>
      <c r="E106" s="406" t="s">
        <v>609</v>
      </c>
      <c r="F106" s="406"/>
      <c r="G106" s="404" t="s">
        <v>610</v>
      </c>
      <c r="H106" s="405" t="s">
        <v>611</v>
      </c>
      <c r="I106" s="406" t="s">
        <v>612</v>
      </c>
      <c r="J106" s="410"/>
      <c r="L106" s="389"/>
    </row>
    <row r="107" spans="1:12" s="275" customFormat="1" ht="21" x14ac:dyDescent="0.2">
      <c r="A107" s="407">
        <f>MAX($A$19:$A106)+1</f>
        <v>89</v>
      </c>
      <c r="B107" s="406" t="s">
        <v>606</v>
      </c>
      <c r="C107" s="409" t="s">
        <v>706</v>
      </c>
      <c r="D107" s="403" t="s">
        <v>608</v>
      </c>
      <c r="E107" s="406" t="s">
        <v>707</v>
      </c>
      <c r="F107" s="406"/>
      <c r="G107" s="404" t="s">
        <v>610</v>
      </c>
      <c r="H107" s="405" t="s">
        <v>611</v>
      </c>
      <c r="I107" s="406" t="s">
        <v>612</v>
      </c>
      <c r="J107" s="410"/>
      <c r="L107" s="389"/>
    </row>
    <row r="108" spans="1:12" s="275" customFormat="1" ht="21" x14ac:dyDescent="0.2">
      <c r="A108" s="407">
        <f>MAX($A$19:$A107)+1</f>
        <v>90</v>
      </c>
      <c r="B108" s="406" t="s">
        <v>606</v>
      </c>
      <c r="C108" s="409" t="s">
        <v>708</v>
      </c>
      <c r="D108" s="403" t="s">
        <v>608</v>
      </c>
      <c r="E108" s="406" t="s">
        <v>707</v>
      </c>
      <c r="F108" s="406"/>
      <c r="G108" s="404" t="s">
        <v>610</v>
      </c>
      <c r="H108" s="405" t="s">
        <v>611</v>
      </c>
      <c r="I108" s="406" t="s">
        <v>612</v>
      </c>
      <c r="J108" s="410"/>
      <c r="L108" s="389"/>
    </row>
    <row r="109" spans="1:12" s="275" customFormat="1" ht="21" x14ac:dyDescent="0.2">
      <c r="A109" s="407">
        <f>MAX($A$19:$A108)+1</f>
        <v>91</v>
      </c>
      <c r="B109" s="406" t="s">
        <v>606</v>
      </c>
      <c r="C109" s="409" t="s">
        <v>709</v>
      </c>
      <c r="D109" s="403" t="s">
        <v>608</v>
      </c>
      <c r="E109" s="406" t="s">
        <v>609</v>
      </c>
      <c r="F109" s="406"/>
      <c r="G109" s="404" t="s">
        <v>610</v>
      </c>
      <c r="H109" s="405" t="s">
        <v>611</v>
      </c>
      <c r="I109" s="406" t="s">
        <v>612</v>
      </c>
      <c r="J109" s="410"/>
      <c r="L109" s="389"/>
    </row>
    <row r="110" spans="1:12" s="275" customFormat="1" ht="21" x14ac:dyDescent="0.2">
      <c r="A110" s="407">
        <f>MAX($A$19:$A109)+1</f>
        <v>92</v>
      </c>
      <c r="B110" s="406" t="s">
        <v>606</v>
      </c>
      <c r="C110" s="409" t="s">
        <v>710</v>
      </c>
      <c r="D110" s="403" t="s">
        <v>608</v>
      </c>
      <c r="E110" s="406" t="s">
        <v>609</v>
      </c>
      <c r="F110" s="406"/>
      <c r="G110" s="404" t="s">
        <v>610</v>
      </c>
      <c r="H110" s="405" t="s">
        <v>611</v>
      </c>
      <c r="I110" s="406" t="s">
        <v>612</v>
      </c>
      <c r="J110" s="410"/>
      <c r="L110" s="389"/>
    </row>
    <row r="111" spans="1:12" s="275" customFormat="1" ht="21" x14ac:dyDescent="0.2">
      <c r="A111" s="407">
        <f>MAX($A$19:$A110)+1</f>
        <v>93</v>
      </c>
      <c r="B111" s="406" t="s">
        <v>606</v>
      </c>
      <c r="C111" s="409" t="s">
        <v>711</v>
      </c>
      <c r="D111" s="403" t="s">
        <v>608</v>
      </c>
      <c r="E111" s="406" t="s">
        <v>609</v>
      </c>
      <c r="F111" s="406"/>
      <c r="G111" s="404" t="s">
        <v>610</v>
      </c>
      <c r="H111" s="405" t="s">
        <v>611</v>
      </c>
      <c r="I111" s="406" t="s">
        <v>612</v>
      </c>
      <c r="J111" s="410"/>
      <c r="L111" s="389"/>
    </row>
    <row r="112" spans="1:12" ht="21" x14ac:dyDescent="0.2">
      <c r="A112" s="407">
        <f>MAX($A$19:$A111)+1</f>
        <v>94</v>
      </c>
      <c r="B112" s="406" t="s">
        <v>606</v>
      </c>
      <c r="C112" s="409" t="s">
        <v>712</v>
      </c>
      <c r="D112" s="403" t="s">
        <v>608</v>
      </c>
      <c r="E112" s="406" t="s">
        <v>609</v>
      </c>
      <c r="F112" s="406"/>
      <c r="G112" s="404" t="s">
        <v>610</v>
      </c>
      <c r="H112" s="405" t="s">
        <v>611</v>
      </c>
      <c r="I112" s="406" t="s">
        <v>612</v>
      </c>
      <c r="J112" s="410"/>
    </row>
    <row r="113" spans="1:12" ht="21" x14ac:dyDescent="0.2">
      <c r="A113" s="407">
        <f>MAX($A$19:$A112)+1</f>
        <v>95</v>
      </c>
      <c r="B113" s="406" t="s">
        <v>606</v>
      </c>
      <c r="C113" s="409" t="s">
        <v>713</v>
      </c>
      <c r="D113" s="403" t="s">
        <v>608</v>
      </c>
      <c r="E113" s="406" t="s">
        <v>609</v>
      </c>
      <c r="F113" s="406"/>
      <c r="G113" s="404" t="s">
        <v>610</v>
      </c>
      <c r="H113" s="405" t="s">
        <v>611</v>
      </c>
      <c r="I113" s="406" t="s">
        <v>612</v>
      </c>
      <c r="J113" s="410"/>
    </row>
    <row r="114" spans="1:12" s="275" customFormat="1" ht="21" x14ac:dyDescent="0.2">
      <c r="A114" s="406">
        <f>MAX($A$19:$A113)+1</f>
        <v>96</v>
      </c>
      <c r="B114" s="406" t="s">
        <v>606</v>
      </c>
      <c r="C114" s="409" t="s">
        <v>714</v>
      </c>
      <c r="D114" s="411" t="s">
        <v>608</v>
      </c>
      <c r="E114" s="406" t="s">
        <v>609</v>
      </c>
      <c r="F114" s="406"/>
      <c r="G114" s="409" t="s">
        <v>610</v>
      </c>
      <c r="H114" s="405" t="s">
        <v>611</v>
      </c>
      <c r="I114" s="406" t="s">
        <v>612</v>
      </c>
      <c r="J114" s="410"/>
      <c r="L114" s="389"/>
    </row>
    <row r="115" spans="1:12" s="275" customFormat="1" ht="21" x14ac:dyDescent="0.2">
      <c r="A115" s="406">
        <f>MAX($A$19:$A114)+1</f>
        <v>97</v>
      </c>
      <c r="B115" s="406" t="s">
        <v>606</v>
      </c>
      <c r="C115" s="409" t="s">
        <v>715</v>
      </c>
      <c r="D115" s="411" t="s">
        <v>608</v>
      </c>
      <c r="E115" s="406" t="s">
        <v>609</v>
      </c>
      <c r="F115" s="406"/>
      <c r="G115" s="409" t="s">
        <v>610</v>
      </c>
      <c r="H115" s="405" t="s">
        <v>611</v>
      </c>
      <c r="I115" s="406" t="s">
        <v>612</v>
      </c>
      <c r="J115" s="410"/>
      <c r="L115" s="389"/>
    </row>
    <row r="116" spans="1:12" s="275" customFormat="1" ht="21" x14ac:dyDescent="0.2">
      <c r="A116" s="406">
        <f>MAX($A$19:$A115)+1</f>
        <v>98</v>
      </c>
      <c r="B116" s="406" t="s">
        <v>606</v>
      </c>
      <c r="C116" s="409" t="s">
        <v>716</v>
      </c>
      <c r="D116" s="411" t="s">
        <v>608</v>
      </c>
      <c r="E116" s="406" t="s">
        <v>609</v>
      </c>
      <c r="F116" s="406"/>
      <c r="G116" s="409" t="s">
        <v>610</v>
      </c>
      <c r="H116" s="405" t="s">
        <v>611</v>
      </c>
      <c r="I116" s="406" t="s">
        <v>612</v>
      </c>
      <c r="J116" s="410"/>
      <c r="L116" s="389"/>
    </row>
    <row r="117" spans="1:12" s="275" customFormat="1" ht="21" x14ac:dyDescent="0.2">
      <c r="A117" s="406">
        <f>MAX($A$19:$A116)+1</f>
        <v>99</v>
      </c>
      <c r="B117" s="406" t="s">
        <v>606</v>
      </c>
      <c r="C117" s="409" t="s">
        <v>717</v>
      </c>
      <c r="D117" s="411" t="s">
        <v>608</v>
      </c>
      <c r="E117" s="406" t="s">
        <v>609</v>
      </c>
      <c r="F117" s="406"/>
      <c r="G117" s="409" t="s">
        <v>610</v>
      </c>
      <c r="H117" s="405" t="s">
        <v>611</v>
      </c>
      <c r="I117" s="406" t="s">
        <v>612</v>
      </c>
      <c r="J117" s="410"/>
      <c r="L117" s="389"/>
    </row>
    <row r="118" spans="1:12" s="275" customFormat="1" ht="21" x14ac:dyDescent="0.2">
      <c r="A118" s="406">
        <f>MAX($A$19:$A117)+1</f>
        <v>100</v>
      </c>
      <c r="B118" s="406" t="s">
        <v>606</v>
      </c>
      <c r="C118" s="409" t="s">
        <v>718</v>
      </c>
      <c r="D118" s="411" t="s">
        <v>608</v>
      </c>
      <c r="E118" s="406" t="s">
        <v>609</v>
      </c>
      <c r="F118" s="406"/>
      <c r="G118" s="409" t="s">
        <v>610</v>
      </c>
      <c r="H118" s="405" t="s">
        <v>611</v>
      </c>
      <c r="I118" s="406" t="s">
        <v>612</v>
      </c>
      <c r="J118" s="410"/>
      <c r="L118" s="389"/>
    </row>
    <row r="119" spans="1:12" s="275" customFormat="1" ht="21" x14ac:dyDescent="0.2">
      <c r="A119" s="406">
        <f>MAX($A$19:$A118)+1</f>
        <v>101</v>
      </c>
      <c r="B119" s="406" t="s">
        <v>606</v>
      </c>
      <c r="C119" s="409" t="s">
        <v>719</v>
      </c>
      <c r="D119" s="411" t="s">
        <v>608</v>
      </c>
      <c r="E119" s="406" t="s">
        <v>609</v>
      </c>
      <c r="F119" s="406"/>
      <c r="G119" s="409" t="s">
        <v>610</v>
      </c>
      <c r="H119" s="405" t="s">
        <v>611</v>
      </c>
      <c r="I119" s="406" t="s">
        <v>612</v>
      </c>
      <c r="J119" s="410"/>
      <c r="L119" s="389"/>
    </row>
    <row r="120" spans="1:12" s="275" customFormat="1" ht="21" x14ac:dyDescent="0.2">
      <c r="A120" s="406">
        <f>MAX($A$19:$A119)+1</f>
        <v>102</v>
      </c>
      <c r="B120" s="406" t="s">
        <v>606</v>
      </c>
      <c r="C120" s="409" t="s">
        <v>720</v>
      </c>
      <c r="D120" s="411" t="s">
        <v>608</v>
      </c>
      <c r="E120" s="406" t="s">
        <v>609</v>
      </c>
      <c r="F120" s="406"/>
      <c r="G120" s="409" t="s">
        <v>610</v>
      </c>
      <c r="H120" s="405" t="s">
        <v>611</v>
      </c>
      <c r="I120" s="406" t="s">
        <v>612</v>
      </c>
      <c r="J120" s="410"/>
      <c r="L120" s="389"/>
    </row>
    <row r="121" spans="1:12" s="275" customFormat="1" ht="21" x14ac:dyDescent="0.2">
      <c r="A121" s="406">
        <f>MAX($A$19:$A120)+1</f>
        <v>103</v>
      </c>
      <c r="B121" s="406" t="s">
        <v>606</v>
      </c>
      <c r="C121" s="409" t="s">
        <v>721</v>
      </c>
      <c r="D121" s="411" t="s">
        <v>608</v>
      </c>
      <c r="E121" s="406" t="s">
        <v>661</v>
      </c>
      <c r="F121" s="406"/>
      <c r="G121" s="409" t="s">
        <v>610</v>
      </c>
      <c r="H121" s="405" t="s">
        <v>611</v>
      </c>
      <c r="I121" s="406" t="s">
        <v>612</v>
      </c>
      <c r="J121" s="410"/>
      <c r="L121" s="389"/>
    </row>
    <row r="122" spans="1:12" s="275" customFormat="1" ht="21" x14ac:dyDescent="0.2">
      <c r="A122" s="406">
        <f>MAX($A$19:$A121)+1</f>
        <v>104</v>
      </c>
      <c r="B122" s="406" t="s">
        <v>606</v>
      </c>
      <c r="C122" s="409" t="s">
        <v>722</v>
      </c>
      <c r="D122" s="411" t="s">
        <v>608</v>
      </c>
      <c r="E122" s="406" t="s">
        <v>661</v>
      </c>
      <c r="F122" s="406"/>
      <c r="G122" s="409" t="s">
        <v>610</v>
      </c>
      <c r="H122" s="405" t="s">
        <v>611</v>
      </c>
      <c r="I122" s="406" t="s">
        <v>612</v>
      </c>
      <c r="J122" s="410"/>
      <c r="L122" s="389"/>
    </row>
    <row r="123" spans="1:12" s="275" customFormat="1" ht="21" x14ac:dyDescent="0.2">
      <c r="A123" s="406">
        <f>MAX($A$19:$A122)+1</f>
        <v>105</v>
      </c>
      <c r="B123" s="406" t="s">
        <v>606</v>
      </c>
      <c r="C123" s="409" t="s">
        <v>723</v>
      </c>
      <c r="D123" s="411" t="s">
        <v>608</v>
      </c>
      <c r="E123" s="406" t="s">
        <v>707</v>
      </c>
      <c r="F123" s="406"/>
      <c r="G123" s="409" t="s">
        <v>610</v>
      </c>
      <c r="H123" s="405" t="s">
        <v>611</v>
      </c>
      <c r="I123" s="406" t="s">
        <v>612</v>
      </c>
      <c r="J123" s="410"/>
      <c r="L123" s="389"/>
    </row>
    <row r="124" spans="1:12" s="275" customFormat="1" ht="21" x14ac:dyDescent="0.2">
      <c r="A124" s="406">
        <f>MAX($A$19:$A123)+1</f>
        <v>106</v>
      </c>
      <c r="B124" s="406" t="s">
        <v>606</v>
      </c>
      <c r="C124" s="409" t="s">
        <v>724</v>
      </c>
      <c r="D124" s="411" t="s">
        <v>608</v>
      </c>
      <c r="E124" s="406" t="s">
        <v>609</v>
      </c>
      <c r="F124" s="406"/>
      <c r="G124" s="409" t="s">
        <v>610</v>
      </c>
      <c r="H124" s="405" t="s">
        <v>611</v>
      </c>
      <c r="I124" s="406" t="s">
        <v>612</v>
      </c>
      <c r="J124" s="410"/>
      <c r="L124" s="389"/>
    </row>
    <row r="125" spans="1:12" s="275" customFormat="1" ht="21" x14ac:dyDescent="0.2">
      <c r="A125" s="406">
        <f>MAX($A$19:$A124)+1</f>
        <v>107</v>
      </c>
      <c r="B125" s="406" t="s">
        <v>606</v>
      </c>
      <c r="C125" s="409" t="s">
        <v>725</v>
      </c>
      <c r="D125" s="411" t="s">
        <v>608</v>
      </c>
      <c r="E125" s="406" t="s">
        <v>609</v>
      </c>
      <c r="F125" s="406"/>
      <c r="G125" s="409" t="s">
        <v>610</v>
      </c>
      <c r="H125" s="405" t="s">
        <v>611</v>
      </c>
      <c r="I125" s="406" t="s">
        <v>612</v>
      </c>
      <c r="J125" s="410"/>
      <c r="L125" s="389"/>
    </row>
    <row r="126" spans="1:12" s="275" customFormat="1" ht="21" x14ac:dyDescent="0.2">
      <c r="A126" s="406">
        <f>MAX($A$19:$A125)+1</f>
        <v>108</v>
      </c>
      <c r="B126" s="406" t="s">
        <v>606</v>
      </c>
      <c r="C126" s="409" t="s">
        <v>726</v>
      </c>
      <c r="D126" s="411" t="s">
        <v>608</v>
      </c>
      <c r="E126" s="406" t="s">
        <v>609</v>
      </c>
      <c r="F126" s="406"/>
      <c r="G126" s="409" t="s">
        <v>610</v>
      </c>
      <c r="H126" s="405" t="s">
        <v>611</v>
      </c>
      <c r="I126" s="406" t="s">
        <v>612</v>
      </c>
      <c r="J126" s="410"/>
      <c r="L126" s="389"/>
    </row>
    <row r="127" spans="1:12" s="275" customFormat="1" ht="21" x14ac:dyDescent="0.2">
      <c r="A127" s="406">
        <f>MAX($A$19:$A126)+1</f>
        <v>109</v>
      </c>
      <c r="B127" s="406" t="s">
        <v>606</v>
      </c>
      <c r="C127" s="409" t="s">
        <v>727</v>
      </c>
      <c r="D127" s="411" t="s">
        <v>608</v>
      </c>
      <c r="E127" s="406" t="s">
        <v>609</v>
      </c>
      <c r="F127" s="406"/>
      <c r="G127" s="409" t="s">
        <v>610</v>
      </c>
      <c r="H127" s="405" t="s">
        <v>611</v>
      </c>
      <c r="I127" s="406" t="s">
        <v>612</v>
      </c>
      <c r="J127" s="410"/>
      <c r="L127" s="389"/>
    </row>
    <row r="128" spans="1:12" s="275" customFormat="1" ht="21" x14ac:dyDescent="0.2">
      <c r="A128" s="406">
        <f>MAX($A$19:$A127)+1</f>
        <v>110</v>
      </c>
      <c r="B128" s="406" t="s">
        <v>606</v>
      </c>
      <c r="C128" s="409" t="s">
        <v>728</v>
      </c>
      <c r="D128" s="411" t="s">
        <v>608</v>
      </c>
      <c r="E128" s="406" t="s">
        <v>609</v>
      </c>
      <c r="F128" s="406"/>
      <c r="G128" s="409" t="s">
        <v>610</v>
      </c>
      <c r="H128" s="405" t="s">
        <v>611</v>
      </c>
      <c r="I128" s="406" t="s">
        <v>612</v>
      </c>
      <c r="J128" s="410"/>
      <c r="L128" s="389"/>
    </row>
    <row r="129" spans="1:12" s="275" customFormat="1" ht="21" x14ac:dyDescent="0.2">
      <c r="A129" s="406">
        <f>MAX($A$19:$A128)+1</f>
        <v>111</v>
      </c>
      <c r="B129" s="406" t="s">
        <v>606</v>
      </c>
      <c r="C129" s="409" t="s">
        <v>729</v>
      </c>
      <c r="D129" s="411" t="s">
        <v>608</v>
      </c>
      <c r="E129" s="406" t="s">
        <v>707</v>
      </c>
      <c r="F129" s="406"/>
      <c r="G129" s="409" t="s">
        <v>610</v>
      </c>
      <c r="H129" s="405" t="s">
        <v>611</v>
      </c>
      <c r="I129" s="406" t="s">
        <v>612</v>
      </c>
      <c r="J129" s="410"/>
      <c r="L129" s="389"/>
    </row>
    <row r="130" spans="1:12" s="275" customFormat="1" ht="21" x14ac:dyDescent="0.2">
      <c r="A130" s="406">
        <f>MAX($A$19:$A129)+1</f>
        <v>112</v>
      </c>
      <c r="B130" s="406" t="s">
        <v>606</v>
      </c>
      <c r="C130" s="409" t="s">
        <v>730</v>
      </c>
      <c r="D130" s="411" t="s">
        <v>608</v>
      </c>
      <c r="E130" s="406" t="s">
        <v>609</v>
      </c>
      <c r="F130" s="406"/>
      <c r="G130" s="409" t="s">
        <v>610</v>
      </c>
      <c r="H130" s="405" t="s">
        <v>611</v>
      </c>
      <c r="I130" s="406" t="s">
        <v>612</v>
      </c>
      <c r="J130" s="410"/>
      <c r="L130" s="389"/>
    </row>
    <row r="131" spans="1:12" s="275" customFormat="1" ht="12.75" x14ac:dyDescent="0.2">
      <c r="A131" s="406">
        <f>MAX($A$19:$A130)+1</f>
        <v>113</v>
      </c>
      <c r="B131" s="406" t="s">
        <v>606</v>
      </c>
      <c r="C131" s="409" t="s">
        <v>731</v>
      </c>
      <c r="D131" s="411" t="s">
        <v>732</v>
      </c>
      <c r="E131" s="406" t="s">
        <v>609</v>
      </c>
      <c r="F131" s="406"/>
      <c r="G131" s="409" t="s">
        <v>733</v>
      </c>
      <c r="H131" s="405" t="s">
        <v>611</v>
      </c>
      <c r="I131" s="406" t="s">
        <v>612</v>
      </c>
      <c r="J131" s="410"/>
      <c r="L131" s="389"/>
    </row>
    <row r="132" spans="1:12" s="275" customFormat="1" ht="12.75" x14ac:dyDescent="0.2">
      <c r="A132" s="406">
        <f>MAX($A$19:$A131)+1</f>
        <v>114</v>
      </c>
      <c r="B132" s="406" t="s">
        <v>606</v>
      </c>
      <c r="C132" s="409" t="s">
        <v>734</v>
      </c>
      <c r="D132" s="411" t="s">
        <v>732</v>
      </c>
      <c r="E132" s="406" t="s">
        <v>609</v>
      </c>
      <c r="F132" s="406"/>
      <c r="G132" s="409" t="s">
        <v>733</v>
      </c>
      <c r="H132" s="405" t="s">
        <v>611</v>
      </c>
      <c r="I132" s="406" t="s">
        <v>612</v>
      </c>
      <c r="J132" s="410"/>
      <c r="L132" s="389"/>
    </row>
    <row r="133" spans="1:12" s="275" customFormat="1" ht="12.75" x14ac:dyDescent="0.2">
      <c r="A133" s="406">
        <f>MAX($A$19:$A132)+1</f>
        <v>115</v>
      </c>
      <c r="B133" s="406" t="s">
        <v>606</v>
      </c>
      <c r="C133" s="409" t="s">
        <v>735</v>
      </c>
      <c r="D133" s="411" t="s">
        <v>732</v>
      </c>
      <c r="E133" s="406" t="s">
        <v>609</v>
      </c>
      <c r="F133" s="406"/>
      <c r="G133" s="409" t="s">
        <v>733</v>
      </c>
      <c r="H133" s="405" t="s">
        <v>611</v>
      </c>
      <c r="I133" s="406" t="s">
        <v>612</v>
      </c>
      <c r="J133" s="410"/>
      <c r="L133" s="389"/>
    </row>
    <row r="134" spans="1:12" s="275" customFormat="1" ht="12.75" x14ac:dyDescent="0.2">
      <c r="A134" s="406">
        <f>MAX($A$19:$A133)+1</f>
        <v>116</v>
      </c>
      <c r="B134" s="406" t="s">
        <v>606</v>
      </c>
      <c r="C134" s="409" t="s">
        <v>736</v>
      </c>
      <c r="D134" s="411" t="s">
        <v>732</v>
      </c>
      <c r="E134" s="406" t="s">
        <v>609</v>
      </c>
      <c r="F134" s="406"/>
      <c r="G134" s="409" t="s">
        <v>733</v>
      </c>
      <c r="H134" s="405" t="s">
        <v>611</v>
      </c>
      <c r="I134" s="406" t="s">
        <v>612</v>
      </c>
      <c r="J134" s="410"/>
      <c r="L134" s="389"/>
    </row>
    <row r="135" spans="1:12" s="275" customFormat="1" ht="12.75" x14ac:dyDescent="0.2">
      <c r="A135" s="406">
        <f>MAX($A$19:$A134)+1</f>
        <v>117</v>
      </c>
      <c r="B135" s="406" t="s">
        <v>606</v>
      </c>
      <c r="C135" s="409" t="s">
        <v>737</v>
      </c>
      <c r="D135" s="411" t="s">
        <v>732</v>
      </c>
      <c r="E135" s="406" t="s">
        <v>609</v>
      </c>
      <c r="F135" s="406"/>
      <c r="G135" s="409" t="s">
        <v>733</v>
      </c>
      <c r="H135" s="405" t="s">
        <v>611</v>
      </c>
      <c r="I135" s="406" t="s">
        <v>612</v>
      </c>
      <c r="J135" s="410"/>
      <c r="L135" s="389"/>
    </row>
    <row r="136" spans="1:12" s="275" customFormat="1" ht="12.75" x14ac:dyDescent="0.2">
      <c r="A136" s="406">
        <f>MAX($A$19:$A135)+1</f>
        <v>118</v>
      </c>
      <c r="B136" s="406" t="s">
        <v>606</v>
      </c>
      <c r="C136" s="409" t="s">
        <v>738</v>
      </c>
      <c r="D136" s="411" t="s">
        <v>732</v>
      </c>
      <c r="E136" s="406" t="s">
        <v>609</v>
      </c>
      <c r="F136" s="406"/>
      <c r="G136" s="409" t="s">
        <v>733</v>
      </c>
      <c r="H136" s="405" t="s">
        <v>611</v>
      </c>
      <c r="I136" s="406" t="s">
        <v>612</v>
      </c>
      <c r="J136" s="410"/>
      <c r="L136" s="389"/>
    </row>
    <row r="137" spans="1:12" s="275" customFormat="1" ht="12.75" x14ac:dyDescent="0.2">
      <c r="A137" s="406">
        <f>MAX($A$19:$A136)+1</f>
        <v>119</v>
      </c>
      <c r="B137" s="406" t="s">
        <v>606</v>
      </c>
      <c r="C137" s="409" t="s">
        <v>739</v>
      </c>
      <c r="D137" s="411" t="s">
        <v>732</v>
      </c>
      <c r="E137" s="406" t="s">
        <v>609</v>
      </c>
      <c r="F137" s="406"/>
      <c r="G137" s="409" t="s">
        <v>733</v>
      </c>
      <c r="H137" s="405" t="s">
        <v>611</v>
      </c>
      <c r="I137" s="406" t="s">
        <v>612</v>
      </c>
      <c r="J137" s="410"/>
      <c r="L137" s="389"/>
    </row>
    <row r="138" spans="1:12" s="275" customFormat="1" ht="12.75" x14ac:dyDescent="0.2">
      <c r="A138" s="406">
        <f>MAX($A$19:$A137)+1</f>
        <v>120</v>
      </c>
      <c r="B138" s="406" t="s">
        <v>606</v>
      </c>
      <c r="C138" s="409" t="s">
        <v>740</v>
      </c>
      <c r="D138" s="411" t="s">
        <v>732</v>
      </c>
      <c r="E138" s="406" t="s">
        <v>609</v>
      </c>
      <c r="F138" s="406"/>
      <c r="G138" s="409" t="s">
        <v>733</v>
      </c>
      <c r="H138" s="405" t="s">
        <v>611</v>
      </c>
      <c r="I138" s="406" t="s">
        <v>612</v>
      </c>
      <c r="J138" s="410"/>
      <c r="L138" s="389"/>
    </row>
    <row r="139" spans="1:12" s="275" customFormat="1" ht="21" x14ac:dyDescent="0.2">
      <c r="A139" s="406">
        <f>MAX($A$19:$A138)+1</f>
        <v>121</v>
      </c>
      <c r="B139" s="406" t="s">
        <v>606</v>
      </c>
      <c r="C139" s="409" t="s">
        <v>741</v>
      </c>
      <c r="D139" s="411" t="s">
        <v>732</v>
      </c>
      <c r="E139" s="406" t="s">
        <v>609</v>
      </c>
      <c r="F139" s="406"/>
      <c r="G139" s="409" t="s">
        <v>733</v>
      </c>
      <c r="H139" s="405" t="s">
        <v>611</v>
      </c>
      <c r="I139" s="406" t="s">
        <v>612</v>
      </c>
      <c r="J139" s="410"/>
      <c r="L139" s="389"/>
    </row>
    <row r="140" spans="1:12" s="275" customFormat="1" ht="21" x14ac:dyDescent="0.2">
      <c r="A140" s="406">
        <f>MAX($A$19:$A139)+1</f>
        <v>122</v>
      </c>
      <c r="B140" s="406" t="s">
        <v>606</v>
      </c>
      <c r="C140" s="409" t="s">
        <v>742</v>
      </c>
      <c r="D140" s="411" t="s">
        <v>743</v>
      </c>
      <c r="E140" s="406" t="s">
        <v>609</v>
      </c>
      <c r="F140" s="406"/>
      <c r="G140" s="409" t="s">
        <v>744</v>
      </c>
      <c r="H140" s="405" t="s">
        <v>611</v>
      </c>
      <c r="I140" s="406" t="s">
        <v>612</v>
      </c>
      <c r="J140" s="410"/>
      <c r="L140" s="389"/>
    </row>
    <row r="141" spans="1:12" s="275" customFormat="1" ht="21" x14ac:dyDescent="0.2">
      <c r="A141" s="406">
        <f>MAX($A$19:$A140)+1</f>
        <v>123</v>
      </c>
      <c r="B141" s="406" t="s">
        <v>606</v>
      </c>
      <c r="C141" s="409" t="s">
        <v>745</v>
      </c>
      <c r="D141" s="411" t="s">
        <v>743</v>
      </c>
      <c r="E141" s="406" t="s">
        <v>609</v>
      </c>
      <c r="F141" s="406"/>
      <c r="G141" s="409" t="s">
        <v>744</v>
      </c>
      <c r="H141" s="405" t="s">
        <v>611</v>
      </c>
      <c r="I141" s="406" t="s">
        <v>612</v>
      </c>
      <c r="J141" s="410"/>
      <c r="L141" s="389"/>
    </row>
    <row r="142" spans="1:12" s="275" customFormat="1" ht="21" x14ac:dyDescent="0.2">
      <c r="A142" s="406">
        <f>MAX($A$19:$A141)+1</f>
        <v>124</v>
      </c>
      <c r="B142" s="406" t="s">
        <v>606</v>
      </c>
      <c r="C142" s="409" t="s">
        <v>746</v>
      </c>
      <c r="D142" s="411" t="s">
        <v>743</v>
      </c>
      <c r="E142" s="406" t="s">
        <v>609</v>
      </c>
      <c r="F142" s="406"/>
      <c r="G142" s="409" t="s">
        <v>744</v>
      </c>
      <c r="H142" s="405" t="s">
        <v>611</v>
      </c>
      <c r="I142" s="406" t="s">
        <v>612</v>
      </c>
      <c r="J142" s="410"/>
      <c r="L142" s="389"/>
    </row>
    <row r="143" spans="1:12" s="275" customFormat="1" ht="21" x14ac:dyDescent="0.2">
      <c r="A143" s="406">
        <f>MAX($A$19:$A142)+1</f>
        <v>125</v>
      </c>
      <c r="B143" s="406" t="s">
        <v>606</v>
      </c>
      <c r="C143" s="409" t="s">
        <v>747</v>
      </c>
      <c r="D143" s="411" t="s">
        <v>743</v>
      </c>
      <c r="E143" s="406" t="s">
        <v>609</v>
      </c>
      <c r="F143" s="406"/>
      <c r="G143" s="409" t="s">
        <v>744</v>
      </c>
      <c r="H143" s="405" t="s">
        <v>611</v>
      </c>
      <c r="I143" s="406" t="s">
        <v>612</v>
      </c>
      <c r="J143" s="410"/>
      <c r="L143" s="389"/>
    </row>
    <row r="144" spans="1:12" s="275" customFormat="1" ht="21" x14ac:dyDescent="0.2">
      <c r="A144" s="406">
        <f>MAX($A$19:$A143)+1</f>
        <v>126</v>
      </c>
      <c r="B144" s="406" t="s">
        <v>748</v>
      </c>
      <c r="C144" s="409" t="s">
        <v>749</v>
      </c>
      <c r="D144" s="411" t="s">
        <v>750</v>
      </c>
      <c r="E144" s="406" t="s">
        <v>609</v>
      </c>
      <c r="F144" s="406"/>
      <c r="G144" s="409" t="s">
        <v>744</v>
      </c>
      <c r="H144" s="405" t="s">
        <v>611</v>
      </c>
      <c r="I144" s="406" t="s">
        <v>612</v>
      </c>
      <c r="J144" s="410"/>
      <c r="L144" s="389"/>
    </row>
    <row r="145" spans="1:12" s="275" customFormat="1" ht="21" x14ac:dyDescent="0.2">
      <c r="A145" s="406">
        <f>MAX($A$19:$A144)+1</f>
        <v>127</v>
      </c>
      <c r="B145" s="406" t="s">
        <v>606</v>
      </c>
      <c r="C145" s="409" t="s">
        <v>751</v>
      </c>
      <c r="D145" s="411" t="s">
        <v>750</v>
      </c>
      <c r="E145" s="406" t="s">
        <v>609</v>
      </c>
      <c r="F145" s="406"/>
      <c r="G145" s="409" t="s">
        <v>744</v>
      </c>
      <c r="H145" s="405" t="s">
        <v>611</v>
      </c>
      <c r="I145" s="406" t="s">
        <v>612</v>
      </c>
      <c r="J145" s="410"/>
      <c r="L145" s="389"/>
    </row>
    <row r="146" spans="1:12" s="275" customFormat="1" ht="21" x14ac:dyDescent="0.2">
      <c r="A146" s="406">
        <f>MAX($A$19:$A145)+1</f>
        <v>128</v>
      </c>
      <c r="B146" s="406" t="s">
        <v>606</v>
      </c>
      <c r="C146" s="409" t="s">
        <v>752</v>
      </c>
      <c r="D146" s="411" t="s">
        <v>750</v>
      </c>
      <c r="E146" s="406" t="s">
        <v>609</v>
      </c>
      <c r="F146" s="406"/>
      <c r="G146" s="409" t="s">
        <v>744</v>
      </c>
      <c r="H146" s="405" t="s">
        <v>611</v>
      </c>
      <c r="I146" s="406" t="s">
        <v>612</v>
      </c>
      <c r="J146" s="410"/>
      <c r="L146" s="389"/>
    </row>
    <row r="147" spans="1:12" s="275" customFormat="1" ht="21" x14ac:dyDescent="0.2">
      <c r="A147" s="406">
        <f>MAX($A$19:$A146)+1</f>
        <v>129</v>
      </c>
      <c r="B147" s="406" t="s">
        <v>606</v>
      </c>
      <c r="C147" s="409" t="s">
        <v>753</v>
      </c>
      <c r="D147" s="411" t="s">
        <v>750</v>
      </c>
      <c r="E147" s="406" t="s">
        <v>609</v>
      </c>
      <c r="F147" s="406"/>
      <c r="G147" s="409" t="s">
        <v>744</v>
      </c>
      <c r="H147" s="405" t="s">
        <v>611</v>
      </c>
      <c r="I147" s="406" t="s">
        <v>612</v>
      </c>
      <c r="J147" s="410"/>
      <c r="L147" s="389"/>
    </row>
    <row r="148" spans="1:12" s="275" customFormat="1" ht="21" x14ac:dyDescent="0.2">
      <c r="A148" s="406">
        <f>MAX($A$19:$A147)+1</f>
        <v>130</v>
      </c>
      <c r="B148" s="406" t="s">
        <v>606</v>
      </c>
      <c r="C148" s="409" t="s">
        <v>754</v>
      </c>
      <c r="D148" s="411" t="s">
        <v>750</v>
      </c>
      <c r="E148" s="406" t="s">
        <v>609</v>
      </c>
      <c r="F148" s="406"/>
      <c r="G148" s="409" t="s">
        <v>744</v>
      </c>
      <c r="H148" s="405" t="s">
        <v>611</v>
      </c>
      <c r="I148" s="406" t="s">
        <v>612</v>
      </c>
      <c r="J148" s="410"/>
      <c r="L148" s="389"/>
    </row>
    <row r="149" spans="1:12" s="275" customFormat="1" ht="21" x14ac:dyDescent="0.2">
      <c r="A149" s="406">
        <f>MAX($A$19:$A148)+1</f>
        <v>131</v>
      </c>
      <c r="B149" s="406" t="s">
        <v>606</v>
      </c>
      <c r="C149" s="409" t="s">
        <v>755</v>
      </c>
      <c r="D149" s="411" t="s">
        <v>750</v>
      </c>
      <c r="E149" s="406" t="s">
        <v>609</v>
      </c>
      <c r="F149" s="406"/>
      <c r="G149" s="409" t="s">
        <v>744</v>
      </c>
      <c r="H149" s="405" t="s">
        <v>611</v>
      </c>
      <c r="I149" s="406" t="s">
        <v>612</v>
      </c>
      <c r="J149" s="410"/>
      <c r="L149" s="389"/>
    </row>
    <row r="150" spans="1:12" s="275" customFormat="1" ht="21" x14ac:dyDescent="0.2">
      <c r="A150" s="406">
        <f>MAX($A$19:$A149)+1</f>
        <v>132</v>
      </c>
      <c r="B150" s="406" t="s">
        <v>606</v>
      </c>
      <c r="C150" s="409" t="s">
        <v>756</v>
      </c>
      <c r="D150" s="411" t="s">
        <v>750</v>
      </c>
      <c r="E150" s="406" t="s">
        <v>609</v>
      </c>
      <c r="F150" s="406"/>
      <c r="G150" s="409" t="s">
        <v>744</v>
      </c>
      <c r="H150" s="405" t="s">
        <v>611</v>
      </c>
      <c r="I150" s="406" t="s">
        <v>612</v>
      </c>
      <c r="J150" s="410"/>
      <c r="L150" s="389"/>
    </row>
    <row r="151" spans="1:12" s="275" customFormat="1" ht="12.75" x14ac:dyDescent="0.2">
      <c r="A151" s="406">
        <f>MAX($A$19:$A150)+1</f>
        <v>133</v>
      </c>
      <c r="B151" s="406" t="s">
        <v>606</v>
      </c>
      <c r="C151" s="409" t="s">
        <v>757</v>
      </c>
      <c r="D151" s="411" t="s">
        <v>758</v>
      </c>
      <c r="E151" s="406" t="s">
        <v>609</v>
      </c>
      <c r="F151" s="406"/>
      <c r="G151" s="409" t="s">
        <v>759</v>
      </c>
      <c r="H151" s="405" t="s">
        <v>611</v>
      </c>
      <c r="I151" s="406" t="s">
        <v>612</v>
      </c>
      <c r="J151" s="410"/>
      <c r="L151" s="389"/>
    </row>
    <row r="152" spans="1:12" s="448" customFormat="1" ht="21" x14ac:dyDescent="0.2">
      <c r="A152" s="406">
        <f>MAX($A$19:$A151)+1</f>
        <v>134</v>
      </c>
      <c r="B152" s="406" t="s">
        <v>606</v>
      </c>
      <c r="C152" s="439" t="s">
        <v>760</v>
      </c>
      <c r="D152" s="411" t="s">
        <v>761</v>
      </c>
      <c r="E152" s="406" t="s">
        <v>609</v>
      </c>
      <c r="F152" s="406"/>
      <c r="G152" s="409" t="s">
        <v>762</v>
      </c>
      <c r="H152" s="405" t="s">
        <v>611</v>
      </c>
      <c r="I152" s="406" t="s">
        <v>612</v>
      </c>
      <c r="J152" s="425"/>
      <c r="L152" s="426"/>
    </row>
    <row r="153" spans="1:12" s="275" customFormat="1" ht="21" x14ac:dyDescent="0.2">
      <c r="A153" s="406">
        <f>MAX($A$19:$A152)+1</f>
        <v>135</v>
      </c>
      <c r="B153" s="406" t="s">
        <v>606</v>
      </c>
      <c r="C153" s="409" t="s">
        <v>763</v>
      </c>
      <c r="D153" s="411" t="s">
        <v>764</v>
      </c>
      <c r="E153" s="406" t="s">
        <v>609</v>
      </c>
      <c r="F153" s="406"/>
      <c r="G153" s="409" t="s">
        <v>765</v>
      </c>
      <c r="H153" s="405" t="s">
        <v>766</v>
      </c>
      <c r="I153" s="406" t="s">
        <v>612</v>
      </c>
      <c r="J153" s="410"/>
      <c r="L153" s="426"/>
    </row>
    <row r="154" spans="1:12" s="275" customFormat="1" ht="12.75" x14ac:dyDescent="0.2">
      <c r="A154" s="406">
        <f>MAX($A$19:$A153)+1</f>
        <v>136</v>
      </c>
      <c r="B154" s="406" t="s">
        <v>606</v>
      </c>
      <c r="C154" s="409" t="s">
        <v>767</v>
      </c>
      <c r="D154" s="411" t="s">
        <v>768</v>
      </c>
      <c r="E154" s="406" t="s">
        <v>609</v>
      </c>
      <c r="F154" s="406"/>
      <c r="G154" s="409" t="s">
        <v>769</v>
      </c>
      <c r="H154" s="405" t="s">
        <v>770</v>
      </c>
      <c r="I154" s="406" t="s">
        <v>612</v>
      </c>
      <c r="J154" s="410"/>
      <c r="L154" s="389"/>
    </row>
    <row r="155" spans="1:12" s="275" customFormat="1" ht="21" x14ac:dyDescent="0.2">
      <c r="A155" s="406">
        <f>MAX($A$19:$A154)+1</f>
        <v>137</v>
      </c>
      <c r="B155" s="406" t="s">
        <v>606</v>
      </c>
      <c r="C155" s="409" t="s">
        <v>771</v>
      </c>
      <c r="D155" s="411" t="s">
        <v>772</v>
      </c>
      <c r="E155" s="406" t="s">
        <v>609</v>
      </c>
      <c r="F155" s="406"/>
      <c r="G155" s="409" t="s">
        <v>769</v>
      </c>
      <c r="H155" s="405" t="s">
        <v>611</v>
      </c>
      <c r="I155" s="406" t="s">
        <v>612</v>
      </c>
      <c r="J155" s="410"/>
      <c r="L155" s="389"/>
    </row>
    <row r="156" spans="1:12" s="275" customFormat="1" ht="12.75" x14ac:dyDescent="0.2">
      <c r="A156" s="406">
        <f>MAX($A$19:$A155)+1</f>
        <v>138</v>
      </c>
      <c r="B156" s="406" t="s">
        <v>606</v>
      </c>
      <c r="C156" s="409" t="s">
        <v>773</v>
      </c>
      <c r="D156" s="411" t="s">
        <v>774</v>
      </c>
      <c r="E156" s="406" t="s">
        <v>609</v>
      </c>
      <c r="F156" s="406"/>
      <c r="G156" s="409" t="s">
        <v>769</v>
      </c>
      <c r="H156" s="405" t="s">
        <v>611</v>
      </c>
      <c r="I156" s="406" t="s">
        <v>612</v>
      </c>
      <c r="J156" s="410"/>
      <c r="L156" s="389"/>
    </row>
    <row r="157" spans="1:12" s="275" customFormat="1" ht="12.75" x14ac:dyDescent="0.2">
      <c r="A157" s="406">
        <f>MAX($A$19:$A156)+1</f>
        <v>139</v>
      </c>
      <c r="B157" s="406" t="s">
        <v>606</v>
      </c>
      <c r="C157" s="409" t="s">
        <v>775</v>
      </c>
      <c r="D157" s="411" t="s">
        <v>776</v>
      </c>
      <c r="E157" s="406" t="s">
        <v>609</v>
      </c>
      <c r="F157" s="406"/>
      <c r="G157" s="409" t="s">
        <v>769</v>
      </c>
      <c r="H157" s="405" t="s">
        <v>777</v>
      </c>
      <c r="I157" s="406" t="s">
        <v>612</v>
      </c>
      <c r="J157" s="410"/>
      <c r="L157" s="389"/>
    </row>
    <row r="158" spans="1:12" s="275" customFormat="1" ht="12.75" x14ac:dyDescent="0.2">
      <c r="A158" s="406">
        <f>MAX($A$19:$A157)+1</f>
        <v>140</v>
      </c>
      <c r="B158" s="406" t="s">
        <v>606</v>
      </c>
      <c r="C158" s="409" t="s">
        <v>778</v>
      </c>
      <c r="D158" s="411" t="s">
        <v>779</v>
      </c>
      <c r="E158" s="406" t="s">
        <v>609</v>
      </c>
      <c r="F158" s="406"/>
      <c r="G158" s="409" t="s">
        <v>733</v>
      </c>
      <c r="H158" s="405" t="s">
        <v>611</v>
      </c>
      <c r="I158" s="406" t="s">
        <v>612</v>
      </c>
      <c r="J158" s="410"/>
      <c r="L158" s="389"/>
    </row>
    <row r="159" spans="1:12" s="275" customFormat="1" ht="12.75" x14ac:dyDescent="0.2">
      <c r="A159" s="406">
        <f>MAX($A$19:$A158)+1</f>
        <v>141</v>
      </c>
      <c r="B159" s="406" t="s">
        <v>606</v>
      </c>
      <c r="C159" s="409" t="s">
        <v>780</v>
      </c>
      <c r="D159" s="411" t="s">
        <v>781</v>
      </c>
      <c r="E159" s="406" t="s">
        <v>609</v>
      </c>
      <c r="F159" s="406"/>
      <c r="G159" s="409" t="s">
        <v>782</v>
      </c>
      <c r="H159" s="405" t="s">
        <v>611</v>
      </c>
      <c r="I159" s="406" t="s">
        <v>612</v>
      </c>
      <c r="J159" s="410"/>
      <c r="L159" s="389"/>
    </row>
    <row r="160" spans="1:12" s="275" customFormat="1" ht="63" x14ac:dyDescent="0.2">
      <c r="A160" s="406">
        <f>MAX($A$19:$A159)+1</f>
        <v>142</v>
      </c>
      <c r="B160" s="406" t="s">
        <v>606</v>
      </c>
      <c r="C160" s="409" t="s">
        <v>783</v>
      </c>
      <c r="D160" s="411" t="s">
        <v>784</v>
      </c>
      <c r="E160" s="406" t="s">
        <v>609</v>
      </c>
      <c r="F160" s="406" t="s">
        <v>785</v>
      </c>
      <c r="G160" s="409" t="s">
        <v>786</v>
      </c>
      <c r="H160" s="405" t="s">
        <v>787</v>
      </c>
      <c r="I160" s="406" t="s">
        <v>788</v>
      </c>
      <c r="J160" s="410"/>
      <c r="L160" s="389"/>
    </row>
    <row r="161" spans="1:12" s="275" customFormat="1" thickBot="1" x14ac:dyDescent="0.25">
      <c r="A161" s="406">
        <f>MAX($A$19:$A160)+1</f>
        <v>143</v>
      </c>
      <c r="B161" s="406" t="s">
        <v>606</v>
      </c>
      <c r="C161" s="409" t="s">
        <v>438</v>
      </c>
      <c r="D161" s="411" t="s">
        <v>789</v>
      </c>
      <c r="E161" s="406" t="s">
        <v>440</v>
      </c>
      <c r="F161" s="409"/>
      <c r="G161" s="409"/>
      <c r="H161" s="471" t="s">
        <v>790</v>
      </c>
      <c r="I161" s="406" t="s">
        <v>227</v>
      </c>
      <c r="J161" s="410"/>
      <c r="L161" s="389"/>
    </row>
    <row r="162" spans="1:12" s="275" customFormat="1" ht="13.5" thickBot="1" x14ac:dyDescent="0.25">
      <c r="A162" s="332" t="s">
        <v>791</v>
      </c>
      <c r="B162" s="413"/>
      <c r="C162" s="414"/>
      <c r="D162" s="415"/>
      <c r="E162" s="413"/>
      <c r="F162" s="413"/>
      <c r="G162" s="414"/>
      <c r="H162" s="470"/>
      <c r="I162" s="413"/>
      <c r="J162" s="416"/>
      <c r="L162" s="389"/>
    </row>
    <row r="163" spans="1:12" s="275" customFormat="1" ht="13.5" thickBot="1" x14ac:dyDescent="0.25">
      <c r="A163" s="412">
        <f>MAX($A$16:$A162)+1</f>
        <v>144</v>
      </c>
      <c r="B163" s="406" t="s">
        <v>792</v>
      </c>
      <c r="C163" s="409" t="s">
        <v>793</v>
      </c>
      <c r="D163" s="411" t="s">
        <v>794</v>
      </c>
      <c r="E163" s="406" t="s">
        <v>707</v>
      </c>
      <c r="F163" s="406"/>
      <c r="G163" s="409"/>
      <c r="H163" s="405" t="s">
        <v>795</v>
      </c>
      <c r="I163" s="406" t="s">
        <v>227</v>
      </c>
      <c r="J163" s="410"/>
      <c r="L163" s="389"/>
    </row>
    <row r="164" spans="1:12" s="275" customFormat="1" ht="13.5" thickBot="1" x14ac:dyDescent="0.25">
      <c r="A164" s="412">
        <f>MAX($A$16:$A163)+1</f>
        <v>145</v>
      </c>
      <c r="B164" s="406" t="s">
        <v>796</v>
      </c>
      <c r="C164" s="409" t="s">
        <v>797</v>
      </c>
      <c r="D164" s="411" t="s">
        <v>794</v>
      </c>
      <c r="E164" s="406" t="s">
        <v>707</v>
      </c>
      <c r="F164" s="406"/>
      <c r="G164" s="409"/>
      <c r="H164" s="405" t="s">
        <v>795</v>
      </c>
      <c r="I164" s="406" t="s">
        <v>227</v>
      </c>
      <c r="J164" s="410"/>
      <c r="L164" s="389" t="s">
        <v>798</v>
      </c>
    </row>
    <row r="165" spans="1:12" s="275" customFormat="1" ht="13.5" thickBot="1" x14ac:dyDescent="0.25">
      <c r="A165" s="412">
        <f>MAX($A$16:$A164)+1</f>
        <v>146</v>
      </c>
      <c r="B165" s="406" t="s">
        <v>796</v>
      </c>
      <c r="C165" s="409" t="s">
        <v>799</v>
      </c>
      <c r="D165" s="411" t="s">
        <v>794</v>
      </c>
      <c r="E165" s="406" t="s">
        <v>707</v>
      </c>
      <c r="F165" s="406"/>
      <c r="G165" s="409"/>
      <c r="H165" s="405" t="s">
        <v>795</v>
      </c>
      <c r="I165" s="406" t="s">
        <v>227</v>
      </c>
      <c r="J165" s="410"/>
      <c r="L165" s="389" t="s">
        <v>798</v>
      </c>
    </row>
    <row r="166" spans="1:12" s="275" customFormat="1" ht="13.5" thickBot="1" x14ac:dyDescent="0.25">
      <c r="A166" s="412">
        <f>MAX($A$16:$A165)+1</f>
        <v>147</v>
      </c>
      <c r="B166" s="406" t="s">
        <v>796</v>
      </c>
      <c r="C166" s="409" t="s">
        <v>800</v>
      </c>
      <c r="D166" s="411" t="s">
        <v>794</v>
      </c>
      <c r="E166" s="406" t="s">
        <v>801</v>
      </c>
      <c r="F166" s="406"/>
      <c r="G166" s="409"/>
      <c r="H166" s="405" t="s">
        <v>795</v>
      </c>
      <c r="I166" s="406" t="s">
        <v>227</v>
      </c>
      <c r="J166" s="410"/>
      <c r="L166" s="389" t="s">
        <v>798</v>
      </c>
    </row>
    <row r="167" spans="1:12" s="275" customFormat="1" ht="13.5" thickBot="1" x14ac:dyDescent="0.25">
      <c r="A167" s="412">
        <f>MAX($A$16:$A166)+1</f>
        <v>148</v>
      </c>
      <c r="B167" s="406" t="s">
        <v>796</v>
      </c>
      <c r="C167" s="409" t="s">
        <v>802</v>
      </c>
      <c r="D167" s="411" t="s">
        <v>794</v>
      </c>
      <c r="E167" s="406" t="s">
        <v>803</v>
      </c>
      <c r="F167" s="406"/>
      <c r="G167" s="409"/>
      <c r="H167" s="405" t="s">
        <v>795</v>
      </c>
      <c r="I167" s="406" t="s">
        <v>227</v>
      </c>
      <c r="J167" s="410"/>
      <c r="L167" s="389" t="s">
        <v>798</v>
      </c>
    </row>
    <row r="168" spans="1:12" s="275" customFormat="1" ht="13.5" thickBot="1" x14ac:dyDescent="0.25">
      <c r="A168" s="412">
        <f>MAX($A$16:$A167)+1</f>
        <v>149</v>
      </c>
      <c r="B168" s="406" t="s">
        <v>796</v>
      </c>
      <c r="C168" s="409" t="s">
        <v>804</v>
      </c>
      <c r="D168" s="411" t="s">
        <v>794</v>
      </c>
      <c r="E168" s="406" t="s">
        <v>803</v>
      </c>
      <c r="F168" s="406"/>
      <c r="G168" s="409"/>
      <c r="H168" s="405" t="s">
        <v>795</v>
      </c>
      <c r="I168" s="406" t="s">
        <v>227</v>
      </c>
      <c r="J168" s="410"/>
      <c r="L168" s="389" t="s">
        <v>798</v>
      </c>
    </row>
    <row r="169" spans="1:12" s="275" customFormat="1" ht="63.75" thickBot="1" x14ac:dyDescent="0.25">
      <c r="A169" s="412">
        <f>MAX($A$16:$A168)+1</f>
        <v>150</v>
      </c>
      <c r="B169" s="406" t="s">
        <v>522</v>
      </c>
      <c r="C169" s="409" t="s">
        <v>805</v>
      </c>
      <c r="D169" s="411" t="s">
        <v>806</v>
      </c>
      <c r="E169" s="406" t="s">
        <v>609</v>
      </c>
      <c r="F169" s="411"/>
      <c r="G169" s="405"/>
      <c r="H169" s="405" t="s">
        <v>807</v>
      </c>
      <c r="I169" s="406"/>
      <c r="J169" s="410"/>
      <c r="L169" s="389"/>
    </row>
    <row r="170" spans="1:12" s="275" customFormat="1" ht="21.75" thickBot="1" x14ac:dyDescent="0.25">
      <c r="A170" s="412">
        <f>MAX($A$16:$A169)+1</f>
        <v>151</v>
      </c>
      <c r="B170" s="406" t="s">
        <v>522</v>
      </c>
      <c r="C170" s="409" t="s">
        <v>808</v>
      </c>
      <c r="D170" s="411" t="s">
        <v>809</v>
      </c>
      <c r="E170" s="406" t="s">
        <v>609</v>
      </c>
      <c r="F170" s="411"/>
      <c r="G170" s="405"/>
      <c r="H170" s="411" t="s">
        <v>810</v>
      </c>
      <c r="I170" s="406"/>
      <c r="J170" s="410"/>
      <c r="L170" s="389"/>
    </row>
    <row r="171" spans="1:12" s="275" customFormat="1" ht="43.5" customHeight="1" thickBot="1" x14ac:dyDescent="0.25">
      <c r="A171" s="412">
        <f>MAX($A$16:$A170)+1</f>
        <v>152</v>
      </c>
      <c r="B171" s="406" t="s">
        <v>522</v>
      </c>
      <c r="C171" s="409" t="s">
        <v>811</v>
      </c>
      <c r="D171" s="411" t="s">
        <v>812</v>
      </c>
      <c r="E171" s="406" t="s">
        <v>609</v>
      </c>
      <c r="F171" s="411"/>
      <c r="G171" s="405"/>
      <c r="H171" s="411" t="s">
        <v>813</v>
      </c>
      <c r="I171" s="406"/>
      <c r="J171" s="410"/>
      <c r="L171" s="483" t="s">
        <v>814</v>
      </c>
    </row>
    <row r="172" spans="1:12" s="275" customFormat="1" ht="42.75" thickBot="1" x14ac:dyDescent="0.25">
      <c r="A172" s="412">
        <f>MAX($A$16:$A171)+1</f>
        <v>153</v>
      </c>
      <c r="B172" s="406" t="s">
        <v>522</v>
      </c>
      <c r="C172" s="409" t="s">
        <v>815</v>
      </c>
      <c r="D172" s="411" t="s">
        <v>816</v>
      </c>
      <c r="E172" s="406" t="s">
        <v>609</v>
      </c>
      <c r="F172" s="411"/>
      <c r="G172" s="405"/>
      <c r="H172" s="411" t="s">
        <v>817</v>
      </c>
      <c r="I172" s="406"/>
      <c r="J172" s="410"/>
      <c r="L172" s="389"/>
    </row>
    <row r="173" spans="1:12" s="275" customFormat="1" ht="13.5" thickBot="1" x14ac:dyDescent="0.25">
      <c r="A173" s="412">
        <f>MAX($A$16:$A172)+1</f>
        <v>154</v>
      </c>
      <c r="B173" s="406" t="s">
        <v>522</v>
      </c>
      <c r="C173" s="409" t="s">
        <v>818</v>
      </c>
      <c r="D173" s="411" t="s">
        <v>819</v>
      </c>
      <c r="E173" s="406" t="s">
        <v>609</v>
      </c>
      <c r="F173" s="411"/>
      <c r="G173" s="405"/>
      <c r="H173" s="411" t="s">
        <v>820</v>
      </c>
      <c r="I173" s="406"/>
      <c r="J173" s="410"/>
      <c r="L173" s="389"/>
    </row>
    <row r="174" spans="1:12" s="275" customFormat="1" ht="21.75" thickBot="1" x14ac:dyDescent="0.25">
      <c r="A174" s="412">
        <f>MAX($A$16:$A173)+1</f>
        <v>155</v>
      </c>
      <c r="B174" s="406" t="s">
        <v>522</v>
      </c>
      <c r="C174" s="409" t="s">
        <v>821</v>
      </c>
      <c r="D174" s="411" t="s">
        <v>822</v>
      </c>
      <c r="E174" s="406" t="s">
        <v>609</v>
      </c>
      <c r="F174" s="411"/>
      <c r="G174" s="405"/>
      <c r="H174" s="411" t="s">
        <v>823</v>
      </c>
      <c r="I174" s="406"/>
      <c r="J174" s="410"/>
      <c r="L174" s="389"/>
    </row>
    <row r="175" spans="1:12" s="275" customFormat="1" ht="21.75" thickBot="1" x14ac:dyDescent="0.25">
      <c r="A175" s="412">
        <f>MAX($A$16:$A174)+1</f>
        <v>156</v>
      </c>
      <c r="B175" s="406" t="s">
        <v>522</v>
      </c>
      <c r="C175" s="409" t="s">
        <v>824</v>
      </c>
      <c r="D175" s="411" t="s">
        <v>825</v>
      </c>
      <c r="E175" s="406" t="s">
        <v>609</v>
      </c>
      <c r="F175" s="411"/>
      <c r="G175" s="405"/>
      <c r="H175" s="411" t="s">
        <v>823</v>
      </c>
      <c r="I175" s="406"/>
      <c r="J175" s="410"/>
      <c r="L175" s="389"/>
    </row>
    <row r="176" spans="1:12" s="275" customFormat="1" ht="13.5" thickBot="1" x14ac:dyDescent="0.25">
      <c r="A176" s="412">
        <f>MAX($A$16:$A175)+1</f>
        <v>157</v>
      </c>
      <c r="B176" s="406" t="s">
        <v>522</v>
      </c>
      <c r="C176" s="409" t="s">
        <v>826</v>
      </c>
      <c r="D176" s="411" t="s">
        <v>827</v>
      </c>
      <c r="E176" s="406" t="s">
        <v>609</v>
      </c>
      <c r="F176" s="411"/>
      <c r="G176" s="405"/>
      <c r="H176" s="411" t="s">
        <v>820</v>
      </c>
      <c r="I176" s="406"/>
      <c r="J176" s="410"/>
      <c r="L176" s="389"/>
    </row>
    <row r="177" spans="1:12" s="275" customFormat="1" ht="13.5" thickBot="1" x14ac:dyDescent="0.25">
      <c r="A177" s="412">
        <f>MAX($A$16:$A176)+1</f>
        <v>158</v>
      </c>
      <c r="B177" s="406" t="s">
        <v>522</v>
      </c>
      <c r="C177" s="409" t="s">
        <v>828</v>
      </c>
      <c r="D177" s="411" t="s">
        <v>829</v>
      </c>
      <c r="E177" s="406" t="s">
        <v>609</v>
      </c>
      <c r="F177" s="411"/>
      <c r="G177" s="405"/>
      <c r="H177" s="411" t="s">
        <v>830</v>
      </c>
      <c r="I177" s="406"/>
      <c r="J177" s="410"/>
      <c r="L177" s="389"/>
    </row>
    <row r="178" spans="1:12" s="275" customFormat="1" ht="21.75" thickBot="1" x14ac:dyDescent="0.25">
      <c r="A178" s="412">
        <f>MAX($A$16:$A177)+1</f>
        <v>159</v>
      </c>
      <c r="B178" s="406" t="s">
        <v>522</v>
      </c>
      <c r="C178" s="409" t="s">
        <v>831</v>
      </c>
      <c r="D178" s="411" t="s">
        <v>832</v>
      </c>
      <c r="E178" s="406" t="s">
        <v>609</v>
      </c>
      <c r="F178" s="411"/>
      <c r="G178" s="405"/>
      <c r="H178" s="411" t="s">
        <v>833</v>
      </c>
      <c r="I178" s="406"/>
      <c r="J178" s="410"/>
      <c r="L178" s="389" t="s">
        <v>834</v>
      </c>
    </row>
    <row r="179" spans="1:12" s="275" customFormat="1" ht="87" customHeight="1" thickBot="1" x14ac:dyDescent="0.25">
      <c r="A179" s="412">
        <f>MAX($A$16:$A178)+1</f>
        <v>160</v>
      </c>
      <c r="B179" s="406" t="s">
        <v>522</v>
      </c>
      <c r="C179" s="409" t="s">
        <v>835</v>
      </c>
      <c r="D179" s="411" t="s">
        <v>836</v>
      </c>
      <c r="E179" s="406" t="s">
        <v>609</v>
      </c>
      <c r="F179" s="411"/>
      <c r="G179" s="405"/>
      <c r="H179" s="411" t="s">
        <v>820</v>
      </c>
      <c r="I179" s="406"/>
      <c r="J179" s="410"/>
      <c r="L179" s="389"/>
    </row>
    <row r="180" spans="1:12" s="275" customFormat="1" ht="13.5" thickBot="1" x14ac:dyDescent="0.25">
      <c r="A180" s="412">
        <f>MAX($A$16:$A179)+1</f>
        <v>161</v>
      </c>
      <c r="B180" s="406" t="s">
        <v>522</v>
      </c>
      <c r="C180" s="409" t="s">
        <v>837</v>
      </c>
      <c r="D180" s="411" t="s">
        <v>838</v>
      </c>
      <c r="E180" s="406" t="s">
        <v>609</v>
      </c>
      <c r="F180" s="411"/>
      <c r="G180" s="405"/>
      <c r="H180" s="411" t="s">
        <v>820</v>
      </c>
      <c r="I180" s="406"/>
      <c r="J180" s="410"/>
      <c r="L180" s="389"/>
    </row>
    <row r="181" spans="1:12" s="275" customFormat="1" ht="13.5" thickBot="1" x14ac:dyDescent="0.25">
      <c r="A181" s="412">
        <f>MAX($A$16:$A180)+1</f>
        <v>162</v>
      </c>
      <c r="B181" s="406" t="s">
        <v>522</v>
      </c>
      <c r="C181" s="409" t="s">
        <v>839</v>
      </c>
      <c r="D181" s="411" t="s">
        <v>840</v>
      </c>
      <c r="E181" s="406" t="s">
        <v>707</v>
      </c>
      <c r="F181" s="411"/>
      <c r="G181" s="405"/>
      <c r="H181" s="405"/>
      <c r="I181" s="406"/>
      <c r="J181" s="410"/>
      <c r="L181" s="389"/>
    </row>
    <row r="182" spans="1:12" s="275" customFormat="1" ht="42.75" thickBot="1" x14ac:dyDescent="0.25">
      <c r="A182" s="412">
        <f>MAX($A$16:$A181)+1</f>
        <v>163</v>
      </c>
      <c r="B182" s="406" t="s">
        <v>522</v>
      </c>
      <c r="C182" s="409" t="s">
        <v>841</v>
      </c>
      <c r="D182" s="411" t="s">
        <v>840</v>
      </c>
      <c r="E182" s="406" t="s">
        <v>803</v>
      </c>
      <c r="F182" s="411"/>
      <c r="G182" s="405"/>
      <c r="H182" s="411" t="s">
        <v>842</v>
      </c>
      <c r="I182" s="406"/>
      <c r="J182" s="410"/>
      <c r="L182" s="389"/>
    </row>
    <row r="183" spans="1:12" s="275" customFormat="1" ht="42.75" thickBot="1" x14ac:dyDescent="0.25">
      <c r="A183" s="412">
        <f>MAX($A$16:$A182)+1</f>
        <v>164</v>
      </c>
      <c r="B183" s="406" t="s">
        <v>522</v>
      </c>
      <c r="C183" s="409" t="s">
        <v>843</v>
      </c>
      <c r="D183" s="411" t="s">
        <v>840</v>
      </c>
      <c r="E183" s="406" t="s">
        <v>803</v>
      </c>
      <c r="F183" s="411"/>
      <c r="G183" s="405"/>
      <c r="H183" s="411" t="s">
        <v>844</v>
      </c>
      <c r="I183" s="406"/>
      <c r="J183" s="410"/>
      <c r="L183" s="389"/>
    </row>
    <row r="184" spans="1:12" s="275" customFormat="1" ht="42.75" thickBot="1" x14ac:dyDescent="0.25">
      <c r="A184" s="412">
        <f>MAX($A$16:$A183)+1</f>
        <v>165</v>
      </c>
      <c r="B184" s="406" t="s">
        <v>522</v>
      </c>
      <c r="C184" s="409" t="s">
        <v>845</v>
      </c>
      <c r="D184" s="411" t="s">
        <v>840</v>
      </c>
      <c r="E184" s="406" t="s">
        <v>803</v>
      </c>
      <c r="F184" s="411"/>
      <c r="G184" s="405"/>
      <c r="H184" s="411" t="s">
        <v>844</v>
      </c>
      <c r="I184" s="406"/>
      <c r="J184" s="410"/>
      <c r="L184" s="389"/>
    </row>
    <row r="185" spans="1:12" s="275" customFormat="1" ht="42.75" thickBot="1" x14ac:dyDescent="0.25">
      <c r="A185" s="412">
        <f>MAX($A$16:$A184)+1</f>
        <v>166</v>
      </c>
      <c r="B185" s="406" t="s">
        <v>532</v>
      </c>
      <c r="C185" s="409" t="s">
        <v>846</v>
      </c>
      <c r="D185" s="411" t="s">
        <v>847</v>
      </c>
      <c r="E185" s="406" t="s">
        <v>609</v>
      </c>
      <c r="F185" s="411"/>
      <c r="G185" s="405" t="s">
        <v>848</v>
      </c>
      <c r="H185" s="417">
        <v>45596</v>
      </c>
      <c r="I185" s="406" t="s">
        <v>227</v>
      </c>
      <c r="J185" s="410"/>
      <c r="L185" s="389"/>
    </row>
    <row r="186" spans="1:12" s="275" customFormat="1" ht="13.5" thickBot="1" x14ac:dyDescent="0.25">
      <c r="A186" s="412">
        <f>MAX($A$16:$A185)+1</f>
        <v>167</v>
      </c>
      <c r="B186" s="406" t="s">
        <v>540</v>
      </c>
      <c r="C186" s="409" t="s">
        <v>849</v>
      </c>
      <c r="D186" s="411" t="s">
        <v>850</v>
      </c>
      <c r="E186" s="406" t="s">
        <v>609</v>
      </c>
      <c r="F186" s="411"/>
      <c r="G186" s="405"/>
      <c r="H186" s="411" t="s">
        <v>851</v>
      </c>
      <c r="I186" s="406"/>
      <c r="J186" s="410"/>
      <c r="L186" s="389"/>
    </row>
    <row r="187" spans="1:12" s="275" customFormat="1" ht="53.25" thickBot="1" x14ac:dyDescent="0.25">
      <c r="A187" s="412">
        <f>MAX($A$16:$A186)+1</f>
        <v>168</v>
      </c>
      <c r="B187" s="406" t="s">
        <v>542</v>
      </c>
      <c r="C187" s="409" t="s">
        <v>852</v>
      </c>
      <c r="D187" s="411" t="s">
        <v>840</v>
      </c>
      <c r="E187" s="406" t="s">
        <v>609</v>
      </c>
      <c r="F187" s="411"/>
      <c r="G187" s="405"/>
      <c r="H187" s="411" t="s">
        <v>853</v>
      </c>
      <c r="I187" s="406"/>
      <c r="J187" s="410"/>
      <c r="L187" s="389"/>
    </row>
    <row r="188" spans="1:12" s="275" customFormat="1" ht="13.5" thickBot="1" x14ac:dyDescent="0.25">
      <c r="A188" s="412">
        <f>MAX($A$16:$A187)+1</f>
        <v>169</v>
      </c>
      <c r="B188" s="406" t="s">
        <v>548</v>
      </c>
      <c r="C188" s="409" t="s">
        <v>854</v>
      </c>
      <c r="D188" s="409" t="s">
        <v>855</v>
      </c>
      <c r="E188" s="406" t="s">
        <v>609</v>
      </c>
      <c r="F188" s="411"/>
      <c r="G188" s="405"/>
      <c r="H188" s="418">
        <v>45504</v>
      </c>
      <c r="I188" s="406" t="s">
        <v>856</v>
      </c>
      <c r="J188" s="410"/>
      <c r="L188" s="389"/>
    </row>
    <row r="189" spans="1:12" s="275" customFormat="1" ht="13.5" thickBot="1" x14ac:dyDescent="0.25">
      <c r="A189" s="412">
        <f>MAX($A$16:$A188)+1</f>
        <v>170</v>
      </c>
      <c r="B189" s="406" t="s">
        <v>857</v>
      </c>
      <c r="C189" s="409" t="s">
        <v>858</v>
      </c>
      <c r="D189" s="411" t="s">
        <v>859</v>
      </c>
      <c r="E189" s="406" t="s">
        <v>609</v>
      </c>
      <c r="F189" s="411"/>
      <c r="G189" s="405"/>
      <c r="H189" s="417">
        <v>46965</v>
      </c>
      <c r="I189" s="406"/>
      <c r="J189" s="410"/>
      <c r="L189" s="389"/>
    </row>
    <row r="190" spans="1:12" s="275" customFormat="1" ht="13.5" thickBot="1" x14ac:dyDescent="0.25">
      <c r="A190" s="412">
        <f>MAX($A$16:$A189)+1</f>
        <v>171</v>
      </c>
      <c r="B190" s="406" t="s">
        <v>860</v>
      </c>
      <c r="C190" s="409" t="s">
        <v>861</v>
      </c>
      <c r="D190" s="411" t="s">
        <v>794</v>
      </c>
      <c r="E190" s="406" t="s">
        <v>665</v>
      </c>
      <c r="F190" s="406"/>
      <c r="G190" s="409"/>
      <c r="H190" s="405" t="s">
        <v>795</v>
      </c>
      <c r="I190" s="406" t="s">
        <v>227</v>
      </c>
      <c r="J190" s="410"/>
      <c r="L190" s="389"/>
    </row>
    <row r="191" spans="1:12" s="275" customFormat="1" ht="13.5" thickBot="1" x14ac:dyDescent="0.25">
      <c r="A191" s="412">
        <f>MAX($A$16:$A190)+1</f>
        <v>172</v>
      </c>
      <c r="B191" s="406" t="s">
        <v>862</v>
      </c>
      <c r="C191" s="409" t="s">
        <v>863</v>
      </c>
      <c r="D191" s="411" t="s">
        <v>794</v>
      </c>
      <c r="E191" s="406" t="s">
        <v>665</v>
      </c>
      <c r="F191" s="406"/>
      <c r="G191" s="409"/>
      <c r="H191" s="405" t="s">
        <v>795</v>
      </c>
      <c r="I191" s="406" t="s">
        <v>227</v>
      </c>
      <c r="J191" s="410"/>
      <c r="L191" s="389"/>
    </row>
    <row r="192" spans="1:12" s="275" customFormat="1" ht="21.75" thickBot="1" x14ac:dyDescent="0.25">
      <c r="A192" s="412">
        <f>MAX($A$16:$A191)+1</f>
        <v>173</v>
      </c>
      <c r="B192" s="406" t="s">
        <v>864</v>
      </c>
      <c r="C192" s="409" t="s">
        <v>865</v>
      </c>
      <c r="D192" s="411" t="s">
        <v>866</v>
      </c>
      <c r="E192" s="406" t="s">
        <v>609</v>
      </c>
      <c r="F192" s="406"/>
      <c r="G192" s="409"/>
      <c r="H192" s="405" t="s">
        <v>867</v>
      </c>
      <c r="I192" s="406" t="s">
        <v>868</v>
      </c>
      <c r="J192" s="410"/>
      <c r="L192" s="389"/>
    </row>
    <row r="193" spans="1:13" s="275" customFormat="1" ht="42.75" thickBot="1" x14ac:dyDescent="0.25">
      <c r="A193" s="412">
        <f>MAX($A$16:$A192)+1</f>
        <v>174</v>
      </c>
      <c r="B193" s="406" t="s">
        <v>869</v>
      </c>
      <c r="C193" s="409" t="s">
        <v>870</v>
      </c>
      <c r="D193" s="411" t="s">
        <v>871</v>
      </c>
      <c r="E193" s="406" t="s">
        <v>609</v>
      </c>
      <c r="F193" s="406"/>
      <c r="G193" s="409" t="s">
        <v>872</v>
      </c>
      <c r="H193" s="405" t="s">
        <v>873</v>
      </c>
      <c r="I193" s="406" t="s">
        <v>227</v>
      </c>
      <c r="J193" s="410"/>
      <c r="L193" s="389"/>
    </row>
    <row r="194" spans="1:13" s="275" customFormat="1" ht="53.25" thickBot="1" x14ac:dyDescent="0.25">
      <c r="A194" s="412">
        <f>MAX($A$16:$A193)+1</f>
        <v>175</v>
      </c>
      <c r="B194" s="406" t="s">
        <v>874</v>
      </c>
      <c r="C194" s="409" t="s">
        <v>875</v>
      </c>
      <c r="D194" s="411" t="s">
        <v>876</v>
      </c>
      <c r="E194" s="406" t="s">
        <v>609</v>
      </c>
      <c r="F194" s="406"/>
      <c r="G194" s="409" t="s">
        <v>877</v>
      </c>
      <c r="H194" s="405" t="s">
        <v>611</v>
      </c>
      <c r="I194" s="406" t="s">
        <v>227</v>
      </c>
      <c r="J194" s="410"/>
      <c r="L194" s="450"/>
      <c r="M194" s="450"/>
    </row>
    <row r="195" spans="1:13" s="275" customFormat="1" ht="48" customHeight="1" thickBot="1" x14ac:dyDescent="0.25">
      <c r="A195" s="412">
        <f>MAX($A$16:$A194)+1</f>
        <v>176</v>
      </c>
      <c r="B195" s="406" t="s">
        <v>878</v>
      </c>
      <c r="C195" s="409" t="s">
        <v>879</v>
      </c>
      <c r="D195" s="409" t="s">
        <v>880</v>
      </c>
      <c r="E195" s="406" t="s">
        <v>609</v>
      </c>
      <c r="F195" s="406"/>
      <c r="G195" s="409" t="s">
        <v>881</v>
      </c>
      <c r="H195" s="405" t="s">
        <v>882</v>
      </c>
      <c r="I195" s="406" t="s">
        <v>227</v>
      </c>
      <c r="J195" s="410"/>
      <c r="L195" s="389"/>
    </row>
    <row r="196" spans="1:13" s="275" customFormat="1" ht="80.25" customHeight="1" thickBot="1" x14ac:dyDescent="0.25">
      <c r="A196" s="412">
        <f>MAX($A$16:$A195)+1</f>
        <v>177</v>
      </c>
      <c r="B196" s="406" t="s">
        <v>883</v>
      </c>
      <c r="C196" s="409" t="s">
        <v>884</v>
      </c>
      <c r="D196" s="419" t="s">
        <v>885</v>
      </c>
      <c r="E196" s="406" t="s">
        <v>609</v>
      </c>
      <c r="F196" s="409"/>
      <c r="G196" s="411" t="s">
        <v>886</v>
      </c>
      <c r="H196" s="405" t="s">
        <v>887</v>
      </c>
      <c r="I196" s="406" t="s">
        <v>504</v>
      </c>
      <c r="J196" s="410"/>
      <c r="L196" s="450" t="s">
        <v>888</v>
      </c>
    </row>
    <row r="197" spans="1:13" s="275" customFormat="1" ht="42.75" thickBot="1" x14ac:dyDescent="0.25">
      <c r="A197" s="412">
        <f>MAX($A$16:$A196)+1</f>
        <v>178</v>
      </c>
      <c r="B197" s="406" t="s">
        <v>889</v>
      </c>
      <c r="C197" s="409" t="s">
        <v>890</v>
      </c>
      <c r="D197" s="411" t="s">
        <v>891</v>
      </c>
      <c r="E197" s="406" t="s">
        <v>892</v>
      </c>
      <c r="F197" s="406"/>
      <c r="G197" s="409" t="s">
        <v>893</v>
      </c>
      <c r="H197" s="417">
        <v>45138</v>
      </c>
      <c r="I197" s="406"/>
      <c r="J197" s="410"/>
      <c r="L197" s="389"/>
    </row>
    <row r="198" spans="1:13" s="275" customFormat="1" thickBot="1" x14ac:dyDescent="0.25">
      <c r="A198" s="412">
        <f>MAX($A$16:$A197)+1</f>
        <v>179</v>
      </c>
      <c r="B198" s="406" t="s">
        <v>889</v>
      </c>
      <c r="C198" s="409" t="s">
        <v>894</v>
      </c>
      <c r="D198" s="411" t="s">
        <v>895</v>
      </c>
      <c r="E198" s="406" t="s">
        <v>609</v>
      </c>
      <c r="F198" s="406"/>
      <c r="G198" s="409" t="s">
        <v>896</v>
      </c>
      <c r="H198" s="417">
        <v>45138</v>
      </c>
      <c r="I198" s="406"/>
      <c r="J198" s="410"/>
      <c r="L198" s="389"/>
    </row>
    <row r="199" spans="1:13" s="275" customFormat="1" ht="29.25" customHeight="1" thickBot="1" x14ac:dyDescent="0.25">
      <c r="A199" s="412">
        <f>MAX($A$16:$A198)+1</f>
        <v>180</v>
      </c>
      <c r="B199" s="406" t="s">
        <v>897</v>
      </c>
      <c r="C199" s="409" t="s">
        <v>898</v>
      </c>
      <c r="D199" s="420"/>
      <c r="E199" s="406" t="s">
        <v>609</v>
      </c>
      <c r="F199" s="406"/>
      <c r="G199" s="409" t="s">
        <v>899</v>
      </c>
      <c r="H199" s="411" t="s">
        <v>900</v>
      </c>
      <c r="I199" s="406" t="s">
        <v>868</v>
      </c>
      <c r="J199" s="410"/>
      <c r="L199" s="389"/>
    </row>
    <row r="200" spans="1:13" s="448" customFormat="1" ht="21.75" thickBot="1" x14ac:dyDescent="0.25">
      <c r="A200" s="412">
        <f>MAX($A$16:$A199)+1</f>
        <v>181</v>
      </c>
      <c r="B200" s="406" t="s">
        <v>901</v>
      </c>
      <c r="C200" s="409" t="s">
        <v>902</v>
      </c>
      <c r="D200" s="411"/>
      <c r="E200" s="406" t="s">
        <v>609</v>
      </c>
      <c r="F200" s="406"/>
      <c r="G200" s="409" t="s">
        <v>903</v>
      </c>
      <c r="H200" s="411" t="s">
        <v>900</v>
      </c>
      <c r="I200" s="406" t="s">
        <v>868</v>
      </c>
      <c r="J200" s="410"/>
      <c r="K200" s="275"/>
      <c r="L200" s="389"/>
    </row>
    <row r="201" spans="1:13" s="275" customFormat="1" ht="21.75" thickBot="1" x14ac:dyDescent="0.25">
      <c r="A201" s="412">
        <f>MAX($A$16:$A200)+1</f>
        <v>182</v>
      </c>
      <c r="B201" s="406" t="s">
        <v>904</v>
      </c>
      <c r="C201" s="419" t="s">
        <v>905</v>
      </c>
      <c r="D201" s="421" t="s">
        <v>906</v>
      </c>
      <c r="E201" s="406" t="s">
        <v>609</v>
      </c>
      <c r="F201" s="406"/>
      <c r="G201" s="409" t="s">
        <v>907</v>
      </c>
      <c r="H201" s="405" t="s">
        <v>908</v>
      </c>
      <c r="I201" s="406" t="s">
        <v>909</v>
      </c>
      <c r="J201" s="410"/>
      <c r="L201" s="389"/>
    </row>
    <row r="202" spans="1:13" s="275" customFormat="1" ht="21.75" thickBot="1" x14ac:dyDescent="0.25">
      <c r="A202" s="412">
        <f>MAX($A$16:$A201)+1</f>
        <v>183</v>
      </c>
      <c r="B202" s="406" t="s">
        <v>910</v>
      </c>
      <c r="C202" s="405" t="s">
        <v>511</v>
      </c>
      <c r="D202" s="411" t="s">
        <v>911</v>
      </c>
      <c r="E202" s="406" t="s">
        <v>609</v>
      </c>
      <c r="F202" s="406"/>
      <c r="G202" s="409" t="s">
        <v>510</v>
      </c>
      <c r="H202" s="417">
        <v>45596</v>
      </c>
      <c r="I202" s="406" t="s">
        <v>856</v>
      </c>
      <c r="J202" s="410"/>
      <c r="L202" s="389"/>
    </row>
    <row r="203" spans="1:13" s="275" customFormat="1" ht="35.25" customHeight="1" thickBot="1" x14ac:dyDescent="0.25">
      <c r="A203" s="412">
        <f>MAX($A$16:$A202)+1</f>
        <v>184</v>
      </c>
      <c r="B203" s="406" t="s">
        <v>912</v>
      </c>
      <c r="C203" s="409" t="s">
        <v>913</v>
      </c>
      <c r="D203" s="411" t="s">
        <v>914</v>
      </c>
      <c r="E203" s="406" t="s">
        <v>609</v>
      </c>
      <c r="F203" s="406"/>
      <c r="G203" s="409"/>
      <c r="H203" s="405" t="s">
        <v>915</v>
      </c>
      <c r="I203" s="406"/>
      <c r="J203" s="410"/>
      <c r="L203" s="389"/>
    </row>
    <row r="204" spans="1:13" s="275" customFormat="1" thickBot="1" x14ac:dyDescent="0.25">
      <c r="A204" s="412">
        <f>MAX($A$16:$A203)+1</f>
        <v>185</v>
      </c>
      <c r="B204" s="406" t="s">
        <v>916</v>
      </c>
      <c r="C204" s="409" t="s">
        <v>917</v>
      </c>
      <c r="D204" s="411" t="s">
        <v>918</v>
      </c>
      <c r="E204" s="406" t="s">
        <v>609</v>
      </c>
      <c r="F204" s="411"/>
      <c r="G204" s="405" t="s">
        <v>919</v>
      </c>
      <c r="H204" s="422" t="s">
        <v>920</v>
      </c>
      <c r="I204" s="406" t="s">
        <v>856</v>
      </c>
      <c r="J204" s="410"/>
      <c r="L204" s="389"/>
    </row>
    <row r="205" spans="1:13" s="275" customFormat="1" ht="13.5" thickBot="1" x14ac:dyDescent="0.25">
      <c r="A205" s="412">
        <f>MAX($A$16:$A204)+1</f>
        <v>186</v>
      </c>
      <c r="B205" s="406" t="s">
        <v>586</v>
      </c>
      <c r="C205" s="409" t="s">
        <v>921</v>
      </c>
      <c r="D205" s="411" t="s">
        <v>922</v>
      </c>
      <c r="E205" s="406" t="s">
        <v>609</v>
      </c>
      <c r="F205" s="406"/>
      <c r="G205" s="409" t="s">
        <v>923</v>
      </c>
      <c r="H205" s="405" t="s">
        <v>795</v>
      </c>
      <c r="I205" s="406" t="s">
        <v>856</v>
      </c>
      <c r="J205" s="410"/>
      <c r="L205" s="389"/>
    </row>
    <row r="206" spans="1:13" s="275" customFormat="1" ht="13.5" customHeight="1" thickBot="1" x14ac:dyDescent="0.25">
      <c r="A206" s="412">
        <f>MAX($A$16:$A205)+1</f>
        <v>187</v>
      </c>
      <c r="B206" s="406" t="s">
        <v>586</v>
      </c>
      <c r="C206" s="409" t="s">
        <v>921</v>
      </c>
      <c r="D206" s="411" t="s">
        <v>924</v>
      </c>
      <c r="E206" s="406" t="s">
        <v>609</v>
      </c>
      <c r="F206" s="406"/>
      <c r="G206" s="409"/>
      <c r="H206" s="405" t="s">
        <v>795</v>
      </c>
      <c r="I206" s="406" t="s">
        <v>856</v>
      </c>
      <c r="J206" s="410"/>
      <c r="L206" s="389"/>
    </row>
    <row r="207" spans="1:13" s="448" customFormat="1" ht="21.75" customHeight="1" thickBot="1" x14ac:dyDescent="0.25">
      <c r="A207" s="412">
        <f>MAX($A$16:$A206)+1</f>
        <v>188</v>
      </c>
      <c r="B207" s="406" t="s">
        <v>586</v>
      </c>
      <c r="C207" s="409" t="s">
        <v>925</v>
      </c>
      <c r="D207" s="411" t="s">
        <v>926</v>
      </c>
      <c r="E207" s="406" t="s">
        <v>609</v>
      </c>
      <c r="F207" s="406"/>
      <c r="G207" s="409" t="s">
        <v>923</v>
      </c>
      <c r="H207" s="405" t="s">
        <v>795</v>
      </c>
      <c r="I207" s="406" t="s">
        <v>856</v>
      </c>
      <c r="J207" s="410"/>
      <c r="K207" s="275"/>
      <c r="L207" s="389"/>
    </row>
    <row r="208" spans="1:13" s="275" customFormat="1" ht="13.5" customHeight="1" thickBot="1" x14ac:dyDescent="0.25">
      <c r="A208" s="412">
        <f>MAX($A$16:$A207)+1</f>
        <v>189</v>
      </c>
      <c r="B208" s="406" t="s">
        <v>586</v>
      </c>
      <c r="C208" s="409" t="s">
        <v>925</v>
      </c>
      <c r="D208" s="411" t="s">
        <v>927</v>
      </c>
      <c r="E208" s="406" t="s">
        <v>609</v>
      </c>
      <c r="F208" s="406"/>
      <c r="G208" s="409"/>
      <c r="H208" s="405" t="s">
        <v>795</v>
      </c>
      <c r="I208" s="406" t="s">
        <v>856</v>
      </c>
      <c r="J208" s="410"/>
      <c r="L208" s="389"/>
    </row>
    <row r="209" spans="1:14" s="275" customFormat="1" thickBot="1" x14ac:dyDescent="0.25">
      <c r="A209" s="412">
        <f>MAX($A$16:$A208)+1</f>
        <v>190</v>
      </c>
      <c r="B209" s="406" t="s">
        <v>590</v>
      </c>
      <c r="C209" s="409" t="s">
        <v>928</v>
      </c>
      <c r="D209" s="411" t="s">
        <v>929</v>
      </c>
      <c r="E209" s="406" t="s">
        <v>609</v>
      </c>
      <c r="F209" s="406"/>
      <c r="G209" s="409" t="s">
        <v>930</v>
      </c>
      <c r="H209" s="405" t="s">
        <v>931</v>
      </c>
      <c r="I209" s="406" t="s">
        <v>932</v>
      </c>
      <c r="J209" s="410"/>
      <c r="L209" s="389"/>
    </row>
    <row r="210" spans="1:14" s="275" customFormat="1" ht="21.75" thickBot="1" x14ac:dyDescent="0.25">
      <c r="A210" s="412">
        <f>MAX($A$16:$A209)+1</f>
        <v>191</v>
      </c>
      <c r="B210" s="406" t="s">
        <v>590</v>
      </c>
      <c r="C210" s="409" t="s">
        <v>933</v>
      </c>
      <c r="D210" s="411" t="s">
        <v>934</v>
      </c>
      <c r="E210" s="406" t="s">
        <v>609</v>
      </c>
      <c r="F210" s="406"/>
      <c r="G210" s="409" t="s">
        <v>930</v>
      </c>
      <c r="H210" s="405" t="s">
        <v>935</v>
      </c>
      <c r="I210" s="406" t="s">
        <v>936</v>
      </c>
      <c r="J210" s="410"/>
      <c r="L210" s="389"/>
    </row>
    <row r="211" spans="1:14" s="275" customFormat="1" ht="13.5" thickBot="1" x14ac:dyDescent="0.25">
      <c r="A211" s="412">
        <f>MAX($A$16:$A210)+1</f>
        <v>192</v>
      </c>
      <c r="B211" s="423" t="s">
        <v>937</v>
      </c>
      <c r="C211" s="409" t="s">
        <v>938</v>
      </c>
      <c r="D211" s="421" t="s">
        <v>939</v>
      </c>
      <c r="E211" s="406" t="s">
        <v>609</v>
      </c>
      <c r="F211" s="419"/>
      <c r="G211" s="419"/>
      <c r="H211" s="424" t="s">
        <v>940</v>
      </c>
      <c r="I211" s="423" t="s">
        <v>227</v>
      </c>
      <c r="J211" s="425"/>
      <c r="K211" s="448"/>
      <c r="L211" s="389"/>
    </row>
    <row r="212" spans="1:14" s="275" customFormat="1" ht="21.75" thickBot="1" x14ac:dyDescent="0.25">
      <c r="A212" s="412">
        <f>MAX($A$16:$A211)+1</f>
        <v>193</v>
      </c>
      <c r="B212" s="423" t="s">
        <v>496</v>
      </c>
      <c r="C212" s="419" t="s">
        <v>941</v>
      </c>
      <c r="D212" s="411" t="s">
        <v>942</v>
      </c>
      <c r="E212" s="406" t="s">
        <v>609</v>
      </c>
      <c r="F212" s="406"/>
      <c r="G212" s="409" t="s">
        <v>943</v>
      </c>
      <c r="H212" s="405" t="s">
        <v>944</v>
      </c>
      <c r="I212" s="406" t="s">
        <v>945</v>
      </c>
      <c r="J212" s="410"/>
      <c r="L212" s="389"/>
    </row>
    <row r="213" spans="1:14" s="275" customFormat="1" ht="53.25" thickBot="1" x14ac:dyDescent="0.25">
      <c r="A213" s="412">
        <f>MAX($A$16:$A212)+1</f>
        <v>194</v>
      </c>
      <c r="B213" s="406" t="s">
        <v>946</v>
      </c>
      <c r="C213" s="409" t="s">
        <v>947</v>
      </c>
      <c r="D213" s="411" t="s">
        <v>948</v>
      </c>
      <c r="E213" s="406" t="s">
        <v>609</v>
      </c>
      <c r="F213" s="406"/>
      <c r="G213" s="409" t="s">
        <v>949</v>
      </c>
      <c r="H213" s="405" t="s">
        <v>950</v>
      </c>
      <c r="I213" s="406" t="s">
        <v>856</v>
      </c>
      <c r="J213" s="410"/>
      <c r="L213" s="389"/>
    </row>
    <row r="214" spans="1:14" s="275" customFormat="1" ht="21.75" thickBot="1" x14ac:dyDescent="0.25">
      <c r="A214" s="412">
        <f>MAX($A$16:$A213)+1</f>
        <v>195</v>
      </c>
      <c r="B214" s="406" t="s">
        <v>951</v>
      </c>
      <c r="C214" s="409" t="s">
        <v>952</v>
      </c>
      <c r="D214" s="411" t="s">
        <v>953</v>
      </c>
      <c r="E214" s="406" t="s">
        <v>609</v>
      </c>
      <c r="F214" s="405" t="s">
        <v>954</v>
      </c>
      <c r="G214" s="422"/>
      <c r="H214" s="405">
        <v>45778</v>
      </c>
      <c r="I214" s="406" t="s">
        <v>227</v>
      </c>
      <c r="J214" s="410"/>
      <c r="L214" s="484"/>
    </row>
    <row r="215" spans="1:14" s="275" customFormat="1" ht="21.75" thickBot="1" x14ac:dyDescent="0.25">
      <c r="A215" s="412">
        <f>MAX($A$16:$A214)+1</f>
        <v>196</v>
      </c>
      <c r="B215" s="406" t="s">
        <v>955</v>
      </c>
      <c r="C215" s="409" t="s">
        <v>956</v>
      </c>
      <c r="D215" s="411" t="s">
        <v>957</v>
      </c>
      <c r="E215" s="406" t="s">
        <v>609</v>
      </c>
      <c r="F215" s="427"/>
      <c r="G215" s="428"/>
      <c r="H215" s="405" t="s">
        <v>958</v>
      </c>
      <c r="I215" s="406" t="s">
        <v>227</v>
      </c>
      <c r="J215" s="425"/>
      <c r="L215" s="389"/>
    </row>
    <row r="216" spans="1:14" s="275" customFormat="1" ht="13.5" thickBot="1" x14ac:dyDescent="0.25">
      <c r="A216" s="412">
        <f>MAX($A$16:$A215)+1</f>
        <v>197</v>
      </c>
      <c r="B216" s="406" t="s">
        <v>959</v>
      </c>
      <c r="C216" s="409" t="s">
        <v>960</v>
      </c>
      <c r="D216" s="411" t="s">
        <v>961</v>
      </c>
      <c r="E216" s="406" t="s">
        <v>609</v>
      </c>
      <c r="F216" s="406"/>
      <c r="G216" s="406"/>
      <c r="H216" s="411" t="s">
        <v>962</v>
      </c>
      <c r="I216" s="406" t="s">
        <v>868</v>
      </c>
      <c r="J216" s="410"/>
      <c r="L216" s="389"/>
    </row>
    <row r="217" spans="1:14" s="275" customFormat="1" ht="42.75" thickBot="1" x14ac:dyDescent="0.25">
      <c r="A217" s="412">
        <f>MAX($A$16:$A216)+1</f>
        <v>198</v>
      </c>
      <c r="B217" s="406" t="s">
        <v>963</v>
      </c>
      <c r="C217" s="409" t="s">
        <v>964</v>
      </c>
      <c r="D217" s="411" t="s">
        <v>965</v>
      </c>
      <c r="E217" s="406" t="s">
        <v>609</v>
      </c>
      <c r="F217" s="406"/>
      <c r="G217" s="406"/>
      <c r="H217" s="411" t="s">
        <v>966</v>
      </c>
      <c r="I217" s="406" t="s">
        <v>227</v>
      </c>
      <c r="J217" s="410"/>
      <c r="L217" s="389"/>
    </row>
    <row r="218" spans="1:14" s="275" customFormat="1" thickBot="1" x14ac:dyDescent="0.25">
      <c r="A218" s="412">
        <f>MAX($A$16:$A217)+1</f>
        <v>199</v>
      </c>
      <c r="B218" s="406" t="s">
        <v>967</v>
      </c>
      <c r="C218" s="409" t="s">
        <v>968</v>
      </c>
      <c r="D218" s="411" t="s">
        <v>969</v>
      </c>
      <c r="E218" s="406" t="s">
        <v>609</v>
      </c>
      <c r="F218" s="406"/>
      <c r="G218" s="406"/>
      <c r="H218" s="411" t="s">
        <v>970</v>
      </c>
      <c r="I218" s="406" t="s">
        <v>227</v>
      </c>
      <c r="J218" s="410"/>
      <c r="L218" s="389"/>
    </row>
    <row r="219" spans="1:14" s="275" customFormat="1" thickBot="1" x14ac:dyDescent="0.25">
      <c r="A219" s="412">
        <f>MAX($A$16:$A218)+1</f>
        <v>200</v>
      </c>
      <c r="B219" s="406" t="s">
        <v>971</v>
      </c>
      <c r="C219" s="409" t="s">
        <v>972</v>
      </c>
      <c r="D219" s="411" t="s">
        <v>973</v>
      </c>
      <c r="E219" s="406" t="s">
        <v>609</v>
      </c>
      <c r="F219" s="406"/>
      <c r="G219" s="406"/>
      <c r="H219" s="411" t="s">
        <v>974</v>
      </c>
      <c r="I219" s="406" t="s">
        <v>227</v>
      </c>
      <c r="J219" s="410"/>
      <c r="L219" s="389"/>
    </row>
    <row r="220" spans="1:14" s="275" customFormat="1" ht="21.75" thickBot="1" x14ac:dyDescent="0.25">
      <c r="A220" s="412">
        <f>MAX($A$16:$A219)+1</f>
        <v>201</v>
      </c>
      <c r="B220" s="406" t="s">
        <v>975</v>
      </c>
      <c r="C220" s="409" t="s">
        <v>976</v>
      </c>
      <c r="D220" s="409" t="s">
        <v>976</v>
      </c>
      <c r="E220" s="406" t="s">
        <v>609</v>
      </c>
      <c r="F220" s="409"/>
      <c r="G220" s="406"/>
      <c r="H220" s="411" t="s">
        <v>977</v>
      </c>
      <c r="I220" s="406" t="s">
        <v>227</v>
      </c>
      <c r="J220" s="410"/>
      <c r="L220" s="389"/>
    </row>
    <row r="221" spans="1:14" s="275" customFormat="1" ht="42.75" thickBot="1" x14ac:dyDescent="0.25">
      <c r="A221" s="412">
        <f>MAX($A$16:$A220)+1</f>
        <v>202</v>
      </c>
      <c r="B221" s="406" t="s">
        <v>978</v>
      </c>
      <c r="C221" s="409" t="s">
        <v>979</v>
      </c>
      <c r="D221" s="411" t="s">
        <v>980</v>
      </c>
      <c r="E221" s="406" t="s">
        <v>609</v>
      </c>
      <c r="F221" s="406" t="s">
        <v>981</v>
      </c>
      <c r="G221" s="409" t="s">
        <v>982</v>
      </c>
      <c r="H221" s="405" t="s">
        <v>983</v>
      </c>
      <c r="I221" s="406" t="s">
        <v>612</v>
      </c>
      <c r="J221" s="410"/>
      <c r="L221" s="389"/>
    </row>
    <row r="222" spans="1:14" s="275" customFormat="1" ht="42.75" thickBot="1" x14ac:dyDescent="0.25">
      <c r="A222" s="412">
        <f>MAX($A$16:$A221)+1</f>
        <v>203</v>
      </c>
      <c r="B222" s="406" t="s">
        <v>984</v>
      </c>
      <c r="C222" s="409" t="s">
        <v>985</v>
      </c>
      <c r="D222" s="411" t="s">
        <v>986</v>
      </c>
      <c r="E222" s="406" t="s">
        <v>609</v>
      </c>
      <c r="F222" s="406"/>
      <c r="G222" s="409" t="s">
        <v>987</v>
      </c>
      <c r="H222" s="471" t="s">
        <v>988</v>
      </c>
      <c r="I222" s="406" t="s">
        <v>856</v>
      </c>
      <c r="J222" s="425"/>
      <c r="K222" s="448"/>
      <c r="L222" s="400"/>
    </row>
    <row r="223" spans="1:14" s="275" customFormat="1" ht="57" customHeight="1" thickBot="1" x14ac:dyDescent="0.25">
      <c r="A223" s="485">
        <f>MAX($A$16:$A222)+1</f>
        <v>204</v>
      </c>
      <c r="B223" s="427" t="s">
        <v>989</v>
      </c>
      <c r="C223" s="428" t="s">
        <v>990</v>
      </c>
      <c r="D223" s="428" t="s">
        <v>990</v>
      </c>
      <c r="E223" s="427" t="s">
        <v>609</v>
      </c>
      <c r="F223" s="427"/>
      <c r="G223" s="427"/>
      <c r="H223" s="486" t="s">
        <v>991</v>
      </c>
      <c r="I223" s="427" t="s">
        <v>868</v>
      </c>
      <c r="J223" s="425" t="s">
        <v>249</v>
      </c>
      <c r="L223" s="389" t="s">
        <v>992</v>
      </c>
      <c r="M223" s="400"/>
      <c r="N223" s="325"/>
    </row>
    <row r="224" spans="1:14" s="275" customFormat="1" ht="21.75" thickBot="1" x14ac:dyDescent="0.25">
      <c r="A224" s="412">
        <f>MAX($A$16:$A223)+1</f>
        <v>205</v>
      </c>
      <c r="B224" s="406" t="s">
        <v>993</v>
      </c>
      <c r="C224" s="409" t="s">
        <v>994</v>
      </c>
      <c r="D224" s="411" t="s">
        <v>995</v>
      </c>
      <c r="E224" s="406" t="s">
        <v>609</v>
      </c>
      <c r="F224" s="406"/>
      <c r="G224" s="409"/>
      <c r="H224" s="405" t="s">
        <v>996</v>
      </c>
      <c r="I224" s="406" t="s">
        <v>997</v>
      </c>
      <c r="J224" s="425"/>
      <c r="L224" s="389"/>
    </row>
    <row r="225" spans="1:14" s="448" customFormat="1" ht="53.25" thickBot="1" x14ac:dyDescent="0.25">
      <c r="A225" s="412">
        <f>MAX($A$16:$A224)+1</f>
        <v>206</v>
      </c>
      <c r="B225" s="406" t="s">
        <v>998</v>
      </c>
      <c r="C225" s="409" t="s">
        <v>477</v>
      </c>
      <c r="D225" s="411" t="s">
        <v>999</v>
      </c>
      <c r="E225" s="406" t="s">
        <v>609</v>
      </c>
      <c r="F225" s="406" t="s">
        <v>1000</v>
      </c>
      <c r="G225" s="409" t="s">
        <v>982</v>
      </c>
      <c r="H225" s="405" t="s">
        <v>611</v>
      </c>
      <c r="I225" s="406" t="s">
        <v>612</v>
      </c>
      <c r="J225" s="410"/>
      <c r="K225" s="275"/>
      <c r="L225" s="389"/>
    </row>
    <row r="226" spans="1:14" s="275" customFormat="1" ht="84.75" thickBot="1" x14ac:dyDescent="0.25">
      <c r="A226" s="412">
        <f>MAX($A$16:$A225)+1</f>
        <v>207</v>
      </c>
      <c r="B226" s="406" t="s">
        <v>1001</v>
      </c>
      <c r="C226" s="409" t="s">
        <v>464</v>
      </c>
      <c r="D226" s="411" t="s">
        <v>1002</v>
      </c>
      <c r="E226" s="406" t="s">
        <v>609</v>
      </c>
      <c r="F226" s="406"/>
      <c r="G226" s="406"/>
      <c r="H226" s="405" t="s">
        <v>1003</v>
      </c>
      <c r="I226" s="406" t="s">
        <v>856</v>
      </c>
      <c r="J226" s="410"/>
      <c r="L226" s="389"/>
    </row>
    <row r="227" spans="1:14" s="275" customFormat="1" ht="13.5" thickBot="1" x14ac:dyDescent="0.25">
      <c r="A227" s="412">
        <f>MAX($A$16:$A226)+1</f>
        <v>208</v>
      </c>
      <c r="B227" s="406" t="s">
        <v>1004</v>
      </c>
      <c r="C227" s="409" t="s">
        <v>1005</v>
      </c>
      <c r="D227" s="411" t="s">
        <v>1006</v>
      </c>
      <c r="E227" s="406" t="s">
        <v>609</v>
      </c>
      <c r="F227" s="406"/>
      <c r="G227" s="409"/>
      <c r="H227" s="405" t="s">
        <v>1007</v>
      </c>
      <c r="I227" s="406" t="s">
        <v>227</v>
      </c>
      <c r="J227" s="425"/>
      <c r="L227" s="389"/>
    </row>
    <row r="228" spans="1:14" s="275" customFormat="1" ht="13.5" thickBot="1" x14ac:dyDescent="0.25">
      <c r="A228" s="412">
        <f>MAX($A$16:$A227)+1</f>
        <v>209</v>
      </c>
      <c r="B228" s="406" t="s">
        <v>1004</v>
      </c>
      <c r="C228" s="409" t="s">
        <v>1008</v>
      </c>
      <c r="D228" s="411" t="s">
        <v>75</v>
      </c>
      <c r="E228" s="406" t="s">
        <v>609</v>
      </c>
      <c r="F228" s="406"/>
      <c r="G228" s="409"/>
      <c r="H228" s="405" t="s">
        <v>1009</v>
      </c>
      <c r="I228" s="406" t="s">
        <v>227</v>
      </c>
      <c r="J228" s="425"/>
      <c r="L228" s="389"/>
    </row>
    <row r="229" spans="1:14" s="275" customFormat="1" ht="21.75" thickBot="1" x14ac:dyDescent="0.25">
      <c r="A229" s="412">
        <f>MAX($A$16:$A228)+1</f>
        <v>210</v>
      </c>
      <c r="B229" s="406" t="s">
        <v>1010</v>
      </c>
      <c r="C229" s="409" t="s">
        <v>1011</v>
      </c>
      <c r="D229" s="409" t="s">
        <v>1011</v>
      </c>
      <c r="E229" s="406" t="s">
        <v>609</v>
      </c>
      <c r="F229" s="409"/>
      <c r="G229" s="406"/>
      <c r="H229" s="411" t="s">
        <v>977</v>
      </c>
      <c r="I229" s="406" t="s">
        <v>227</v>
      </c>
      <c r="J229" s="410"/>
      <c r="L229" s="389"/>
    </row>
    <row r="230" spans="1:14" s="275" customFormat="1" ht="33.75" customHeight="1" thickBot="1" x14ac:dyDescent="0.25">
      <c r="A230" s="412">
        <f>MAX($A$16:$A229)+1</f>
        <v>211</v>
      </c>
      <c r="B230" s="406" t="s">
        <v>1012</v>
      </c>
      <c r="C230" s="409" t="s">
        <v>1013</v>
      </c>
      <c r="D230" s="411" t="s">
        <v>1014</v>
      </c>
      <c r="E230" s="406" t="s">
        <v>609</v>
      </c>
      <c r="F230" s="406"/>
      <c r="G230" s="406"/>
      <c r="H230" s="405">
        <v>45138</v>
      </c>
      <c r="I230" s="406" t="s">
        <v>227</v>
      </c>
      <c r="J230" s="410"/>
      <c r="L230" s="450"/>
      <c r="N230" s="487"/>
    </row>
    <row r="231" spans="1:14" s="275" customFormat="1" thickBot="1" x14ac:dyDescent="0.25">
      <c r="A231" s="412">
        <f>MAX($A$16:$A230)+1</f>
        <v>212</v>
      </c>
      <c r="B231" s="406" t="s">
        <v>1015</v>
      </c>
      <c r="C231" s="409" t="s">
        <v>1016</v>
      </c>
      <c r="D231" s="411" t="s">
        <v>1017</v>
      </c>
      <c r="E231" s="406" t="s">
        <v>609</v>
      </c>
      <c r="F231" s="406" t="s">
        <v>1018</v>
      </c>
      <c r="G231" s="409" t="s">
        <v>1019</v>
      </c>
      <c r="H231" s="405">
        <v>45138</v>
      </c>
      <c r="I231" s="406" t="s">
        <v>612</v>
      </c>
      <c r="J231" s="410"/>
      <c r="L231" s="389"/>
    </row>
    <row r="232" spans="1:14" s="275" customFormat="1" ht="13.5" thickBot="1" x14ac:dyDescent="0.25">
      <c r="A232" s="412">
        <f>MAX($A$16:$A231)+1</f>
        <v>213</v>
      </c>
      <c r="B232" s="406" t="s">
        <v>463</v>
      </c>
      <c r="C232" s="409" t="s">
        <v>1020</v>
      </c>
      <c r="D232" s="411" t="s">
        <v>485</v>
      </c>
      <c r="E232" s="406" t="s">
        <v>609</v>
      </c>
      <c r="F232" s="406"/>
      <c r="G232" s="409" t="s">
        <v>1021</v>
      </c>
      <c r="H232" s="411" t="s">
        <v>1022</v>
      </c>
      <c r="I232" s="406" t="s">
        <v>612</v>
      </c>
      <c r="J232" s="410"/>
      <c r="L232" s="389"/>
    </row>
    <row r="233" spans="1:14" s="275" customFormat="1" ht="21.75" thickBot="1" x14ac:dyDescent="0.25">
      <c r="A233" s="412">
        <f>MAX($A$16:$A232)+1</f>
        <v>214</v>
      </c>
      <c r="B233" s="406" t="s">
        <v>1023</v>
      </c>
      <c r="C233" s="409" t="s">
        <v>1024</v>
      </c>
      <c r="D233" s="411" t="s">
        <v>1025</v>
      </c>
      <c r="E233" s="406" t="s">
        <v>609</v>
      </c>
      <c r="F233" s="406"/>
      <c r="G233" s="406"/>
      <c r="H233" s="409" t="s">
        <v>1026</v>
      </c>
      <c r="I233" s="406" t="s">
        <v>1027</v>
      </c>
      <c r="J233" s="410"/>
      <c r="L233" s="389"/>
    </row>
    <row r="234" spans="1:14" s="275" customFormat="1" ht="53.25" thickBot="1" x14ac:dyDescent="0.25">
      <c r="A234" s="412">
        <f>MAX($A$16:$A233)+1</f>
        <v>215</v>
      </c>
      <c r="B234" s="406" t="s">
        <v>1028</v>
      </c>
      <c r="C234" s="409" t="s">
        <v>1029</v>
      </c>
      <c r="D234" s="411" t="s">
        <v>1030</v>
      </c>
      <c r="E234" s="406" t="s">
        <v>440</v>
      </c>
      <c r="F234" s="406"/>
      <c r="G234" s="409"/>
      <c r="H234" s="405" t="s">
        <v>1031</v>
      </c>
      <c r="I234" s="406" t="s">
        <v>997</v>
      </c>
      <c r="J234" s="410"/>
      <c r="L234" s="389"/>
    </row>
    <row r="235" spans="1:14" s="275" customFormat="1" ht="21.75" thickBot="1" x14ac:dyDescent="0.25">
      <c r="A235" s="412">
        <f>MAX($A$16:$A234)+1</f>
        <v>216</v>
      </c>
      <c r="B235" s="406" t="s">
        <v>1032</v>
      </c>
      <c r="C235" s="409" t="s">
        <v>1033</v>
      </c>
      <c r="D235" s="411" t="s">
        <v>1034</v>
      </c>
      <c r="E235" s="406" t="s">
        <v>609</v>
      </c>
      <c r="F235" s="406"/>
      <c r="G235" s="409" t="s">
        <v>1035</v>
      </c>
      <c r="H235" s="405" t="s">
        <v>1026</v>
      </c>
      <c r="I235" s="406" t="s">
        <v>1036</v>
      </c>
      <c r="J235" s="410"/>
      <c r="L235" s="389"/>
    </row>
    <row r="236" spans="1:14" s="275" customFormat="1" ht="13.5" thickBot="1" x14ac:dyDescent="0.25">
      <c r="A236" s="412">
        <f>MAX($A$16:$A235)+1</f>
        <v>217</v>
      </c>
      <c r="B236" s="406" t="s">
        <v>1037</v>
      </c>
      <c r="C236" s="409" t="s">
        <v>1038</v>
      </c>
      <c r="D236" s="411" t="s">
        <v>1039</v>
      </c>
      <c r="E236" s="406" t="s">
        <v>609</v>
      </c>
      <c r="F236" s="406"/>
      <c r="G236" s="409" t="s">
        <v>1040</v>
      </c>
      <c r="H236" s="405" t="s">
        <v>1041</v>
      </c>
      <c r="I236" s="406" t="s">
        <v>612</v>
      </c>
      <c r="J236" s="410"/>
      <c r="L236" s="389"/>
    </row>
    <row r="237" spans="1:14" s="435" customFormat="1" ht="13.5" thickBot="1" x14ac:dyDescent="0.25">
      <c r="A237" s="412">
        <f>MAX($A$16:$A236)+1</f>
        <v>218</v>
      </c>
      <c r="B237" s="406" t="s">
        <v>1042</v>
      </c>
      <c r="C237" s="409" t="s">
        <v>1043</v>
      </c>
      <c r="D237" s="411" t="s">
        <v>1044</v>
      </c>
      <c r="E237" s="406" t="s">
        <v>609</v>
      </c>
      <c r="F237" s="406"/>
      <c r="G237" s="409" t="s">
        <v>982</v>
      </c>
      <c r="H237" s="405">
        <v>45199</v>
      </c>
      <c r="I237" s="406" t="s">
        <v>612</v>
      </c>
      <c r="J237" s="410"/>
      <c r="L237" s="389"/>
    </row>
    <row r="238" spans="1:14" s="275" customFormat="1" ht="13.5" thickBot="1" x14ac:dyDescent="0.25">
      <c r="A238" s="462"/>
      <c r="B238" s="488" t="s">
        <v>597</v>
      </c>
      <c r="C238" s="489"/>
      <c r="D238" s="490"/>
      <c r="E238" s="489"/>
      <c r="F238" s="489"/>
      <c r="G238" s="489"/>
      <c r="H238" s="489"/>
      <c r="I238" s="491"/>
      <c r="J238" s="489"/>
      <c r="L238" s="389"/>
    </row>
    <row r="239" spans="1:14" ht="13.5" thickBot="1" x14ac:dyDescent="0.25">
      <c r="A239" s="277" t="s">
        <v>598</v>
      </c>
      <c r="B239" s="260"/>
      <c r="C239" s="301"/>
      <c r="D239" s="390"/>
      <c r="E239" s="300"/>
      <c r="F239" s="300"/>
      <c r="G239" s="300"/>
      <c r="H239" s="300"/>
      <c r="I239" s="391"/>
      <c r="J239" s="300"/>
      <c r="L239" s="398"/>
    </row>
    <row r="240" spans="1:14" ht="13.5" thickBot="1" x14ac:dyDescent="0.25">
      <c r="A240" s="158">
        <f>MAX($A$16:$A239)+1</f>
        <v>219</v>
      </c>
      <c r="B240" s="299"/>
      <c r="C240" s="301"/>
      <c r="D240" s="390"/>
      <c r="E240" s="300"/>
      <c r="F240" s="300"/>
      <c r="G240" s="300"/>
      <c r="H240" s="300"/>
      <c r="I240" s="391"/>
      <c r="J240" s="300"/>
      <c r="L240" s="378"/>
    </row>
    <row r="241" spans="1:12" ht="13.5" thickBot="1" x14ac:dyDescent="0.25">
      <c r="A241" s="158">
        <f>MAX($A$16:$A240)+1</f>
        <v>220</v>
      </c>
      <c r="B241" s="299"/>
      <c r="C241" s="301"/>
      <c r="D241" s="390"/>
      <c r="E241" s="300"/>
      <c r="F241" s="299"/>
      <c r="G241" s="301"/>
      <c r="H241" s="301"/>
      <c r="I241" s="392"/>
      <c r="J241" s="303"/>
      <c r="L241" s="393"/>
    </row>
    <row r="242" spans="1:12" ht="13.5" thickBot="1" x14ac:dyDescent="0.25">
      <c r="A242" s="158">
        <f>MAX($A$16:$A241)+1</f>
        <v>221</v>
      </c>
      <c r="B242" s="299"/>
      <c r="C242" s="301"/>
      <c r="D242" s="390"/>
      <c r="E242" s="300"/>
      <c r="F242" s="299"/>
      <c r="G242" s="301"/>
      <c r="H242" s="301"/>
      <c r="I242" s="392"/>
      <c r="J242" s="303"/>
      <c r="L242" s="399"/>
    </row>
    <row r="243" spans="1:12" ht="13.5" thickBot="1" x14ac:dyDescent="0.25">
      <c r="A243" s="158">
        <f>MAX($A$16:$A242)+1</f>
        <v>222</v>
      </c>
      <c r="B243" s="299"/>
      <c r="C243" s="301"/>
      <c r="D243" s="390"/>
      <c r="E243" s="300"/>
      <c r="F243" s="299"/>
      <c r="G243" s="301"/>
      <c r="H243" s="301"/>
      <c r="I243" s="392"/>
      <c r="J243" s="303"/>
    </row>
    <row r="244" spans="1:12" ht="13.5" thickBot="1" x14ac:dyDescent="0.25">
      <c r="A244" s="158">
        <f>MAX($A$16:$A243)+1</f>
        <v>223</v>
      </c>
      <c r="B244" s="299"/>
      <c r="C244" s="301"/>
      <c r="D244" s="390"/>
      <c r="E244" s="300"/>
      <c r="F244" s="299"/>
      <c r="G244" s="301"/>
      <c r="H244" s="301"/>
      <c r="I244" s="392"/>
      <c r="J244" s="303"/>
    </row>
    <row r="245" spans="1:12" ht="13.5" thickBot="1" x14ac:dyDescent="0.25">
      <c r="A245" s="158">
        <f>MAX($A$16:$A244)+1</f>
        <v>224</v>
      </c>
      <c r="B245" s="299"/>
      <c r="C245" s="301"/>
      <c r="D245" s="390"/>
      <c r="E245" s="300"/>
      <c r="F245" s="299"/>
      <c r="G245" s="301"/>
      <c r="H245" s="301"/>
      <c r="I245" s="392"/>
      <c r="J245" s="303"/>
    </row>
    <row r="246" spans="1:12" ht="13.5" thickBot="1" x14ac:dyDescent="0.25">
      <c r="A246" s="158">
        <f>MAX($A$16:$A245)+1</f>
        <v>225</v>
      </c>
      <c r="B246" s="299"/>
      <c r="C246" s="301"/>
      <c r="D246" s="390"/>
      <c r="E246" s="300"/>
      <c r="F246" s="299"/>
      <c r="G246" s="301"/>
      <c r="H246" s="301"/>
      <c r="I246" s="392"/>
      <c r="J246" s="303"/>
    </row>
    <row r="247" spans="1:12" ht="13.5" thickBot="1" x14ac:dyDescent="0.25">
      <c r="A247" s="158">
        <f>MAX($A$16:$A246)+1</f>
        <v>226</v>
      </c>
      <c r="B247" s="299"/>
      <c r="C247" s="301"/>
      <c r="D247" s="390"/>
      <c r="E247" s="300"/>
      <c r="F247" s="299"/>
      <c r="G247" s="301"/>
      <c r="H247" s="301"/>
      <c r="I247" s="392"/>
      <c r="J247" s="303"/>
    </row>
    <row r="248" spans="1:12" ht="13.5" thickBot="1" x14ac:dyDescent="0.25">
      <c r="A248" s="158">
        <f>MAX($A$16:$A247)+1</f>
        <v>227</v>
      </c>
      <c r="B248" s="299"/>
      <c r="C248" s="301"/>
      <c r="D248" s="390"/>
      <c r="E248" s="300"/>
      <c r="F248" s="299"/>
      <c r="G248" s="301"/>
      <c r="H248" s="301"/>
      <c r="I248" s="392"/>
      <c r="J248" s="303"/>
    </row>
    <row r="249" spans="1:12" ht="13.5" thickBot="1" x14ac:dyDescent="0.25">
      <c r="A249" s="158">
        <f>MAX($A$16:$A248)+1</f>
        <v>228</v>
      </c>
      <c r="B249" s="299"/>
      <c r="C249" s="301"/>
      <c r="D249" s="390"/>
      <c r="E249" s="300"/>
      <c r="F249" s="299"/>
      <c r="G249" s="301"/>
      <c r="H249" s="301"/>
      <c r="I249" s="392"/>
      <c r="J249" s="303"/>
    </row>
    <row r="250" spans="1:12" ht="13.5" thickBot="1" x14ac:dyDescent="0.25">
      <c r="A250" s="158">
        <f>MAX($A$16:$A249)+1</f>
        <v>229</v>
      </c>
      <c r="B250" s="299"/>
      <c r="C250" s="301"/>
      <c r="D250" s="390"/>
      <c r="E250" s="300"/>
      <c r="F250" s="299"/>
      <c r="G250" s="301"/>
      <c r="H250" s="301"/>
      <c r="I250" s="392"/>
      <c r="J250" s="303"/>
    </row>
    <row r="251" spans="1:12" ht="13.5" thickBot="1" x14ac:dyDescent="0.25">
      <c r="A251" s="158">
        <f>MAX($A$16:$A250)+1</f>
        <v>230</v>
      </c>
      <c r="B251" s="299"/>
      <c r="C251" s="301"/>
      <c r="D251" s="390"/>
      <c r="E251" s="300"/>
      <c r="F251" s="299"/>
      <c r="G251" s="301"/>
      <c r="H251" s="301"/>
      <c r="I251" s="392"/>
      <c r="J251" s="303"/>
    </row>
    <row r="252" spans="1:12" ht="13.5" thickBot="1" x14ac:dyDescent="0.25">
      <c r="A252" s="158">
        <f>MAX($A$16:$A251)+1</f>
        <v>231</v>
      </c>
      <c r="B252" s="299"/>
      <c r="C252" s="301"/>
      <c r="D252" s="390"/>
      <c r="E252" s="300"/>
      <c r="F252" s="299"/>
      <c r="G252" s="301"/>
      <c r="H252" s="301"/>
      <c r="I252" s="392"/>
      <c r="J252" s="303"/>
    </row>
    <row r="253" spans="1:12" ht="13.5" thickBot="1" x14ac:dyDescent="0.25">
      <c r="A253" s="158">
        <f>MAX($A$16:$A252)+1</f>
        <v>232</v>
      </c>
      <c r="B253" s="299"/>
      <c r="C253" s="301"/>
      <c r="D253" s="390"/>
      <c r="E253" s="300"/>
      <c r="F253" s="299"/>
      <c r="G253" s="301"/>
      <c r="H253" s="301"/>
      <c r="I253" s="392"/>
      <c r="J253" s="303"/>
    </row>
    <row r="254" spans="1:12" ht="13.5" thickBot="1" x14ac:dyDescent="0.25">
      <c r="A254" s="158">
        <f>MAX($A$16:$A253)+1</f>
        <v>233</v>
      </c>
      <c r="B254" s="299"/>
      <c r="C254" s="301"/>
      <c r="D254" s="390"/>
      <c r="E254" s="300"/>
      <c r="F254" s="299"/>
      <c r="G254" s="301"/>
      <c r="H254" s="301"/>
      <c r="I254" s="392"/>
      <c r="J254" s="303"/>
    </row>
    <row r="255" spans="1:12" ht="13.5" thickBot="1" x14ac:dyDescent="0.25">
      <c r="A255" s="158">
        <f>MAX($A$16:$A254)+1</f>
        <v>234</v>
      </c>
      <c r="B255" s="299"/>
      <c r="C255" s="301"/>
      <c r="D255" s="390"/>
      <c r="E255" s="300"/>
      <c r="F255" s="299"/>
      <c r="G255" s="301"/>
      <c r="H255" s="301"/>
      <c r="I255" s="392"/>
      <c r="J255" s="303"/>
    </row>
    <row r="256" spans="1:12" ht="13.5" thickBot="1" x14ac:dyDescent="0.25">
      <c r="A256" s="158">
        <f>MAX($A$16:$A255)+1</f>
        <v>235</v>
      </c>
      <c r="B256" s="299"/>
      <c r="C256" s="301"/>
      <c r="D256" s="390"/>
      <c r="E256" s="300"/>
      <c r="F256" s="299"/>
      <c r="G256" s="301"/>
      <c r="H256" s="301"/>
      <c r="I256" s="392"/>
      <c r="J256" s="303"/>
    </row>
    <row r="257" spans="1:10" ht="13.5" thickBot="1" x14ac:dyDescent="0.25">
      <c r="A257" s="158">
        <f>MAX($A$16:$A256)+1</f>
        <v>236</v>
      </c>
      <c r="B257" s="299"/>
      <c r="C257" s="301"/>
      <c r="D257" s="390"/>
      <c r="E257" s="300"/>
      <c r="F257" s="299"/>
      <c r="G257" s="301"/>
      <c r="H257" s="301"/>
      <c r="I257" s="392"/>
      <c r="J257" s="303"/>
    </row>
    <row r="258" spans="1:10" ht="13.5" thickBot="1" x14ac:dyDescent="0.25">
      <c r="A258" s="158">
        <f>MAX($A$16:$A257)+1</f>
        <v>237</v>
      </c>
      <c r="B258" s="299"/>
      <c r="C258" s="301"/>
      <c r="D258" s="390"/>
      <c r="E258" s="300"/>
      <c r="F258" s="299"/>
      <c r="G258" s="301"/>
      <c r="H258" s="301"/>
      <c r="I258" s="392"/>
      <c r="J258" s="303"/>
    </row>
    <row r="259" spans="1:10" ht="13.5" thickBot="1" x14ac:dyDescent="0.25">
      <c r="A259" s="158">
        <f>MAX($A$16:$A258)+1</f>
        <v>238</v>
      </c>
      <c r="B259" s="299"/>
      <c r="C259" s="301"/>
      <c r="D259" s="390"/>
      <c r="E259" s="300"/>
      <c r="F259" s="299"/>
      <c r="G259" s="301"/>
      <c r="H259" s="301"/>
      <c r="I259" s="392"/>
      <c r="J259" s="303"/>
    </row>
    <row r="260" spans="1:10" ht="13.5" thickBot="1" x14ac:dyDescent="0.25">
      <c r="A260" s="158">
        <f>MAX($A$16:$A259)+1</f>
        <v>239</v>
      </c>
      <c r="B260" s="299"/>
      <c r="C260" s="301"/>
      <c r="D260" s="390"/>
      <c r="E260" s="300"/>
      <c r="F260" s="299"/>
      <c r="G260" s="301"/>
      <c r="H260" s="301"/>
      <c r="I260" s="392"/>
      <c r="J260" s="303"/>
    </row>
    <row r="261" spans="1:10" ht="13.5" thickBot="1" x14ac:dyDescent="0.25">
      <c r="A261" s="158">
        <f>MAX($A$16:$A260)+1</f>
        <v>240</v>
      </c>
      <c r="B261" s="299"/>
      <c r="C261" s="301"/>
      <c r="D261" s="390"/>
      <c r="E261" s="300"/>
      <c r="F261" s="299"/>
      <c r="G261" s="301"/>
      <c r="H261" s="301"/>
      <c r="I261" s="392"/>
      <c r="J261" s="303"/>
    </row>
    <row r="262" spans="1:10" ht="13.5" thickBot="1" x14ac:dyDescent="0.25">
      <c r="A262" s="158">
        <f>MAX($A$16:$A261)+1</f>
        <v>241</v>
      </c>
      <c r="B262" s="299"/>
      <c r="C262" s="301"/>
      <c r="D262" s="390"/>
      <c r="E262" s="300"/>
      <c r="F262" s="299"/>
      <c r="G262" s="301"/>
      <c r="H262" s="301"/>
      <c r="I262" s="392"/>
      <c r="J262" s="303"/>
    </row>
    <row r="263" spans="1:10" ht="13.5" thickBot="1" x14ac:dyDescent="0.25">
      <c r="A263" s="158">
        <f>MAX($A$16:$A262)+1</f>
        <v>242</v>
      </c>
      <c r="B263" s="299"/>
      <c r="C263" s="301"/>
      <c r="D263" s="390"/>
      <c r="E263" s="300"/>
      <c r="F263" s="299"/>
      <c r="G263" s="301"/>
      <c r="H263" s="301"/>
      <c r="I263" s="392"/>
      <c r="J263" s="303"/>
    </row>
    <row r="264" spans="1:10" ht="13.5" thickBot="1" x14ac:dyDescent="0.25">
      <c r="A264" s="158">
        <f>MAX($A$16:$A263)+1</f>
        <v>243</v>
      </c>
      <c r="B264" s="299"/>
      <c r="C264" s="301"/>
      <c r="D264" s="390"/>
      <c r="E264" s="300"/>
      <c r="F264" s="299"/>
      <c r="G264" s="301"/>
      <c r="H264" s="301"/>
      <c r="I264" s="392"/>
      <c r="J264" s="303"/>
    </row>
    <row r="265" spans="1:10" ht="13.5" thickBot="1" x14ac:dyDescent="0.25">
      <c r="A265" s="158">
        <f>MAX($A$16:$A264)+1</f>
        <v>244</v>
      </c>
      <c r="B265" s="299"/>
      <c r="C265" s="301"/>
      <c r="D265" s="390"/>
      <c r="E265" s="300"/>
      <c r="F265" s="299"/>
      <c r="G265" s="301"/>
      <c r="H265" s="301"/>
      <c r="I265" s="392"/>
      <c r="J265" s="303"/>
    </row>
    <row r="266" spans="1:10" ht="13.5" thickBot="1" x14ac:dyDescent="0.25">
      <c r="A266" s="158">
        <f>MAX($A$16:$A265)+1</f>
        <v>245</v>
      </c>
      <c r="B266" s="299"/>
      <c r="C266" s="301"/>
      <c r="D266" s="390"/>
      <c r="E266" s="300"/>
      <c r="F266" s="299"/>
      <c r="G266" s="301"/>
      <c r="H266" s="301"/>
      <c r="I266" s="392"/>
      <c r="J266" s="303"/>
    </row>
    <row r="267" spans="1:10" ht="13.5" thickBot="1" x14ac:dyDescent="0.25">
      <c r="A267" s="158">
        <f>MAX($A$16:$A266)+1</f>
        <v>246</v>
      </c>
      <c r="B267" s="299"/>
      <c r="C267" s="301"/>
      <c r="D267" s="390"/>
      <c r="E267" s="300"/>
      <c r="F267" s="299"/>
      <c r="G267" s="301"/>
      <c r="H267" s="301"/>
      <c r="I267" s="392"/>
      <c r="J267" s="303"/>
    </row>
    <row r="268" spans="1:10" ht="13.5" thickBot="1" x14ac:dyDescent="0.25">
      <c r="A268" s="158">
        <f>MAX($A$16:$A267)+1</f>
        <v>247</v>
      </c>
      <c r="B268" s="299"/>
      <c r="C268" s="301"/>
      <c r="D268" s="390"/>
      <c r="E268" s="300"/>
      <c r="F268" s="299"/>
      <c r="G268" s="301"/>
      <c r="H268" s="301"/>
      <c r="I268" s="392"/>
      <c r="J268" s="303"/>
    </row>
    <row r="269" spans="1:10" ht="13.5" thickBot="1" x14ac:dyDescent="0.25">
      <c r="A269" s="158">
        <f>MAX($A$16:$A268)+1</f>
        <v>248</v>
      </c>
      <c r="B269" s="299"/>
      <c r="C269" s="301"/>
      <c r="D269" s="390"/>
      <c r="E269" s="300"/>
      <c r="F269" s="299"/>
      <c r="G269" s="301"/>
      <c r="H269" s="301"/>
      <c r="I269" s="392"/>
      <c r="J269" s="303"/>
    </row>
    <row r="270" spans="1:10" ht="13.5" thickBot="1" x14ac:dyDescent="0.25">
      <c r="A270" s="158">
        <f>MAX($A$16:$A269)+1</f>
        <v>249</v>
      </c>
      <c r="B270" s="299"/>
      <c r="C270" s="301"/>
      <c r="D270" s="390"/>
      <c r="E270" s="300"/>
      <c r="F270" s="299"/>
      <c r="G270" s="301"/>
      <c r="H270" s="301"/>
      <c r="I270" s="392"/>
      <c r="J270" s="303"/>
    </row>
    <row r="271" spans="1:10" ht="13.5" thickBot="1" x14ac:dyDescent="0.25">
      <c r="A271" s="158">
        <f>MAX($A$16:$A270)+1</f>
        <v>250</v>
      </c>
      <c r="B271" s="299"/>
      <c r="C271" s="301"/>
      <c r="D271" s="390"/>
      <c r="E271" s="300"/>
      <c r="F271" s="299"/>
      <c r="G271" s="301"/>
      <c r="H271" s="301"/>
      <c r="I271" s="392"/>
      <c r="J271" s="303"/>
    </row>
    <row r="272" spans="1:10" ht="13.5" thickBot="1" x14ac:dyDescent="0.25">
      <c r="A272" s="158">
        <f>MAX($A$16:$A271)+1</f>
        <v>251</v>
      </c>
      <c r="B272" s="299"/>
      <c r="C272" s="301"/>
      <c r="D272" s="390"/>
      <c r="E272" s="300"/>
      <c r="F272" s="299"/>
      <c r="G272" s="301"/>
      <c r="H272" s="301"/>
      <c r="I272" s="392"/>
      <c r="J272" s="303"/>
    </row>
    <row r="273" spans="1:10" ht="13.5" thickBot="1" x14ac:dyDescent="0.25">
      <c r="A273" s="158">
        <f>MAX($A$16:$A272)+1</f>
        <v>252</v>
      </c>
      <c r="B273" s="299"/>
      <c r="C273" s="301"/>
      <c r="D273" s="390"/>
      <c r="E273" s="300"/>
      <c r="F273" s="299"/>
      <c r="G273" s="301"/>
      <c r="H273" s="301"/>
      <c r="I273" s="392"/>
      <c r="J273" s="303"/>
    </row>
    <row r="274" spans="1:10" ht="13.5" thickBot="1" x14ac:dyDescent="0.25">
      <c r="A274" s="158">
        <f>MAX($A$16:$A273)+1</f>
        <v>253</v>
      </c>
      <c r="B274" s="299"/>
      <c r="C274" s="299"/>
      <c r="D274" s="299"/>
      <c r="E274" s="299"/>
      <c r="F274" s="299"/>
      <c r="G274" s="299"/>
      <c r="H274" s="299"/>
      <c r="I274" s="299"/>
      <c r="J274" s="299"/>
    </row>
    <row r="275" spans="1:10" ht="13.5" thickBot="1" x14ac:dyDescent="0.25">
      <c r="A275" s="158">
        <f>MAX($A$16:$A274)+1</f>
        <v>254</v>
      </c>
      <c r="B275" s="299"/>
      <c r="C275" s="299"/>
      <c r="D275" s="299"/>
      <c r="E275" s="299"/>
      <c r="F275" s="299"/>
      <c r="G275" s="299"/>
      <c r="H275" s="299"/>
      <c r="I275" s="299"/>
      <c r="J275" s="299"/>
    </row>
    <row r="276" spans="1:10" ht="13.5" thickBot="1" x14ac:dyDescent="0.25">
      <c r="A276" s="250" t="s">
        <v>601</v>
      </c>
      <c r="B276" s="318"/>
      <c r="C276" s="301"/>
      <c r="D276" s="303"/>
      <c r="E276" s="303"/>
      <c r="F276" s="303"/>
      <c r="G276" s="303"/>
      <c r="H276" s="303"/>
      <c r="I276" s="299"/>
      <c r="J276" s="303"/>
    </row>
    <row r="277" spans="1:10" ht="13.5" thickBot="1" x14ac:dyDescent="0.25">
      <c r="A277" s="158">
        <f>MAX($A$16:$A276)+1</f>
        <v>255</v>
      </c>
      <c r="B277" s="299"/>
      <c r="C277" s="301"/>
      <c r="D277" s="303"/>
      <c r="E277" s="301"/>
      <c r="F277" s="299"/>
      <c r="G277" s="301"/>
      <c r="H277" s="301"/>
      <c r="I277" s="392"/>
      <c r="J277" s="303"/>
    </row>
    <row r="278" spans="1:10" ht="13.5" thickBot="1" x14ac:dyDescent="0.25">
      <c r="A278" s="158">
        <f>MAX($A$16:$A277)+1</f>
        <v>256</v>
      </c>
      <c r="B278" s="299"/>
      <c r="C278" s="301"/>
      <c r="D278" s="303"/>
      <c r="E278" s="301"/>
      <c r="F278" s="299"/>
      <c r="G278" s="301"/>
      <c r="H278" s="301"/>
      <c r="I278" s="392"/>
      <c r="J278" s="303"/>
    </row>
    <row r="279" spans="1:10" ht="13.5" thickBot="1" x14ac:dyDescent="0.25">
      <c r="A279" s="158">
        <f>MAX($A$16:$A278)+1</f>
        <v>257</v>
      </c>
      <c r="B279" s="299"/>
      <c r="C279" s="301"/>
      <c r="D279" s="303"/>
      <c r="E279" s="301"/>
      <c r="F279" s="299"/>
      <c r="G279" s="301"/>
      <c r="H279" s="301"/>
      <c r="I279" s="392"/>
      <c r="J279" s="303"/>
    </row>
    <row r="280" spans="1:10" ht="13.5" thickBot="1" x14ac:dyDescent="0.25">
      <c r="A280" s="158">
        <f>MAX($A$16:$A279)+1</f>
        <v>258</v>
      </c>
      <c r="B280" s="299"/>
      <c r="C280" s="301"/>
      <c r="D280" s="303"/>
      <c r="E280" s="301"/>
      <c r="F280" s="299"/>
      <c r="G280" s="301"/>
      <c r="H280" s="301"/>
      <c r="I280" s="392"/>
      <c r="J280" s="303"/>
    </row>
    <row r="281" spans="1:10" ht="13.5" thickBot="1" x14ac:dyDescent="0.25">
      <c r="A281" s="158">
        <f>MAX($A$16:$A280)+1</f>
        <v>259</v>
      </c>
      <c r="B281" s="299"/>
      <c r="C281" s="301"/>
      <c r="D281" s="303"/>
      <c r="E281" s="301"/>
      <c r="F281" s="299"/>
      <c r="G281" s="301"/>
      <c r="H281" s="301"/>
      <c r="I281" s="392"/>
      <c r="J281" s="303"/>
    </row>
    <row r="282" spans="1:10" ht="13.5" thickBot="1" x14ac:dyDescent="0.25">
      <c r="A282" s="158">
        <f>MAX($A$16:$A281)+1</f>
        <v>260</v>
      </c>
      <c r="B282" s="299"/>
      <c r="C282" s="301"/>
      <c r="D282" s="303"/>
      <c r="E282" s="301"/>
      <c r="F282" s="299"/>
      <c r="G282" s="301"/>
      <c r="H282" s="301"/>
      <c r="I282" s="392"/>
      <c r="J282" s="303"/>
    </row>
    <row r="283" spans="1:10" ht="13.5" thickBot="1" x14ac:dyDescent="0.25">
      <c r="A283" s="158">
        <f>MAX($A$16:$A282)+1</f>
        <v>261</v>
      </c>
      <c r="B283" s="299"/>
      <c r="C283" s="301"/>
      <c r="D283" s="303"/>
      <c r="E283" s="301"/>
      <c r="F283" s="299"/>
      <c r="G283" s="301"/>
      <c r="H283" s="301"/>
      <c r="I283" s="392"/>
      <c r="J283" s="303"/>
    </row>
    <row r="284" spans="1:10" ht="13.5" thickBot="1" x14ac:dyDescent="0.25">
      <c r="A284" s="158">
        <f>MAX($A$16:$A283)+1</f>
        <v>262</v>
      </c>
      <c r="B284" s="299"/>
      <c r="C284" s="301"/>
      <c r="D284" s="303"/>
      <c r="E284" s="301"/>
      <c r="F284" s="299"/>
      <c r="G284" s="301"/>
      <c r="H284" s="301"/>
      <c r="I284" s="392"/>
      <c r="J284" s="303"/>
    </row>
    <row r="285" spans="1:10" ht="13.5" thickBot="1" x14ac:dyDescent="0.25">
      <c r="A285" s="158">
        <f>MAX($A$16:$A284)+1</f>
        <v>263</v>
      </c>
      <c r="B285" s="299"/>
      <c r="C285" s="301"/>
      <c r="D285" s="303"/>
      <c r="E285" s="301"/>
      <c r="F285" s="299"/>
      <c r="G285" s="301"/>
      <c r="H285" s="301"/>
      <c r="I285" s="392"/>
      <c r="J285" s="303"/>
    </row>
    <row r="286" spans="1:10" ht="13.5" thickBot="1" x14ac:dyDescent="0.25">
      <c r="A286" s="158">
        <f>MAX($A$16:$A285)+1</f>
        <v>264</v>
      </c>
      <c r="B286" s="299"/>
      <c r="C286" s="301"/>
      <c r="D286" s="303"/>
      <c r="E286" s="301"/>
      <c r="F286" s="299"/>
      <c r="G286" s="301"/>
      <c r="H286" s="301"/>
      <c r="I286" s="392"/>
      <c r="J286" s="303"/>
    </row>
    <row r="287" spans="1:10" ht="13.5" thickBot="1" x14ac:dyDescent="0.25">
      <c r="A287" s="158">
        <f>MAX($A$16:$A286)+1</f>
        <v>265</v>
      </c>
      <c r="B287" s="299"/>
      <c r="C287" s="301"/>
      <c r="D287" s="303"/>
      <c r="E287" s="301"/>
      <c r="F287" s="299"/>
      <c r="G287" s="301"/>
      <c r="H287" s="301"/>
      <c r="I287" s="392"/>
      <c r="J287" s="303"/>
    </row>
    <row r="288" spans="1:10" ht="13.5" thickBot="1" x14ac:dyDescent="0.25">
      <c r="A288" s="158">
        <f>MAX($A$16:$A287)+1</f>
        <v>266</v>
      </c>
      <c r="B288" s="299"/>
      <c r="C288" s="301"/>
      <c r="D288" s="303"/>
      <c r="E288" s="301"/>
      <c r="F288" s="299"/>
      <c r="G288" s="301"/>
      <c r="H288" s="301"/>
      <c r="I288" s="392"/>
      <c r="J288" s="303"/>
    </row>
    <row r="289" spans="1:10" ht="13.5" thickBot="1" x14ac:dyDescent="0.25">
      <c r="A289" s="158">
        <f>MAX($A$16:$A288)+1</f>
        <v>267</v>
      </c>
      <c r="B289" s="299"/>
      <c r="C289" s="301"/>
      <c r="D289" s="303"/>
      <c r="E289" s="301"/>
      <c r="F289" s="299"/>
      <c r="G289" s="301"/>
      <c r="H289" s="301"/>
      <c r="I289" s="392"/>
      <c r="J289" s="303"/>
    </row>
    <row r="290" spans="1:10" ht="13.5" thickBot="1" x14ac:dyDescent="0.25">
      <c r="A290" s="158">
        <f>MAX($A$16:$A289)+1</f>
        <v>268</v>
      </c>
      <c r="B290" s="299"/>
      <c r="C290" s="301"/>
      <c r="D290" s="303"/>
      <c r="E290" s="301"/>
      <c r="F290" s="299"/>
      <c r="G290" s="301"/>
      <c r="H290" s="301"/>
      <c r="I290" s="392"/>
      <c r="J290" s="303"/>
    </row>
    <row r="291" spans="1:10" ht="13.5" thickBot="1" x14ac:dyDescent="0.25">
      <c r="A291" s="158">
        <f>MAX($A$16:$A290)+1</f>
        <v>269</v>
      </c>
      <c r="B291" s="299"/>
      <c r="C291" s="301"/>
      <c r="D291" s="303"/>
      <c r="E291" s="301"/>
      <c r="F291" s="299"/>
      <c r="G291" s="301"/>
      <c r="H291" s="301"/>
      <c r="I291" s="392"/>
      <c r="J291" s="303"/>
    </row>
    <row r="292" spans="1:10" ht="13.5" thickBot="1" x14ac:dyDescent="0.25">
      <c r="A292" s="158">
        <f>MAX($A$16:$A291)+1</f>
        <v>270</v>
      </c>
      <c r="B292" s="299"/>
      <c r="C292" s="301"/>
      <c r="D292" s="303"/>
      <c r="E292" s="301"/>
      <c r="F292" s="299"/>
      <c r="G292" s="301"/>
      <c r="H292" s="301"/>
      <c r="I292" s="392"/>
      <c r="J292" s="303"/>
    </row>
    <row r="293" spans="1:10" ht="32.25" hidden="1" customHeight="1" x14ac:dyDescent="0.2"/>
    <row r="294" spans="1:10" ht="32.25" hidden="1" customHeight="1" x14ac:dyDescent="0.2"/>
    <row r="295" spans="1:10" ht="32.25" hidden="1" customHeight="1" x14ac:dyDescent="0.2"/>
    <row r="296" spans="1:10" ht="32.25" hidden="1" customHeight="1" x14ac:dyDescent="0.2"/>
    <row r="297" spans="1:10" ht="32.25" hidden="1" customHeight="1" x14ac:dyDescent="0.2"/>
    <row r="298" spans="1:10" ht="32.25" hidden="1" customHeight="1" x14ac:dyDescent="0.2"/>
    <row r="299" spans="1:10" ht="32.25" hidden="1" customHeight="1" x14ac:dyDescent="0.2"/>
    <row r="300" spans="1:10" ht="32.25" hidden="1" customHeight="1" x14ac:dyDescent="0.2"/>
    <row r="301" spans="1:10" ht="32.25" hidden="1" customHeight="1" x14ac:dyDescent="0.2"/>
    <row r="302" spans="1:10" ht="32.25" hidden="1" customHeight="1" x14ac:dyDescent="0.2"/>
    <row r="303" spans="1:10" ht="32.25" hidden="1" customHeight="1" x14ac:dyDescent="0.2"/>
    <row r="304" spans="1:10" ht="32.25" hidden="1" customHeight="1" thickBot="1" x14ac:dyDescent="0.25"/>
    <row r="305" spans="1:10" ht="32.25" hidden="1" customHeight="1" thickBot="1" x14ac:dyDescent="0.25"/>
    <row r="306" spans="1:10" ht="32.25" hidden="1" customHeight="1" x14ac:dyDescent="0.2"/>
    <row r="307" spans="1:10" ht="32.25" hidden="1" customHeight="1" x14ac:dyDescent="0.2"/>
    <row r="308" spans="1:10" ht="17.25" customHeight="1" thickBot="1" x14ac:dyDescent="0.25">
      <c r="A308" s="307" t="s">
        <v>602</v>
      </c>
      <c r="B308" s="308"/>
      <c r="C308" s="309"/>
      <c r="D308" s="309"/>
      <c r="E308" s="308"/>
      <c r="F308" s="308"/>
      <c r="G308" s="309"/>
      <c r="H308" s="310"/>
      <c r="I308" s="308"/>
      <c r="J308" s="249"/>
    </row>
  </sheetData>
  <phoneticPr fontId="36" type="noConversion"/>
  <conditionalFormatting sqref="A19:A119 B39:C50 D39:J119 B91:C105 C103:C109 B110:C119 A120:J151 B152 I152:J159 A152:A161 B160:J161 A162:J162 C179:D188 E180:J188 A197:F198 J200:J205 E201:G201">
    <cfRule type="expression" dxfId="206" priority="53">
      <formula>$J19="No"</formula>
    </cfRule>
  </conditionalFormatting>
  <conditionalFormatting sqref="A188:A195">
    <cfRule type="expression" dxfId="205" priority="36">
      <formula>$J188="No"</formula>
    </cfRule>
  </conditionalFormatting>
  <conditionalFormatting sqref="A199:A215">
    <cfRule type="expression" dxfId="204" priority="24">
      <formula>$J199="No"</formula>
    </cfRule>
  </conditionalFormatting>
  <conditionalFormatting sqref="A217:A237 J224:J234 E230:G234">
    <cfRule type="expression" dxfId="203" priority="6">
      <formula>$J217="No"</formula>
    </cfRule>
  </conditionalFormatting>
  <conditionalFormatting sqref="A163:B187">
    <cfRule type="expression" dxfId="202" priority="41">
      <formula>$J163="No"</formula>
    </cfRule>
  </conditionalFormatting>
  <conditionalFormatting sqref="A239:B239 B240:B275 E241:E273 J241:J273 C274:J275 B277:B292 E277:E292 J277:J292">
    <cfRule type="expression" dxfId="201" priority="122">
      <formula>$K239="No"</formula>
    </cfRule>
  </conditionalFormatting>
  <conditionalFormatting sqref="A196:J196">
    <cfRule type="expression" dxfId="200" priority="35">
      <formula>$J196="No"</formula>
    </cfRule>
  </conditionalFormatting>
  <conditionalFormatting sqref="B20:B32 B34 B35:J38">
    <cfRule type="expression" dxfId="199" priority="70">
      <formula>$J20="No"</formula>
    </cfRule>
  </conditionalFormatting>
  <conditionalFormatting sqref="B169">
    <cfRule type="expression" dxfId="198" priority="144">
      <formula>$J189="No"</formula>
    </cfRule>
  </conditionalFormatting>
  <conditionalFormatting sqref="B187:B192">
    <cfRule type="expression" dxfId="197" priority="117">
      <formula>#REF!="No"</formula>
    </cfRule>
  </conditionalFormatting>
  <conditionalFormatting sqref="B187:B193">
    <cfRule type="expression" dxfId="196" priority="125">
      <formula>#REF!="No"</formula>
    </cfRule>
  </conditionalFormatting>
  <conditionalFormatting sqref="B189 H189:I189">
    <cfRule type="expression" dxfId="195" priority="143">
      <formula>$J232="No"</formula>
    </cfRule>
  </conditionalFormatting>
  <conditionalFormatting sqref="B189:B190 F189:I190 H201 B203:B204 F203:I204 I205">
    <cfRule type="expression" dxfId="194" priority="116">
      <formula>#REF!="No"</formula>
    </cfRule>
  </conditionalFormatting>
  <conditionalFormatting sqref="B189:B190">
    <cfRule type="expression" dxfId="193" priority="142">
      <formula>$J164="No"</formula>
    </cfRule>
  </conditionalFormatting>
  <conditionalFormatting sqref="B190 H190:I190">
    <cfRule type="expression" dxfId="192" priority="150">
      <formula>#REF!="No"</formula>
    </cfRule>
  </conditionalFormatting>
  <conditionalFormatting sqref="B190">
    <cfRule type="expression" dxfId="191" priority="112">
      <formula>$J169="No"</formula>
    </cfRule>
  </conditionalFormatting>
  <conditionalFormatting sqref="B192 F192:I192">
    <cfRule type="expression" dxfId="190" priority="140">
      <formula>#REF!="No"</formula>
    </cfRule>
  </conditionalFormatting>
  <conditionalFormatting sqref="B194">
    <cfRule type="expression" dxfId="189" priority="39">
      <formula>#REF!="No"</formula>
    </cfRule>
  </conditionalFormatting>
  <conditionalFormatting sqref="B195:B201">
    <cfRule type="expression" dxfId="188" priority="34">
      <formula>#REF!="No"</formula>
    </cfRule>
  </conditionalFormatting>
  <conditionalFormatting sqref="B199:B201">
    <cfRule type="expression" dxfId="187" priority="44">
      <formula>$J199="No"</formula>
    </cfRule>
  </conditionalFormatting>
  <conditionalFormatting sqref="B201">
    <cfRule type="expression" dxfId="186" priority="126">
      <formula>#REF!="No"</formula>
    </cfRule>
  </conditionalFormatting>
  <conditionalFormatting sqref="B202 F202:G202 I202">
    <cfRule type="expression" dxfId="185" priority="145">
      <formula>$J213="No"</formula>
    </cfRule>
  </conditionalFormatting>
  <conditionalFormatting sqref="B204 H204:I204 I205">
    <cfRule type="expression" dxfId="184" priority="86">
      <formula>$J227="No"</formula>
    </cfRule>
  </conditionalFormatting>
  <conditionalFormatting sqref="B205 D205 F205 H205">
    <cfRule type="expression" dxfId="183" priority="85">
      <formula>#REF!="No"</formula>
    </cfRule>
  </conditionalFormatting>
  <conditionalFormatting sqref="B205 F205 H205 B208 F208:I208">
    <cfRule type="expression" dxfId="182" priority="82">
      <formula>#REF!="No"</formula>
    </cfRule>
  </conditionalFormatting>
  <conditionalFormatting sqref="B205 H205">
    <cfRule type="expression" dxfId="181" priority="88">
      <formula>$J230="No"</formula>
    </cfRule>
  </conditionalFormatting>
  <conditionalFormatting sqref="B205:B206 F206:I206">
    <cfRule type="expression" dxfId="180" priority="78">
      <formula>#REF!="No"</formula>
    </cfRule>
  </conditionalFormatting>
  <conditionalFormatting sqref="B206 B208 H208:I208">
    <cfRule type="expression" dxfId="179" priority="87">
      <formula>$J228="No"</formula>
    </cfRule>
  </conditionalFormatting>
  <conditionalFormatting sqref="B207 D207 F207:I207">
    <cfRule type="expression" dxfId="178" priority="84">
      <formula>$J205="No"</formula>
    </cfRule>
  </conditionalFormatting>
  <conditionalFormatting sqref="B209 I209">
    <cfRule type="expression" dxfId="177" priority="30">
      <formula>#REF!="No"</formula>
    </cfRule>
  </conditionalFormatting>
  <conditionalFormatting sqref="B210 H210:I210">
    <cfRule type="expression" dxfId="176" priority="32">
      <formula>#REF!="No"</formula>
    </cfRule>
  </conditionalFormatting>
  <conditionalFormatting sqref="B211:B213 H211:I213">
    <cfRule type="expression" dxfId="175" priority="33">
      <formula>$J230="No"</formula>
    </cfRule>
  </conditionalFormatting>
  <conditionalFormatting sqref="B212:B213">
    <cfRule type="expression" dxfId="174" priority="29">
      <formula>$J163="No"</formula>
    </cfRule>
  </conditionalFormatting>
  <conditionalFormatting sqref="B213 F213:I213">
    <cfRule type="expression" dxfId="173" priority="31">
      <formula>$J203="No"</formula>
    </cfRule>
  </conditionalFormatting>
  <conditionalFormatting sqref="B224">
    <cfRule type="expression" dxfId="172" priority="11">
      <formula>$J224="No"</formula>
    </cfRule>
    <cfRule type="expression" dxfId="171" priority="23">
      <formula>#REF!="No"</formula>
    </cfRule>
  </conditionalFormatting>
  <conditionalFormatting sqref="B225">
    <cfRule type="expression" dxfId="170" priority="18">
      <formula>$J224="No"</formula>
    </cfRule>
  </conditionalFormatting>
  <conditionalFormatting sqref="B226 H226:I226">
    <cfRule type="expression" dxfId="169" priority="12">
      <formula>$J204="No"</formula>
    </cfRule>
  </conditionalFormatting>
  <conditionalFormatting sqref="B226">
    <cfRule type="expression" dxfId="168" priority="19">
      <formula>$J224="No"</formula>
    </cfRule>
  </conditionalFormatting>
  <conditionalFormatting sqref="B227">
    <cfRule type="expression" dxfId="167" priority="21">
      <formula>#REF!="No"</formula>
    </cfRule>
  </conditionalFormatting>
  <conditionalFormatting sqref="B228">
    <cfRule type="expression" dxfId="166" priority="9">
      <formula>$J228="No"</formula>
    </cfRule>
  </conditionalFormatting>
  <conditionalFormatting sqref="B228:B229">
    <cfRule type="expression" dxfId="165" priority="10">
      <formula>$J224="No"</formula>
    </cfRule>
  </conditionalFormatting>
  <conditionalFormatting sqref="B167:D167">
    <cfRule type="expression" dxfId="164" priority="123">
      <formula>$J168="No"</formula>
    </cfRule>
  </conditionalFormatting>
  <conditionalFormatting sqref="B168:D168">
    <cfRule type="expression" dxfId="163" priority="147">
      <formula>#REF!="No"</formula>
    </cfRule>
  </conditionalFormatting>
  <conditionalFormatting sqref="B206:G206 I206:J206">
    <cfRule type="expression" dxfId="162" priority="79">
      <formula>$J206="No"</formula>
    </cfRule>
  </conditionalFormatting>
  <conditionalFormatting sqref="B208:G209 I208:J209 B210:J212 E213 J213:J214">
    <cfRule type="expression" dxfId="161" priority="27">
      <formula>$J208="No"</formula>
    </cfRule>
  </conditionalFormatting>
  <conditionalFormatting sqref="B153:H159">
    <cfRule type="expression" dxfId="160" priority="73">
      <formula>$J153="No"</formula>
    </cfRule>
  </conditionalFormatting>
  <conditionalFormatting sqref="B193:I194">
    <cfRule type="expression" dxfId="159" priority="3">
      <formula>$J193="No"</formula>
    </cfRule>
  </conditionalFormatting>
  <conditionalFormatting sqref="B19:J19 D20:E32 G20:I32 B33:J33 D34:E34 G34:I34 B51:B59 B60:C62 B63 B64:C65 B66 B67:C71 B72:B74 B75:C89 B90 B106:B109 E152:H152 B215:J215">
    <cfRule type="expression" dxfId="158" priority="120">
      <formula>$J19="No"</formula>
    </cfRule>
  </conditionalFormatting>
  <conditionalFormatting sqref="B217:J223 D224 I224 B225:C225 F226:G227 B229:C229">
    <cfRule type="expression" dxfId="157" priority="15">
      <formula>$J217="No"</formula>
    </cfRule>
  </conditionalFormatting>
  <conditionalFormatting sqref="B235:J237">
    <cfRule type="expression" dxfId="156" priority="52">
      <formula>$J235="No"</formula>
    </cfRule>
  </conditionalFormatting>
  <conditionalFormatting sqref="C107">
    <cfRule type="cellIs" dxfId="155" priority="66" stopIfTrue="1" operator="equal">
      <formula>$X$20</formula>
    </cfRule>
    <cfRule type="cellIs" dxfId="154" priority="67" stopIfTrue="1" operator="equal">
      <formula>$X$5</formula>
    </cfRule>
  </conditionalFormatting>
  <conditionalFormatting sqref="C107:C108">
    <cfRule type="cellIs" dxfId="153" priority="61" stopIfTrue="1" operator="equal">
      <formula>"Complete"</formula>
    </cfRule>
    <cfRule type="cellIs" dxfId="152" priority="64" stopIfTrue="1" operator="equal">
      <formula>$X$20</formula>
    </cfRule>
    <cfRule type="cellIs" dxfId="151" priority="65" stopIfTrue="1" operator="equal">
      <formula>$X$5</formula>
    </cfRule>
  </conditionalFormatting>
  <conditionalFormatting sqref="C108">
    <cfRule type="cellIs" dxfId="150" priority="62" stopIfTrue="1" operator="equal">
      <formula>$X$20</formula>
    </cfRule>
    <cfRule type="cellIs" dxfId="149" priority="63" stopIfTrue="1" operator="equal">
      <formula>$X$5</formula>
    </cfRule>
  </conditionalFormatting>
  <conditionalFormatting sqref="C199:C200 E199:E200">
    <cfRule type="expression" dxfId="148" priority="106">
      <formula>$J199="No"</formula>
    </cfRule>
  </conditionalFormatting>
  <conditionalFormatting sqref="C224 E224:H224 B225 F225:I225 H226:H228 B227">
    <cfRule type="expression" dxfId="147" priority="16">
      <formula>$J225="No"</formula>
    </cfRule>
  </conditionalFormatting>
  <conditionalFormatting sqref="C228">
    <cfRule type="expression" dxfId="146" priority="13">
      <formula>$I227="No"</formula>
    </cfRule>
  </conditionalFormatting>
  <conditionalFormatting sqref="C164:D166">
    <cfRule type="expression" dxfId="145" priority="111">
      <formula>$J164="No"</formula>
    </cfRule>
  </conditionalFormatting>
  <conditionalFormatting sqref="C169:D169 F200:I201">
    <cfRule type="expression" dxfId="144" priority="118">
      <formula>$J171="No"</formula>
    </cfRule>
  </conditionalFormatting>
  <conditionalFormatting sqref="C189:D189">
    <cfRule type="expression" dxfId="143" priority="119">
      <formula>$J171="No"</formula>
    </cfRule>
  </conditionalFormatting>
  <conditionalFormatting sqref="C189:D190 C192:D192 D200:D201 C203 C204:D204">
    <cfRule type="expression" dxfId="142" priority="124">
      <formula>#REF!="No"</formula>
    </cfRule>
  </conditionalFormatting>
  <conditionalFormatting sqref="C190:D190">
    <cfRule type="expression" dxfId="141" priority="141">
      <formula>$J170="No"</formula>
    </cfRule>
  </conditionalFormatting>
  <conditionalFormatting sqref="C202:D202">
    <cfRule type="expression" dxfId="140" priority="95">
      <formula>$J202="No"</formula>
    </cfRule>
  </conditionalFormatting>
  <conditionalFormatting sqref="C205:D206">
    <cfRule type="expression" dxfId="139" priority="80">
      <formula>#REF!="No"</formula>
    </cfRule>
  </conditionalFormatting>
  <conditionalFormatting sqref="C208:D208">
    <cfRule type="expression" dxfId="138" priority="75">
      <formula>#REF!="No"</formula>
    </cfRule>
  </conditionalFormatting>
  <conditionalFormatting sqref="C260:D267 F260:F267 H260:I267">
    <cfRule type="expression" dxfId="137" priority="137">
      <formula>$K268="No"</formula>
    </cfRule>
  </conditionalFormatting>
  <conditionalFormatting sqref="C178:G178 E179:G179 B188 B189:J189 B190:B191 E190:J191 C191:D191 E192:H192 F204:G204 A216:J216 A240:A275 A277:A292">
    <cfRule type="expression" dxfId="136" priority="121">
      <formula>$J178="No"</formula>
    </cfRule>
  </conditionalFormatting>
  <conditionalFormatting sqref="C163:J163">
    <cfRule type="expression" dxfId="135" priority="96">
      <formula>$J163="No"</formula>
    </cfRule>
  </conditionalFormatting>
  <conditionalFormatting sqref="C170:J177">
    <cfRule type="expression" dxfId="134" priority="42">
      <formula>$J170="No"</formula>
    </cfRule>
  </conditionalFormatting>
  <conditionalFormatting sqref="D199">
    <cfRule type="expression" dxfId="133" priority="115">
      <formula>$J199="No"</formula>
    </cfRule>
  </conditionalFormatting>
  <conditionalFormatting sqref="D200:D201">
    <cfRule type="expression" dxfId="132" priority="163">
      <formula>$J202="No"</formula>
    </cfRule>
  </conditionalFormatting>
  <conditionalFormatting sqref="D203">
    <cfRule type="expression" dxfId="131" priority="132">
      <formula>#REF!="No"</formula>
    </cfRule>
  </conditionalFormatting>
  <conditionalFormatting sqref="D225:D226 C226:C227">
    <cfRule type="expression" dxfId="130" priority="17">
      <formula>#REF!="No"</formula>
    </cfRule>
  </conditionalFormatting>
  <conditionalFormatting sqref="D227:D228">
    <cfRule type="expression" dxfId="129" priority="20">
      <formula>$I227="No"</formula>
    </cfRule>
  </conditionalFormatting>
  <conditionalFormatting sqref="D229 H229:I229">
    <cfRule type="expression" dxfId="128" priority="22">
      <formula>#REF!="No"</formula>
    </cfRule>
  </conditionalFormatting>
  <conditionalFormatting sqref="E202:E205 C205 C207 E207 J207">
    <cfRule type="expression" dxfId="127" priority="83">
      <formula>$J202="No"</formula>
    </cfRule>
  </conditionalFormatting>
  <conditionalFormatting sqref="E225:E227">
    <cfRule type="expression" dxfId="126" priority="8">
      <formula>$J226="No"</formula>
    </cfRule>
  </conditionalFormatting>
  <conditionalFormatting sqref="E214:I214">
    <cfRule type="expression" dxfId="125" priority="26">
      <formula>$J214="No"</formula>
    </cfRule>
  </conditionalFormatting>
  <conditionalFormatting sqref="E164:J169">
    <cfRule type="expression" dxfId="124" priority="113">
      <formula>$J164="No"</formula>
    </cfRule>
  </conditionalFormatting>
  <conditionalFormatting sqref="E238:J240 C238:D259 F241:F259 H241:I259 C268:D273 F268:F273 H268:I273 E276:J276 C276:D292 F277:F292 H277:I292">
    <cfRule type="expression" dxfId="123" priority="129">
      <formula>$K239="No"</formula>
    </cfRule>
  </conditionalFormatting>
  <conditionalFormatting sqref="F199">
    <cfRule type="expression" dxfId="122" priority="109">
      <formula>$J199="No"</formula>
    </cfRule>
  </conditionalFormatting>
  <conditionalFormatting sqref="F209:G209 I209 B209:D213 F210:I213">
    <cfRule type="expression" dxfId="121" priority="25">
      <formula>#REF!="No"</formula>
    </cfRule>
  </conditionalFormatting>
  <conditionalFormatting sqref="G205">
    <cfRule type="expression" dxfId="120" priority="76">
      <formula>#REF!="No"</formula>
    </cfRule>
    <cfRule type="expression" dxfId="119" priority="77">
      <formula>$J205="No"</formula>
    </cfRule>
  </conditionalFormatting>
  <conditionalFormatting sqref="G241:G258 G268:G273 G277:G292">
    <cfRule type="expression" dxfId="118" priority="131">
      <formula>$K243="No"</formula>
    </cfRule>
  </conditionalFormatting>
  <conditionalFormatting sqref="G259:G267">
    <cfRule type="expression" dxfId="117" priority="138">
      <formula>$K268="No"</formula>
    </cfRule>
  </conditionalFormatting>
  <conditionalFormatting sqref="G197:J199">
    <cfRule type="expression" dxfId="116" priority="90">
      <formula>$J197="No"</formula>
    </cfRule>
  </conditionalFormatting>
  <conditionalFormatting sqref="H202">
    <cfRule type="expression" dxfId="115" priority="72">
      <formula>$J202="No"</formula>
    </cfRule>
  </conditionalFormatting>
  <conditionalFormatting sqref="H209">
    <cfRule type="expression" dxfId="114" priority="2">
      <formula>$J209="No"</formula>
    </cfRule>
  </conditionalFormatting>
  <conditionalFormatting sqref="H214">
    <cfRule type="expression" dxfId="113" priority="1">
      <formula>#REF!="No"</formula>
    </cfRule>
  </conditionalFormatting>
  <conditionalFormatting sqref="H230:H231">
    <cfRule type="expression" dxfId="112" priority="5">
      <formula>$J231="No"</formula>
    </cfRule>
    <cfRule type="expression" dxfId="111" priority="4">
      <formula>$J208="No"</formula>
    </cfRule>
  </conditionalFormatting>
  <conditionalFormatting sqref="H232">
    <cfRule type="expression" dxfId="110" priority="51">
      <formula>#REF!="No"</formula>
    </cfRule>
  </conditionalFormatting>
  <conditionalFormatting sqref="H233:H234">
    <cfRule type="expression" dxfId="109" priority="54">
      <formula>#REF!="No"</formula>
    </cfRule>
  </conditionalFormatting>
  <conditionalFormatting sqref="H206:I206">
    <cfRule type="expression" dxfId="108" priority="81">
      <formula>$J228="No"</formula>
    </cfRule>
  </conditionalFormatting>
  <conditionalFormatting sqref="H227:I227">
    <cfRule type="expression" dxfId="107" priority="7">
      <formula>$J228="No"</formula>
    </cfRule>
  </conditionalFormatting>
  <conditionalFormatting sqref="H228:I228 E228:F229">
    <cfRule type="expression" dxfId="106" priority="14">
      <formula>$I228="No"</formula>
    </cfRule>
  </conditionalFormatting>
  <conditionalFormatting sqref="H178:J179">
    <cfRule type="expression" dxfId="105" priority="101">
      <formula>$J178="No"</formula>
    </cfRule>
  </conditionalFormatting>
  <conditionalFormatting sqref="J192:J194 B195:J195">
    <cfRule type="expression" dxfId="104" priority="38">
      <formula>$J192="No"</formula>
    </cfRule>
  </conditionalFormatting>
  <conditionalFormatting sqref="L241">
    <cfRule type="expression" dxfId="103" priority="108">
      <formula>#REF!="No"</formula>
    </cfRule>
  </conditionalFormatting>
  <dataValidations count="1">
    <dataValidation type="list" allowBlank="1" showInputMessage="1" showErrorMessage="1" sqref="J18 J37:J237" xr:uid="{13709F5A-552C-4002-B0D7-11B5CE00B1A6}">
      <formula1>"Yes,No"</formula1>
    </dataValidation>
  </dataValidations>
  <pageMargins left="0.7" right="0.7" top="0.75" bottom="0.75" header="0.3" footer="0.3"/>
  <pageSetup paperSize="8" scale="57" fitToHeight="0" orientation="landscape" r:id="rId1"/>
  <headerFooter>
    <oddFooter>&amp;C_x000D_&amp;1#&amp;"Calibri"&amp;10&amp;K000000 OFFICIAL-Internal Only</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34AFA-F6D5-4C29-B4FC-F69740058FA7}">
  <sheetPr>
    <tabColor theme="4"/>
    <pageSetUpPr fitToPage="1"/>
  </sheetPr>
  <dimension ref="A1:V351"/>
  <sheetViews>
    <sheetView zoomScale="80" zoomScaleNormal="80" workbookViewId="0">
      <pane ySplit="16" topLeftCell="A85" activePane="bottomLeft" state="frozen"/>
      <selection activeCell="L178" sqref="L178"/>
      <selection pane="bottomLeft" activeCell="A103" sqref="A103:XFD103"/>
    </sheetView>
  </sheetViews>
  <sheetFormatPr defaultRowHeight="12.75" outlineLevelRow="1" x14ac:dyDescent="0.2"/>
  <cols>
    <col min="1" max="1" width="3.375" customWidth="1"/>
    <col min="2" max="2" width="25.875" customWidth="1"/>
    <col min="3" max="4" width="48.125" customWidth="1"/>
    <col min="5" max="5" width="20.5" style="275" customWidth="1"/>
    <col min="6" max="6" width="48.125" customWidth="1"/>
    <col min="7" max="7" width="11.375" customWidth="1"/>
    <col min="8" max="8" width="40.625" style="306" customWidth="1"/>
    <col min="9" max="9" width="11.375" customWidth="1"/>
    <col min="10" max="10" width="21.125" style="96" customWidth="1"/>
    <col min="11" max="11" width="0.75" customWidth="1"/>
    <col min="12" max="12" width="21.375" customWidth="1"/>
  </cols>
  <sheetData>
    <row r="1" spans="1:22" s="237" customFormat="1" ht="18" x14ac:dyDescent="0.25">
      <c r="A1" s="236" t="s">
        <v>1045</v>
      </c>
      <c r="C1" s="236" t="s">
        <v>156</v>
      </c>
      <c r="E1" s="456"/>
      <c r="H1" s="238"/>
      <c r="J1" s="239"/>
    </row>
    <row r="2" spans="1:22" ht="4.5" customHeight="1" x14ac:dyDescent="0.2"/>
    <row r="3" spans="1:22" s="23" customFormat="1" ht="4.5" customHeight="1" x14ac:dyDescent="0.2">
      <c r="A3" s="34"/>
      <c r="B3" s="34"/>
      <c r="E3" s="457"/>
      <c r="F3" s="25"/>
      <c r="G3" s="25"/>
      <c r="H3" s="244"/>
      <c r="I3" s="25"/>
      <c r="J3" s="25"/>
      <c r="K3" s="25"/>
      <c r="L3" s="25"/>
      <c r="M3" s="25"/>
      <c r="N3" s="25"/>
      <c r="O3" s="25"/>
      <c r="P3" s="25"/>
      <c r="Q3" s="25"/>
      <c r="R3" s="25"/>
      <c r="S3" s="25"/>
      <c r="U3" s="26"/>
      <c r="V3" s="26"/>
    </row>
    <row r="4" spans="1:22" s="23" customFormat="1" ht="4.5" customHeight="1" outlineLevel="1" x14ac:dyDescent="0.2">
      <c r="A4" s="38"/>
      <c r="B4" s="38"/>
      <c r="C4" s="38"/>
      <c r="D4" s="38"/>
      <c r="E4" s="457"/>
      <c r="F4" s="25"/>
      <c r="G4" s="25"/>
      <c r="H4" s="244"/>
      <c r="I4" s="25"/>
      <c r="J4" s="25"/>
      <c r="K4" s="25"/>
      <c r="L4" s="25"/>
      <c r="M4" s="25"/>
      <c r="N4" s="25"/>
      <c r="O4" s="25"/>
      <c r="P4" s="25"/>
      <c r="Q4" s="25"/>
      <c r="R4" s="25"/>
      <c r="S4" s="25"/>
      <c r="U4" s="26"/>
      <c r="V4" s="26"/>
    </row>
    <row r="5" spans="1:22" s="23" customFormat="1" ht="4.5" customHeight="1" outlineLevel="1" x14ac:dyDescent="0.2">
      <c r="B5" s="38"/>
      <c r="E5" s="457"/>
      <c r="F5" s="25"/>
      <c r="G5" s="25"/>
      <c r="H5" s="244"/>
      <c r="I5" s="25"/>
      <c r="J5" s="25"/>
      <c r="K5" s="25"/>
      <c r="L5" s="25"/>
      <c r="M5" s="25"/>
      <c r="N5" s="25"/>
      <c r="O5" s="25"/>
      <c r="P5" s="25"/>
      <c r="Q5" s="25"/>
      <c r="R5" s="25"/>
      <c r="S5" s="25"/>
      <c r="U5" s="26"/>
      <c r="V5" s="26"/>
    </row>
    <row r="6" spans="1:22" s="38" customFormat="1" ht="14.25" outlineLevel="1" x14ac:dyDescent="0.2">
      <c r="A6" s="34" t="s">
        <v>204</v>
      </c>
      <c r="E6" s="458"/>
      <c r="F6" s="210"/>
      <c r="G6" s="210"/>
      <c r="H6" s="242"/>
      <c r="I6" s="210"/>
      <c r="J6" s="210"/>
      <c r="K6" s="210"/>
      <c r="L6" s="210"/>
      <c r="M6" s="210"/>
      <c r="N6" s="210"/>
      <c r="O6" s="210"/>
      <c r="P6" s="210"/>
      <c r="Q6" s="210"/>
      <c r="R6" s="210"/>
      <c r="S6" s="210"/>
      <c r="U6" s="243"/>
      <c r="V6" s="243"/>
    </row>
    <row r="7" spans="1:22" s="23" customFormat="1" ht="14.25" outlineLevel="1" x14ac:dyDescent="0.2">
      <c r="A7" s="38"/>
      <c r="B7" s="38" t="s">
        <v>205</v>
      </c>
      <c r="C7" s="38" t="s">
        <v>47</v>
      </c>
      <c r="D7" s="38"/>
      <c r="E7" s="457"/>
      <c r="F7" s="25"/>
      <c r="G7" s="25"/>
      <c r="H7" s="244"/>
      <c r="I7" s="25"/>
      <c r="J7" s="25"/>
      <c r="K7" s="25"/>
      <c r="L7" s="25"/>
      <c r="M7" s="25"/>
      <c r="N7" s="25"/>
      <c r="O7" s="25"/>
      <c r="P7" s="25"/>
      <c r="Q7" s="25"/>
      <c r="R7" s="25"/>
      <c r="S7" s="25"/>
      <c r="U7" s="26"/>
      <c r="V7" s="26"/>
    </row>
    <row r="8" spans="1:22" s="23" customFormat="1" ht="14.25" customHeight="1" outlineLevel="1" x14ac:dyDescent="0.2">
      <c r="A8" s="23">
        <v>1</v>
      </c>
      <c r="B8" s="38" t="s">
        <v>206</v>
      </c>
      <c r="C8" s="23" t="s">
        <v>207</v>
      </c>
      <c r="E8" s="457"/>
      <c r="F8" s="25"/>
      <c r="G8" s="25"/>
      <c r="H8" s="244"/>
      <c r="I8" s="25"/>
      <c r="J8" s="25"/>
      <c r="K8" s="25"/>
      <c r="L8" s="25"/>
      <c r="M8" s="25"/>
      <c r="N8" s="25"/>
      <c r="O8" s="25"/>
      <c r="P8" s="25"/>
      <c r="Q8" s="25"/>
      <c r="R8" s="25"/>
      <c r="S8" s="25"/>
      <c r="U8" s="26"/>
      <c r="V8" s="26"/>
    </row>
    <row r="9" spans="1:22" s="23" customFormat="1" ht="14.25" outlineLevel="1" x14ac:dyDescent="0.2">
      <c r="E9" s="457"/>
      <c r="F9" s="25"/>
      <c r="G9" s="25"/>
      <c r="H9" s="244"/>
      <c r="I9" s="25"/>
      <c r="J9" s="25"/>
      <c r="K9" s="25"/>
      <c r="L9" s="25"/>
      <c r="M9" s="25"/>
      <c r="N9" s="25"/>
      <c r="O9" s="25"/>
      <c r="P9" s="25"/>
      <c r="Q9" s="25"/>
      <c r="R9" s="25"/>
      <c r="S9" s="25"/>
      <c r="U9" s="26"/>
      <c r="V9" s="26"/>
    </row>
    <row r="10" spans="1:22" s="23" customFormat="1" ht="14.25" outlineLevel="1" x14ac:dyDescent="0.2">
      <c r="A10" s="23">
        <v>2</v>
      </c>
      <c r="B10" s="38" t="s">
        <v>208</v>
      </c>
      <c r="C10" s="23" t="s">
        <v>209</v>
      </c>
      <c r="E10" s="457"/>
      <c r="F10" s="25"/>
      <c r="G10" s="25"/>
      <c r="H10" s="244"/>
      <c r="I10" s="25"/>
      <c r="J10" s="25"/>
      <c r="K10" s="25"/>
      <c r="L10" s="25"/>
      <c r="M10" s="25"/>
      <c r="N10" s="25"/>
      <c r="O10" s="25"/>
      <c r="P10" s="25"/>
      <c r="Q10" s="25"/>
      <c r="R10" s="25"/>
      <c r="S10" s="25"/>
      <c r="U10" s="26"/>
      <c r="V10" s="26"/>
    </row>
    <row r="11" spans="1:22" s="23" customFormat="1" ht="14.25" outlineLevel="1" x14ac:dyDescent="0.2">
      <c r="C11" s="23" t="s">
        <v>210</v>
      </c>
      <c r="E11" s="457"/>
      <c r="F11" s="25"/>
      <c r="G11" s="25"/>
      <c r="H11" s="244"/>
      <c r="I11" s="25"/>
      <c r="J11" s="25"/>
      <c r="K11" s="25"/>
      <c r="L11" s="25"/>
      <c r="M11" s="25"/>
      <c r="N11" s="25"/>
      <c r="O11" s="25"/>
      <c r="P11" s="25"/>
      <c r="Q11" s="25"/>
      <c r="R11" s="25"/>
      <c r="S11" s="25"/>
      <c r="U11" s="26"/>
      <c r="V11" s="26"/>
    </row>
    <row r="12" spans="1:22" s="23" customFormat="1" ht="14.25" customHeight="1" outlineLevel="1" x14ac:dyDescent="0.2">
      <c r="C12" s="23" t="s">
        <v>211</v>
      </c>
      <c r="E12" s="457"/>
      <c r="F12" s="25"/>
      <c r="G12" s="25"/>
      <c r="H12" s="244"/>
      <c r="I12" s="25"/>
      <c r="J12" s="25"/>
      <c r="K12" s="25"/>
      <c r="L12" s="25"/>
      <c r="M12" s="25"/>
      <c r="N12" s="25"/>
      <c r="O12" s="25"/>
      <c r="P12" s="25"/>
      <c r="Q12" s="25"/>
      <c r="R12" s="25"/>
      <c r="S12" s="25"/>
      <c r="U12" s="26"/>
      <c r="V12" s="26"/>
    </row>
    <row r="13" spans="1:22" s="23" customFormat="1" ht="8.25" customHeight="1" outlineLevel="1" x14ac:dyDescent="0.2">
      <c r="B13" s="38"/>
      <c r="E13" s="457"/>
      <c r="F13" s="25"/>
      <c r="G13" s="25"/>
      <c r="H13" s="244"/>
      <c r="I13" s="25"/>
      <c r="J13" s="25"/>
      <c r="K13" s="25"/>
      <c r="L13" s="25"/>
      <c r="M13" s="25"/>
      <c r="N13" s="25"/>
      <c r="O13" s="25"/>
      <c r="P13" s="25"/>
      <c r="Q13" s="25"/>
      <c r="R13" s="25"/>
      <c r="S13" s="25"/>
      <c r="U13" s="26"/>
      <c r="V13" s="26"/>
    </row>
    <row r="14" spans="1:22" s="23" customFormat="1" ht="14.25" customHeight="1" outlineLevel="1" x14ac:dyDescent="0.2">
      <c r="A14" s="23">
        <v>3</v>
      </c>
      <c r="B14" s="38" t="s">
        <v>212</v>
      </c>
      <c r="C14" s="23" t="s">
        <v>213</v>
      </c>
      <c r="E14" s="457"/>
      <c r="F14" s="25"/>
      <c r="G14" s="25"/>
      <c r="H14" s="244"/>
      <c r="I14" s="25"/>
      <c r="J14" s="25"/>
      <c r="K14" s="25"/>
      <c r="L14" s="25"/>
      <c r="M14" s="25"/>
      <c r="N14" s="25"/>
      <c r="O14" s="25"/>
      <c r="P14" s="25"/>
      <c r="Q14" s="25"/>
      <c r="R14" s="25"/>
      <c r="S14" s="25"/>
      <c r="U14" s="26"/>
      <c r="V14" s="26"/>
    </row>
    <row r="15" spans="1:22" s="23" customFormat="1" ht="14.25" customHeight="1" outlineLevel="1" thickBot="1" x14ac:dyDescent="0.25">
      <c r="E15" s="457"/>
      <c r="F15" s="25"/>
      <c r="G15" s="25"/>
      <c r="H15" s="244"/>
      <c r="I15" s="25"/>
      <c r="J15" s="25"/>
      <c r="K15" s="25"/>
      <c r="L15" s="25"/>
      <c r="M15" s="25"/>
      <c r="N15" s="25"/>
      <c r="O15" s="25"/>
      <c r="P15" s="25"/>
      <c r="Q15" s="25"/>
      <c r="R15" s="25"/>
      <c r="S15" s="25"/>
      <c r="U15" s="26"/>
    </row>
    <row r="16" spans="1:22" ht="38.25" customHeight="1" thickBot="1" x14ac:dyDescent="0.25">
      <c r="A16" s="362" t="s">
        <v>83</v>
      </c>
      <c r="B16" s="140" t="s">
        <v>90</v>
      </c>
      <c r="C16" s="141" t="s">
        <v>150</v>
      </c>
      <c r="D16" s="141" t="s">
        <v>151</v>
      </c>
      <c r="E16" s="459" t="s">
        <v>214</v>
      </c>
      <c r="F16" s="142" t="s">
        <v>215</v>
      </c>
      <c r="G16" s="141" t="s">
        <v>216</v>
      </c>
      <c r="H16" s="248" t="s">
        <v>217</v>
      </c>
      <c r="I16" s="141" t="s">
        <v>218</v>
      </c>
      <c r="J16" s="249" t="s">
        <v>152</v>
      </c>
    </row>
    <row r="17" spans="1:10" ht="13.5" thickBot="1" x14ac:dyDescent="0.25">
      <c r="A17" s="250" t="s">
        <v>1046</v>
      </c>
      <c r="B17" s="250"/>
      <c r="C17" s="251"/>
      <c r="D17" s="252"/>
      <c r="E17" s="460"/>
      <c r="F17" s="253"/>
      <c r="G17" s="251"/>
      <c r="H17" s="254"/>
      <c r="I17" s="255"/>
      <c r="J17" s="256"/>
    </row>
    <row r="18" spans="1:10" ht="13.5" thickBot="1" x14ac:dyDescent="0.25">
      <c r="A18" s="277" t="s">
        <v>1047</v>
      </c>
      <c r="B18" s="260"/>
      <c r="C18" s="261"/>
      <c r="D18" s="261"/>
      <c r="E18" s="333"/>
      <c r="F18" s="260"/>
      <c r="G18" s="261"/>
      <c r="H18" s="262"/>
      <c r="I18" s="263"/>
      <c r="J18" s="264"/>
    </row>
    <row r="19" spans="1:10" ht="34.5" thickBot="1" x14ac:dyDescent="0.25">
      <c r="A19" s="158">
        <f>MAX($A$16:$A18)+1</f>
        <v>1</v>
      </c>
      <c r="B19" s="158" t="s">
        <v>222</v>
      </c>
      <c r="C19" s="363" t="s">
        <v>1048</v>
      </c>
      <c r="D19" s="266" t="s">
        <v>270</v>
      </c>
      <c r="E19" s="269" t="s">
        <v>1049</v>
      </c>
      <c r="F19" s="364"/>
      <c r="G19" s="365" t="s">
        <v>407</v>
      </c>
      <c r="H19" s="295">
        <v>42216</v>
      </c>
      <c r="I19" s="365" t="s">
        <v>227</v>
      </c>
      <c r="J19" s="294"/>
    </row>
    <row r="20" spans="1:10" ht="32.25" thickBot="1" x14ac:dyDescent="0.25">
      <c r="A20" s="158">
        <f>MAX($A$16:$A19)+1</f>
        <v>2</v>
      </c>
      <c r="B20" s="158" t="s">
        <v>222</v>
      </c>
      <c r="C20" s="363" t="s">
        <v>1050</v>
      </c>
      <c r="D20" s="366" t="s">
        <v>272</v>
      </c>
      <c r="E20" s="269" t="s">
        <v>1049</v>
      </c>
      <c r="F20" s="364"/>
      <c r="G20" s="365" t="s">
        <v>407</v>
      </c>
      <c r="H20" s="295">
        <v>42216</v>
      </c>
      <c r="I20" s="365" t="s">
        <v>227</v>
      </c>
      <c r="J20" s="294"/>
    </row>
    <row r="21" spans="1:10" ht="21.75" thickBot="1" x14ac:dyDescent="0.25">
      <c r="A21" s="158">
        <f>MAX($A$16:$A20)+1</f>
        <v>3</v>
      </c>
      <c r="B21" s="158" t="s">
        <v>222</v>
      </c>
      <c r="C21" s="363" t="s">
        <v>1051</v>
      </c>
      <c r="D21" s="366" t="s">
        <v>1052</v>
      </c>
      <c r="E21" s="269" t="s">
        <v>1049</v>
      </c>
      <c r="F21" s="364"/>
      <c r="G21" s="365" t="s">
        <v>407</v>
      </c>
      <c r="H21" s="295">
        <v>42216</v>
      </c>
      <c r="I21" s="365" t="s">
        <v>227</v>
      </c>
      <c r="J21" s="294"/>
    </row>
    <row r="22" spans="1:10" ht="21.75" thickBot="1" x14ac:dyDescent="0.25">
      <c r="A22" s="158">
        <f>MAX($A$16:$A21)+1</f>
        <v>4</v>
      </c>
      <c r="B22" s="158" t="s">
        <v>222</v>
      </c>
      <c r="C22" s="363" t="s">
        <v>1053</v>
      </c>
      <c r="D22" s="366" t="s">
        <v>1054</v>
      </c>
      <c r="E22" s="269" t="s">
        <v>1049</v>
      </c>
      <c r="F22" s="364"/>
      <c r="G22" s="365" t="s">
        <v>407</v>
      </c>
      <c r="H22" s="295">
        <v>42216</v>
      </c>
      <c r="I22" s="365" t="s">
        <v>227</v>
      </c>
      <c r="J22" s="294"/>
    </row>
    <row r="23" spans="1:10" ht="21.75" thickBot="1" x14ac:dyDescent="0.25">
      <c r="A23" s="158">
        <f>MAX($A$16:$A22)+1</f>
        <v>5</v>
      </c>
      <c r="B23" s="158" t="s">
        <v>222</v>
      </c>
      <c r="C23" s="363" t="s">
        <v>1055</v>
      </c>
      <c r="D23" s="366" t="s">
        <v>1056</v>
      </c>
      <c r="E23" s="269" t="s">
        <v>1049</v>
      </c>
      <c r="F23" s="364"/>
      <c r="G23" s="365" t="s">
        <v>407</v>
      </c>
      <c r="H23" s="295">
        <v>42216</v>
      </c>
      <c r="I23" s="365" t="s">
        <v>227</v>
      </c>
      <c r="J23" s="294"/>
    </row>
    <row r="24" spans="1:10" ht="21.75" thickBot="1" x14ac:dyDescent="0.25">
      <c r="A24" s="158">
        <f>MAX($A$16:$A23)+1</f>
        <v>6</v>
      </c>
      <c r="B24" s="158" t="s">
        <v>222</v>
      </c>
      <c r="C24" s="363" t="s">
        <v>1057</v>
      </c>
      <c r="D24" s="366" t="s">
        <v>1058</v>
      </c>
      <c r="E24" s="269" t="s">
        <v>1049</v>
      </c>
      <c r="F24" s="364"/>
      <c r="G24" s="365" t="s">
        <v>407</v>
      </c>
      <c r="H24" s="295">
        <v>42216</v>
      </c>
      <c r="I24" s="365" t="s">
        <v>227</v>
      </c>
      <c r="J24" s="294"/>
    </row>
    <row r="25" spans="1:10" ht="21.75" thickBot="1" x14ac:dyDescent="0.25">
      <c r="A25" s="158">
        <f>MAX($A$16:$A24)+1</f>
        <v>7</v>
      </c>
      <c r="B25" s="158" t="s">
        <v>222</v>
      </c>
      <c r="C25" s="363" t="s">
        <v>1059</v>
      </c>
      <c r="D25" s="366" t="s">
        <v>1060</v>
      </c>
      <c r="E25" s="269" t="s">
        <v>1049</v>
      </c>
      <c r="F25" s="364"/>
      <c r="G25" s="365" t="s">
        <v>407</v>
      </c>
      <c r="H25" s="295">
        <v>42216</v>
      </c>
      <c r="I25" s="365" t="s">
        <v>227</v>
      </c>
      <c r="J25" s="294"/>
    </row>
    <row r="26" spans="1:10" ht="21.75" thickBot="1" x14ac:dyDescent="0.25">
      <c r="A26" s="158">
        <f>MAX($A$16:$A25)+1</f>
        <v>8</v>
      </c>
      <c r="B26" s="158" t="s">
        <v>222</v>
      </c>
      <c r="C26" s="363" t="s">
        <v>1061</v>
      </c>
      <c r="D26" s="366" t="s">
        <v>1062</v>
      </c>
      <c r="E26" s="269" t="s">
        <v>1049</v>
      </c>
      <c r="F26" s="364"/>
      <c r="G26" s="365" t="s">
        <v>407</v>
      </c>
      <c r="H26" s="295">
        <v>42216</v>
      </c>
      <c r="I26" s="365" t="s">
        <v>227</v>
      </c>
      <c r="J26" s="294"/>
    </row>
    <row r="27" spans="1:10" ht="21.75" thickBot="1" x14ac:dyDescent="0.25">
      <c r="A27" s="158">
        <f>MAX($A$16:$A26)+1</f>
        <v>9</v>
      </c>
      <c r="B27" s="158" t="s">
        <v>222</v>
      </c>
      <c r="C27" s="363" t="s">
        <v>1063</v>
      </c>
      <c r="D27" s="366" t="s">
        <v>1064</v>
      </c>
      <c r="E27" s="269" t="s">
        <v>1049</v>
      </c>
      <c r="F27" s="364"/>
      <c r="G27" s="365" t="s">
        <v>407</v>
      </c>
      <c r="H27" s="295">
        <v>42216</v>
      </c>
      <c r="I27" s="365" t="s">
        <v>227</v>
      </c>
      <c r="J27" s="294"/>
    </row>
    <row r="28" spans="1:10" ht="21.75" thickBot="1" x14ac:dyDescent="0.25">
      <c r="A28" s="158">
        <f>MAX($A$16:$A27)+1</f>
        <v>10</v>
      </c>
      <c r="B28" s="158" t="s">
        <v>222</v>
      </c>
      <c r="C28" s="363" t="s">
        <v>1065</v>
      </c>
      <c r="D28" s="366" t="s">
        <v>1066</v>
      </c>
      <c r="E28" s="269" t="s">
        <v>1049</v>
      </c>
      <c r="F28" s="364"/>
      <c r="G28" s="365" t="s">
        <v>407</v>
      </c>
      <c r="H28" s="295">
        <v>42216</v>
      </c>
      <c r="I28" s="365" t="s">
        <v>227</v>
      </c>
      <c r="J28" s="294"/>
    </row>
    <row r="29" spans="1:10" ht="21.75" thickBot="1" x14ac:dyDescent="0.25">
      <c r="A29" s="158">
        <f>MAX($A$16:$A28)+1</f>
        <v>11</v>
      </c>
      <c r="B29" s="158" t="s">
        <v>222</v>
      </c>
      <c r="C29" s="363" t="s">
        <v>1067</v>
      </c>
      <c r="D29" s="366" t="s">
        <v>1068</v>
      </c>
      <c r="E29" s="269" t="s">
        <v>1049</v>
      </c>
      <c r="F29" s="364"/>
      <c r="G29" s="365" t="s">
        <v>407</v>
      </c>
      <c r="H29" s="295">
        <v>42216</v>
      </c>
      <c r="I29" s="365" t="s">
        <v>227</v>
      </c>
      <c r="J29" s="294"/>
    </row>
    <row r="30" spans="1:10" ht="21.75" thickBot="1" x14ac:dyDescent="0.25">
      <c r="A30" s="158">
        <f>MAX($A$16:$A29)+1</f>
        <v>12</v>
      </c>
      <c r="B30" s="158" t="s">
        <v>222</v>
      </c>
      <c r="C30" s="363" t="s">
        <v>1069</v>
      </c>
      <c r="D30" s="366" t="s">
        <v>1070</v>
      </c>
      <c r="E30" s="269" t="s">
        <v>1049</v>
      </c>
      <c r="F30" s="364"/>
      <c r="G30" s="365" t="s">
        <v>407</v>
      </c>
      <c r="H30" s="295">
        <v>42216</v>
      </c>
      <c r="I30" s="365" t="s">
        <v>227</v>
      </c>
      <c r="J30" s="294"/>
    </row>
    <row r="31" spans="1:10" ht="21.75" thickBot="1" x14ac:dyDescent="0.25">
      <c r="A31" s="158">
        <f>MAX($A$16:$A30)+1</f>
        <v>13</v>
      </c>
      <c r="B31" s="158" t="s">
        <v>222</v>
      </c>
      <c r="C31" s="363" t="s">
        <v>1071</v>
      </c>
      <c r="D31" s="366" t="s">
        <v>1072</v>
      </c>
      <c r="E31" s="269" t="s">
        <v>1049</v>
      </c>
      <c r="F31" s="364"/>
      <c r="G31" s="365" t="s">
        <v>407</v>
      </c>
      <c r="H31" s="295">
        <v>42216</v>
      </c>
      <c r="I31" s="365" t="s">
        <v>227</v>
      </c>
      <c r="J31" s="294"/>
    </row>
    <row r="32" spans="1:10" ht="21.75" thickBot="1" x14ac:dyDescent="0.25">
      <c r="A32" s="158">
        <f>MAX($A$16:$A31)+1</f>
        <v>14</v>
      </c>
      <c r="B32" s="158" t="s">
        <v>222</v>
      </c>
      <c r="C32" s="363" t="s">
        <v>1073</v>
      </c>
      <c r="D32" s="366" t="s">
        <v>1074</v>
      </c>
      <c r="E32" s="269" t="s">
        <v>1049</v>
      </c>
      <c r="F32" s="364"/>
      <c r="G32" s="365" t="s">
        <v>407</v>
      </c>
      <c r="H32" s="295">
        <v>42216</v>
      </c>
      <c r="I32" s="365" t="s">
        <v>227</v>
      </c>
      <c r="J32" s="294"/>
    </row>
    <row r="33" spans="1:10" ht="23.25" thickBot="1" x14ac:dyDescent="0.25">
      <c r="A33" s="158">
        <f>MAX($A$16:$A32)+1</f>
        <v>15</v>
      </c>
      <c r="B33" s="158" t="s">
        <v>222</v>
      </c>
      <c r="C33" s="363" t="s">
        <v>1075</v>
      </c>
      <c r="D33" s="266" t="s">
        <v>258</v>
      </c>
      <c r="E33" s="269" t="s">
        <v>1049</v>
      </c>
      <c r="F33" s="364"/>
      <c r="G33" s="365" t="s">
        <v>407</v>
      </c>
      <c r="H33" s="295">
        <v>42216</v>
      </c>
      <c r="I33" s="365" t="s">
        <v>227</v>
      </c>
      <c r="J33" s="294"/>
    </row>
    <row r="34" spans="1:10" ht="23.25" thickBot="1" x14ac:dyDescent="0.25">
      <c r="A34" s="158">
        <f>MAX($A$16:$A33)+1</f>
        <v>16</v>
      </c>
      <c r="B34" s="158" t="s">
        <v>222</v>
      </c>
      <c r="C34" s="363" t="s">
        <v>1076</v>
      </c>
      <c r="D34" s="266" t="s">
        <v>258</v>
      </c>
      <c r="E34" s="269" t="s">
        <v>1049</v>
      </c>
      <c r="F34" s="364"/>
      <c r="G34" s="365" t="s">
        <v>407</v>
      </c>
      <c r="H34" s="295">
        <v>42216</v>
      </c>
      <c r="I34" s="365" t="s">
        <v>227</v>
      </c>
      <c r="J34" s="294"/>
    </row>
    <row r="35" spans="1:10" ht="21.75" thickBot="1" x14ac:dyDescent="0.25">
      <c r="A35" s="158">
        <f>MAX($A$16:$A34)+1</f>
        <v>17</v>
      </c>
      <c r="B35" s="158" t="s">
        <v>222</v>
      </c>
      <c r="C35" s="363" t="s">
        <v>1077</v>
      </c>
      <c r="D35" s="366" t="s">
        <v>1078</v>
      </c>
      <c r="E35" s="269" t="s">
        <v>1049</v>
      </c>
      <c r="F35" s="364"/>
      <c r="G35" s="365" t="s">
        <v>407</v>
      </c>
      <c r="H35" s="295">
        <v>42216</v>
      </c>
      <c r="I35" s="365" t="s">
        <v>227</v>
      </c>
      <c r="J35" s="294"/>
    </row>
    <row r="36" spans="1:10" ht="21.75" thickBot="1" x14ac:dyDescent="0.25">
      <c r="A36" s="158">
        <f>MAX($A$16:$A35)+1</f>
        <v>18</v>
      </c>
      <c r="B36" s="158" t="s">
        <v>222</v>
      </c>
      <c r="C36" s="363" t="s">
        <v>1079</v>
      </c>
      <c r="D36" s="366" t="s">
        <v>1080</v>
      </c>
      <c r="E36" s="269" t="s">
        <v>1049</v>
      </c>
      <c r="F36" s="364"/>
      <c r="G36" s="365" t="s">
        <v>407</v>
      </c>
      <c r="H36" s="295">
        <v>42216</v>
      </c>
      <c r="I36" s="365" t="s">
        <v>227</v>
      </c>
      <c r="J36" s="294"/>
    </row>
    <row r="37" spans="1:10" ht="21.75" thickBot="1" x14ac:dyDescent="0.25">
      <c r="A37" s="158">
        <f>MAX($A$16:$A36)+1</f>
        <v>19</v>
      </c>
      <c r="B37" s="158" t="s">
        <v>222</v>
      </c>
      <c r="C37" s="363" t="s">
        <v>1081</v>
      </c>
      <c r="D37" s="366" t="s">
        <v>1082</v>
      </c>
      <c r="E37" s="269" t="s">
        <v>1049</v>
      </c>
      <c r="F37" s="364"/>
      <c r="G37" s="365" t="s">
        <v>407</v>
      </c>
      <c r="H37" s="295">
        <v>42216</v>
      </c>
      <c r="I37" s="365" t="s">
        <v>227</v>
      </c>
      <c r="J37" s="294"/>
    </row>
    <row r="38" spans="1:10" ht="21.75" thickBot="1" x14ac:dyDescent="0.25">
      <c r="A38" s="158">
        <f>MAX($A$16:$A37)+1</f>
        <v>20</v>
      </c>
      <c r="B38" s="158" t="s">
        <v>222</v>
      </c>
      <c r="C38" s="363" t="s">
        <v>1083</v>
      </c>
      <c r="D38" s="366" t="s">
        <v>1084</v>
      </c>
      <c r="E38" s="269" t="s">
        <v>1049</v>
      </c>
      <c r="F38" s="364"/>
      <c r="G38" s="365" t="s">
        <v>407</v>
      </c>
      <c r="H38" s="295">
        <v>42216</v>
      </c>
      <c r="I38" s="365" t="s">
        <v>227</v>
      </c>
      <c r="J38" s="294"/>
    </row>
    <row r="39" spans="1:10" s="275" customFormat="1" ht="23.25" thickBot="1" x14ac:dyDescent="0.25">
      <c r="A39" s="274">
        <f>MAX($A$16:$A38)+1</f>
        <v>21</v>
      </c>
      <c r="B39" s="274" t="s">
        <v>222</v>
      </c>
      <c r="C39" s="283" t="s">
        <v>1085</v>
      </c>
      <c r="D39" s="266" t="s">
        <v>264</v>
      </c>
      <c r="E39" s="269" t="s">
        <v>1049</v>
      </c>
      <c r="F39" s="269"/>
      <c r="G39" s="270" t="s">
        <v>407</v>
      </c>
      <c r="H39" s="271">
        <v>42216</v>
      </c>
      <c r="I39" s="270" t="s">
        <v>227</v>
      </c>
      <c r="J39" s="272"/>
    </row>
    <row r="40" spans="1:10" s="275" customFormat="1" ht="23.25" thickBot="1" x14ac:dyDescent="0.25">
      <c r="A40" s="274">
        <f>MAX($A$16:$A39)+1</f>
        <v>22</v>
      </c>
      <c r="B40" s="274" t="s">
        <v>222</v>
      </c>
      <c r="C40" s="283" t="s">
        <v>1086</v>
      </c>
      <c r="D40" s="266" t="s">
        <v>264</v>
      </c>
      <c r="E40" s="269" t="s">
        <v>1049</v>
      </c>
      <c r="F40" s="269"/>
      <c r="G40" s="270" t="s">
        <v>407</v>
      </c>
      <c r="H40" s="271">
        <v>42216</v>
      </c>
      <c r="I40" s="270" t="s">
        <v>227</v>
      </c>
      <c r="J40" s="272"/>
    </row>
    <row r="41" spans="1:10" s="275" customFormat="1" ht="34.5" thickBot="1" x14ac:dyDescent="0.25">
      <c r="A41" s="274">
        <f>MAX($A$16:$A40)+1</f>
        <v>23</v>
      </c>
      <c r="B41" s="274" t="s">
        <v>222</v>
      </c>
      <c r="C41" s="283" t="s">
        <v>1087</v>
      </c>
      <c r="D41" s="266" t="s">
        <v>1088</v>
      </c>
      <c r="E41" s="269" t="s">
        <v>1049</v>
      </c>
      <c r="F41" s="269"/>
      <c r="G41" s="270" t="s">
        <v>407</v>
      </c>
      <c r="H41" s="271">
        <v>42216</v>
      </c>
      <c r="I41" s="270" t="s">
        <v>227</v>
      </c>
      <c r="J41" s="272"/>
    </row>
    <row r="42" spans="1:10" s="275" customFormat="1" ht="23.25" thickBot="1" x14ac:dyDescent="0.25">
      <c r="A42" s="274">
        <f>MAX($A$16:$A41)+1</f>
        <v>24</v>
      </c>
      <c r="B42" s="274" t="s">
        <v>222</v>
      </c>
      <c r="C42" s="283" t="s">
        <v>1089</v>
      </c>
      <c r="D42" s="266" t="s">
        <v>266</v>
      </c>
      <c r="E42" s="269" t="s">
        <v>1049</v>
      </c>
      <c r="F42" s="269"/>
      <c r="G42" s="270" t="s">
        <v>407</v>
      </c>
      <c r="H42" s="271">
        <v>42216</v>
      </c>
      <c r="I42" s="270" t="s">
        <v>227</v>
      </c>
      <c r="J42" s="272"/>
    </row>
    <row r="43" spans="1:10" s="275" customFormat="1" ht="23.25" thickBot="1" x14ac:dyDescent="0.25">
      <c r="A43" s="274">
        <f>MAX($A$16:$A42)+1</f>
        <v>25</v>
      </c>
      <c r="B43" s="274" t="s">
        <v>222</v>
      </c>
      <c r="C43" s="283" t="s">
        <v>1090</v>
      </c>
      <c r="D43" s="266" t="s">
        <v>266</v>
      </c>
      <c r="E43" s="269" t="s">
        <v>1049</v>
      </c>
      <c r="F43" s="269"/>
      <c r="G43" s="270" t="s">
        <v>407</v>
      </c>
      <c r="H43" s="271">
        <v>42216</v>
      </c>
      <c r="I43" s="270" t="s">
        <v>227</v>
      </c>
      <c r="J43" s="272"/>
    </row>
    <row r="44" spans="1:10" s="275" customFormat="1" ht="21.75" thickBot="1" x14ac:dyDescent="0.25">
      <c r="A44" s="274">
        <f>MAX($A$16:$A43)+1</f>
        <v>26</v>
      </c>
      <c r="B44" s="274" t="s">
        <v>222</v>
      </c>
      <c r="C44" s="283" t="s">
        <v>1091</v>
      </c>
      <c r="D44" s="276" t="s">
        <v>1092</v>
      </c>
      <c r="E44" s="269" t="s">
        <v>1049</v>
      </c>
      <c r="F44" s="269"/>
      <c r="G44" s="270" t="s">
        <v>407</v>
      </c>
      <c r="H44" s="271">
        <v>42216</v>
      </c>
      <c r="I44" s="270" t="s">
        <v>227</v>
      </c>
      <c r="J44" s="272"/>
    </row>
    <row r="45" spans="1:10" s="275" customFormat="1" ht="21.75" thickBot="1" x14ac:dyDescent="0.25">
      <c r="A45" s="274">
        <f>MAX($A$16:$A44)+1</f>
        <v>27</v>
      </c>
      <c r="B45" s="274" t="s">
        <v>222</v>
      </c>
      <c r="C45" s="283" t="s">
        <v>1093</v>
      </c>
      <c r="D45" s="276" t="s">
        <v>1094</v>
      </c>
      <c r="E45" s="269" t="s">
        <v>1049</v>
      </c>
      <c r="F45" s="269"/>
      <c r="G45" s="270" t="s">
        <v>407</v>
      </c>
      <c r="H45" s="271">
        <v>42216</v>
      </c>
      <c r="I45" s="270" t="s">
        <v>227</v>
      </c>
      <c r="J45" s="272"/>
    </row>
    <row r="46" spans="1:10" s="275" customFormat="1" ht="21.75" thickBot="1" x14ac:dyDescent="0.25">
      <c r="A46" s="274">
        <f>MAX($A$16:$A45)+1</f>
        <v>28</v>
      </c>
      <c r="B46" s="274" t="s">
        <v>222</v>
      </c>
      <c r="C46" s="283" t="s">
        <v>1095</v>
      </c>
      <c r="D46" s="276" t="s">
        <v>1096</v>
      </c>
      <c r="E46" s="269" t="s">
        <v>1049</v>
      </c>
      <c r="F46" s="269"/>
      <c r="G46" s="270" t="s">
        <v>407</v>
      </c>
      <c r="H46" s="271">
        <v>42216</v>
      </c>
      <c r="I46" s="270" t="s">
        <v>227</v>
      </c>
      <c r="J46" s="272"/>
    </row>
    <row r="47" spans="1:10" ht="21.75" thickBot="1" x14ac:dyDescent="0.25">
      <c r="A47" s="158">
        <f>MAX($A$16:$A46)+1</f>
        <v>29</v>
      </c>
      <c r="B47" s="158" t="s">
        <v>222</v>
      </c>
      <c r="C47" s="363" t="s">
        <v>1097</v>
      </c>
      <c r="D47" s="366" t="s">
        <v>1098</v>
      </c>
      <c r="E47" s="269" t="s">
        <v>1049</v>
      </c>
      <c r="F47" s="364"/>
      <c r="G47" s="365" t="s">
        <v>407</v>
      </c>
      <c r="H47" s="295">
        <v>42216</v>
      </c>
      <c r="I47" s="365" t="s">
        <v>227</v>
      </c>
      <c r="J47" s="294"/>
    </row>
    <row r="48" spans="1:10" ht="32.25" thickBot="1" x14ac:dyDescent="0.25">
      <c r="A48" s="158">
        <f>MAX($A$16:$A47)+1</f>
        <v>30</v>
      </c>
      <c r="B48" s="158" t="s">
        <v>222</v>
      </c>
      <c r="C48" s="363" t="s">
        <v>1099</v>
      </c>
      <c r="D48" s="366" t="s">
        <v>1100</v>
      </c>
      <c r="E48" s="269" t="s">
        <v>1049</v>
      </c>
      <c r="F48" s="364"/>
      <c r="G48" s="365" t="s">
        <v>407</v>
      </c>
      <c r="H48" s="295">
        <v>42216</v>
      </c>
      <c r="I48" s="365" t="s">
        <v>227</v>
      </c>
      <c r="J48" s="294"/>
    </row>
    <row r="49" spans="1:11" ht="21.75" thickBot="1" x14ac:dyDescent="0.25">
      <c r="A49" s="158">
        <f>MAX($A$16:$A48)+1</f>
        <v>31</v>
      </c>
      <c r="B49" s="158" t="s">
        <v>222</v>
      </c>
      <c r="C49" s="363" t="s">
        <v>1101</v>
      </c>
      <c r="D49" s="366" t="s">
        <v>1102</v>
      </c>
      <c r="E49" s="269" t="s">
        <v>1049</v>
      </c>
      <c r="F49" s="364"/>
      <c r="G49" s="365" t="s">
        <v>407</v>
      </c>
      <c r="H49" s="295">
        <v>42216</v>
      </c>
      <c r="I49" s="365" t="s">
        <v>227</v>
      </c>
      <c r="J49" s="294"/>
    </row>
    <row r="50" spans="1:11" ht="21.75" thickBot="1" x14ac:dyDescent="0.25">
      <c r="A50" s="158">
        <f>MAX($A$16:$A49)+1</f>
        <v>32</v>
      </c>
      <c r="B50" s="158" t="s">
        <v>222</v>
      </c>
      <c r="C50" s="363" t="s">
        <v>1103</v>
      </c>
      <c r="D50" s="366" t="s">
        <v>1104</v>
      </c>
      <c r="E50" s="269" t="s">
        <v>1049</v>
      </c>
      <c r="F50" s="364"/>
      <c r="G50" s="365" t="s">
        <v>407</v>
      </c>
      <c r="H50" s="295">
        <v>42216</v>
      </c>
      <c r="I50" s="365" t="s">
        <v>227</v>
      </c>
      <c r="J50" s="294"/>
    </row>
    <row r="51" spans="1:11" ht="32.25" thickBot="1" x14ac:dyDescent="0.25">
      <c r="A51" s="158">
        <f>MAX($A$16:$A50)+1</f>
        <v>33</v>
      </c>
      <c r="B51" s="158" t="s">
        <v>222</v>
      </c>
      <c r="C51" s="363" t="s">
        <v>1105</v>
      </c>
      <c r="D51" s="366" t="s">
        <v>1106</v>
      </c>
      <c r="E51" s="269" t="s">
        <v>1049</v>
      </c>
      <c r="F51" s="364"/>
      <c r="G51" s="365" t="s">
        <v>407</v>
      </c>
      <c r="H51" s="295">
        <v>42216</v>
      </c>
      <c r="I51" s="365" t="s">
        <v>227</v>
      </c>
      <c r="J51" s="294"/>
    </row>
    <row r="52" spans="1:11" ht="42.75" thickBot="1" x14ac:dyDescent="0.25">
      <c r="A52" s="274">
        <f>MAX($A$16:$A51)+1</f>
        <v>34</v>
      </c>
      <c r="B52" s="274" t="s">
        <v>222</v>
      </c>
      <c r="C52" s="283" t="s">
        <v>1107</v>
      </c>
      <c r="D52" s="276" t="s">
        <v>1108</v>
      </c>
      <c r="E52" s="269" t="s">
        <v>1049</v>
      </c>
      <c r="F52" s="269"/>
      <c r="G52" s="270" t="s">
        <v>407</v>
      </c>
      <c r="H52" s="271">
        <v>42216</v>
      </c>
      <c r="I52" s="270" t="s">
        <v>227</v>
      </c>
      <c r="J52" s="272"/>
    </row>
    <row r="53" spans="1:11" s="327" customFormat="1" ht="21.75" thickBot="1" x14ac:dyDescent="0.25">
      <c r="A53" s="274">
        <f>MAX($A$16:$A52)+1</f>
        <v>35</v>
      </c>
      <c r="B53" s="274" t="s">
        <v>222</v>
      </c>
      <c r="C53" s="283" t="s">
        <v>1109</v>
      </c>
      <c r="D53" s="276" t="s">
        <v>1110</v>
      </c>
      <c r="E53" s="269" t="s">
        <v>1049</v>
      </c>
      <c r="F53" s="269"/>
      <c r="G53" s="270" t="s">
        <v>407</v>
      </c>
      <c r="H53" s="271">
        <v>42216</v>
      </c>
      <c r="I53" s="270" t="s">
        <v>227</v>
      </c>
      <c r="J53" s="272"/>
    </row>
    <row r="54" spans="1:11" ht="32.25" thickBot="1" x14ac:dyDescent="0.25">
      <c r="A54" s="158">
        <f>MAX($A$16:$A53)+1</f>
        <v>36</v>
      </c>
      <c r="B54" s="158" t="s">
        <v>222</v>
      </c>
      <c r="C54" s="363" t="s">
        <v>1111</v>
      </c>
      <c r="D54" s="366" t="s">
        <v>1112</v>
      </c>
      <c r="E54" s="269" t="s">
        <v>1049</v>
      </c>
      <c r="F54" s="364"/>
      <c r="G54" s="365" t="s">
        <v>407</v>
      </c>
      <c r="H54" s="295">
        <v>42216</v>
      </c>
      <c r="I54" s="365" t="s">
        <v>227</v>
      </c>
      <c r="J54" s="294"/>
    </row>
    <row r="55" spans="1:11" ht="21.75" thickBot="1" x14ac:dyDescent="0.25">
      <c r="A55" s="158">
        <f>MAX($A$16:$A54)+1</f>
        <v>37</v>
      </c>
      <c r="B55" s="158" t="s">
        <v>222</v>
      </c>
      <c r="C55" s="363" t="s">
        <v>1113</v>
      </c>
      <c r="D55" s="366" t="s">
        <v>1114</v>
      </c>
      <c r="E55" s="269" t="s">
        <v>1049</v>
      </c>
      <c r="F55" s="364"/>
      <c r="G55" s="365" t="s">
        <v>407</v>
      </c>
      <c r="H55" s="295">
        <v>42216</v>
      </c>
      <c r="I55" s="365" t="s">
        <v>227</v>
      </c>
      <c r="J55" s="294"/>
    </row>
    <row r="56" spans="1:11" ht="21.75" thickBot="1" x14ac:dyDescent="0.25">
      <c r="A56" s="158">
        <f>MAX($A$16:$A55)+1</f>
        <v>38</v>
      </c>
      <c r="B56" s="158" t="s">
        <v>222</v>
      </c>
      <c r="C56" s="363" t="s">
        <v>1115</v>
      </c>
      <c r="D56" s="366" t="s">
        <v>1116</v>
      </c>
      <c r="E56" s="269" t="s">
        <v>1049</v>
      </c>
      <c r="F56" s="364"/>
      <c r="G56" s="365" t="s">
        <v>407</v>
      </c>
      <c r="H56" s="295">
        <v>42216</v>
      </c>
      <c r="I56" s="365" t="s">
        <v>227</v>
      </c>
      <c r="J56" s="294"/>
    </row>
    <row r="57" spans="1:11" ht="21.75" thickBot="1" x14ac:dyDescent="0.25">
      <c r="A57" s="158">
        <f>MAX($A$16:$A56)+1</f>
        <v>39</v>
      </c>
      <c r="B57" s="158" t="s">
        <v>222</v>
      </c>
      <c r="C57" s="363" t="s">
        <v>1117</v>
      </c>
      <c r="D57" s="366" t="s">
        <v>1118</v>
      </c>
      <c r="E57" s="269" t="s">
        <v>1049</v>
      </c>
      <c r="F57" s="364"/>
      <c r="G57" s="365" t="s">
        <v>407</v>
      </c>
      <c r="H57" s="295">
        <v>42216</v>
      </c>
      <c r="I57" s="365" t="s">
        <v>227</v>
      </c>
      <c r="J57" s="294"/>
    </row>
    <row r="58" spans="1:11" ht="21.75" thickBot="1" x14ac:dyDescent="0.25">
      <c r="A58" s="158">
        <f>MAX($A$16:$A57)+1</f>
        <v>40</v>
      </c>
      <c r="B58" s="158" t="s">
        <v>222</v>
      </c>
      <c r="C58" s="363" t="s">
        <v>1119</v>
      </c>
      <c r="D58" s="366" t="s">
        <v>1120</v>
      </c>
      <c r="E58" s="269" t="s">
        <v>1049</v>
      </c>
      <c r="F58" s="364"/>
      <c r="G58" s="365" t="s">
        <v>407</v>
      </c>
      <c r="H58" s="295">
        <v>42216</v>
      </c>
      <c r="I58" s="365" t="s">
        <v>227</v>
      </c>
      <c r="J58" s="294"/>
    </row>
    <row r="59" spans="1:11" ht="32.25" thickBot="1" x14ac:dyDescent="0.25">
      <c r="A59" s="158">
        <f>MAX($A$16:$A58)+1</f>
        <v>41</v>
      </c>
      <c r="B59" s="158" t="s">
        <v>222</v>
      </c>
      <c r="C59" s="363" t="s">
        <v>1121</v>
      </c>
      <c r="D59" s="366" t="s">
        <v>1122</v>
      </c>
      <c r="E59" s="269" t="s">
        <v>1049</v>
      </c>
      <c r="F59" s="364"/>
      <c r="G59" s="365" t="s">
        <v>407</v>
      </c>
      <c r="H59" s="295">
        <v>42216</v>
      </c>
      <c r="I59" s="365" t="s">
        <v>227</v>
      </c>
      <c r="J59" s="294"/>
    </row>
    <row r="60" spans="1:11" ht="21.75" thickBot="1" x14ac:dyDescent="0.25">
      <c r="A60" s="158">
        <f>MAX($A$16:$A59)+1</f>
        <v>42</v>
      </c>
      <c r="B60" s="158" t="s">
        <v>222</v>
      </c>
      <c r="C60" s="363" t="s">
        <v>1123</v>
      </c>
      <c r="D60" s="366" t="s">
        <v>1124</v>
      </c>
      <c r="E60" s="269" t="s">
        <v>1049</v>
      </c>
      <c r="F60" s="364"/>
      <c r="G60" s="365" t="s">
        <v>407</v>
      </c>
      <c r="H60" s="295">
        <v>42216</v>
      </c>
      <c r="I60" s="365" t="s">
        <v>227</v>
      </c>
      <c r="J60" s="294"/>
    </row>
    <row r="61" spans="1:11" ht="21.75" thickBot="1" x14ac:dyDescent="0.25">
      <c r="A61" s="158">
        <f>MAX($A$16:$A60)+1</f>
        <v>43</v>
      </c>
      <c r="B61" s="158" t="s">
        <v>222</v>
      </c>
      <c r="C61" s="363" t="s">
        <v>1125</v>
      </c>
      <c r="D61" s="366" t="s">
        <v>1126</v>
      </c>
      <c r="E61" s="269" t="s">
        <v>1049</v>
      </c>
      <c r="F61" s="364"/>
      <c r="G61" s="365" t="s">
        <v>407</v>
      </c>
      <c r="H61" s="295">
        <v>42216</v>
      </c>
      <c r="I61" s="365" t="s">
        <v>227</v>
      </c>
      <c r="J61" s="294"/>
    </row>
    <row r="62" spans="1:11" ht="21.75" thickBot="1" x14ac:dyDescent="0.25">
      <c r="A62" s="158">
        <f>MAX($A$16:$A61)+1</f>
        <v>44</v>
      </c>
      <c r="B62" s="158" t="s">
        <v>222</v>
      </c>
      <c r="C62" s="363" t="s">
        <v>1127</v>
      </c>
      <c r="D62" s="366" t="s">
        <v>325</v>
      </c>
      <c r="E62" s="269" t="s">
        <v>1049</v>
      </c>
      <c r="F62" s="364"/>
      <c r="G62" s="365" t="s">
        <v>407</v>
      </c>
      <c r="H62" s="295">
        <v>42216</v>
      </c>
      <c r="I62" s="365" t="s">
        <v>227</v>
      </c>
      <c r="J62" s="294"/>
    </row>
    <row r="63" spans="1:11" s="273" customFormat="1" ht="21.75" thickBot="1" x14ac:dyDescent="0.25">
      <c r="A63" s="274">
        <f>MAX($A$16:$A62)+1</f>
        <v>45</v>
      </c>
      <c r="B63" s="274" t="s">
        <v>222</v>
      </c>
      <c r="C63" s="283" t="s">
        <v>1128</v>
      </c>
      <c r="D63" s="276" t="s">
        <v>1129</v>
      </c>
      <c r="E63" s="269" t="s">
        <v>1049</v>
      </c>
      <c r="F63" s="269"/>
      <c r="G63" s="270" t="s">
        <v>407</v>
      </c>
      <c r="H63" s="271">
        <v>42216</v>
      </c>
      <c r="I63" s="270" t="s">
        <v>227</v>
      </c>
      <c r="J63" s="272"/>
      <c r="K63" s="327"/>
    </row>
    <row r="64" spans="1:11" ht="21.75" thickBot="1" x14ac:dyDescent="0.25">
      <c r="A64" s="158">
        <f>MAX($A$16:$A63)+1</f>
        <v>46</v>
      </c>
      <c r="B64" s="274" t="s">
        <v>222</v>
      </c>
      <c r="C64" s="283" t="s">
        <v>1130</v>
      </c>
      <c r="D64" s="276" t="s">
        <v>1131</v>
      </c>
      <c r="E64" s="269" t="s">
        <v>1049</v>
      </c>
      <c r="F64" s="269"/>
      <c r="G64" s="270" t="s">
        <v>407</v>
      </c>
      <c r="H64" s="271">
        <v>42216</v>
      </c>
      <c r="I64" s="270" t="s">
        <v>227</v>
      </c>
      <c r="J64" s="272"/>
    </row>
    <row r="65" spans="1:10" ht="21.75" thickBot="1" x14ac:dyDescent="0.25">
      <c r="A65" s="158">
        <f>MAX($A$16:$A64)+1</f>
        <v>47</v>
      </c>
      <c r="B65" s="274" t="s">
        <v>222</v>
      </c>
      <c r="C65" s="283" t="s">
        <v>1132</v>
      </c>
      <c r="D65" s="276" t="s">
        <v>1133</v>
      </c>
      <c r="E65" s="269" t="s">
        <v>1049</v>
      </c>
      <c r="F65" s="269"/>
      <c r="G65" s="270" t="s">
        <v>407</v>
      </c>
      <c r="H65" s="271">
        <v>42216</v>
      </c>
      <c r="I65" s="270" t="s">
        <v>227</v>
      </c>
      <c r="J65" s="272"/>
    </row>
    <row r="66" spans="1:10" ht="21.75" thickBot="1" x14ac:dyDescent="0.25">
      <c r="A66" s="158">
        <f>MAX($A$16:$A65)+1</f>
        <v>48</v>
      </c>
      <c r="B66" s="274" t="s">
        <v>222</v>
      </c>
      <c r="C66" s="283" t="s">
        <v>1134</v>
      </c>
      <c r="D66" s="276" t="s">
        <v>1135</v>
      </c>
      <c r="E66" s="269" t="s">
        <v>1049</v>
      </c>
      <c r="F66" s="269"/>
      <c r="G66" s="270" t="s">
        <v>407</v>
      </c>
      <c r="H66" s="271">
        <v>42216</v>
      </c>
      <c r="I66" s="270" t="s">
        <v>227</v>
      </c>
      <c r="J66" s="272"/>
    </row>
    <row r="67" spans="1:10" ht="21.75" thickBot="1" x14ac:dyDescent="0.25">
      <c r="A67" s="158">
        <f>MAX($A$16:$A66)+1</f>
        <v>49</v>
      </c>
      <c r="B67" s="274" t="s">
        <v>222</v>
      </c>
      <c r="C67" s="283" t="s">
        <v>1136</v>
      </c>
      <c r="D67" s="276" t="s">
        <v>1137</v>
      </c>
      <c r="E67" s="269" t="s">
        <v>1049</v>
      </c>
      <c r="F67" s="269"/>
      <c r="G67" s="270" t="s">
        <v>407</v>
      </c>
      <c r="H67" s="271">
        <v>42216</v>
      </c>
      <c r="I67" s="270" t="s">
        <v>227</v>
      </c>
      <c r="J67" s="272"/>
    </row>
    <row r="68" spans="1:10" ht="21.75" thickBot="1" x14ac:dyDescent="0.25">
      <c r="A68" s="158">
        <f>MAX($A$16:$A67)+1</f>
        <v>50</v>
      </c>
      <c r="B68" s="274" t="s">
        <v>222</v>
      </c>
      <c r="C68" s="283" t="s">
        <v>1138</v>
      </c>
      <c r="D68" s="276" t="s">
        <v>1139</v>
      </c>
      <c r="E68" s="269" t="s">
        <v>1049</v>
      </c>
      <c r="F68" s="269"/>
      <c r="G68" s="270" t="s">
        <v>407</v>
      </c>
      <c r="H68" s="271">
        <v>42216</v>
      </c>
      <c r="I68" s="270" t="s">
        <v>227</v>
      </c>
      <c r="J68" s="272"/>
    </row>
    <row r="69" spans="1:10" s="275" customFormat="1" ht="21.75" thickBot="1" x14ac:dyDescent="0.25">
      <c r="A69" s="274">
        <f>MAX($A$16:$A68)+1</f>
        <v>51</v>
      </c>
      <c r="B69" s="274" t="s">
        <v>222</v>
      </c>
      <c r="C69" s="283" t="s">
        <v>1140</v>
      </c>
      <c r="D69" s="276" t="s">
        <v>1141</v>
      </c>
      <c r="E69" s="269" t="s">
        <v>1049</v>
      </c>
      <c r="F69" s="269"/>
      <c r="G69" s="270" t="s">
        <v>407</v>
      </c>
      <c r="H69" s="271">
        <v>42216</v>
      </c>
      <c r="I69" s="270" t="s">
        <v>227</v>
      </c>
      <c r="J69" s="272"/>
    </row>
    <row r="70" spans="1:10" s="275" customFormat="1" ht="32.25" thickBot="1" x14ac:dyDescent="0.25">
      <c r="A70" s="274">
        <f>MAX($A$16:$A69)+1</f>
        <v>52</v>
      </c>
      <c r="B70" s="274" t="s">
        <v>222</v>
      </c>
      <c r="C70" s="283" t="s">
        <v>1142</v>
      </c>
      <c r="D70" s="276" t="s">
        <v>1143</v>
      </c>
      <c r="E70" s="269" t="s">
        <v>1049</v>
      </c>
      <c r="F70" s="269"/>
      <c r="G70" s="270" t="s">
        <v>407</v>
      </c>
      <c r="H70" s="271">
        <v>42216</v>
      </c>
      <c r="I70" s="270" t="s">
        <v>227</v>
      </c>
      <c r="J70" s="272"/>
    </row>
    <row r="71" spans="1:10" s="275" customFormat="1" ht="21.75" thickBot="1" x14ac:dyDescent="0.25">
      <c r="A71" s="274">
        <f>MAX($A$16:$A70)+1</f>
        <v>53</v>
      </c>
      <c r="B71" s="274" t="s">
        <v>222</v>
      </c>
      <c r="C71" s="283" t="s">
        <v>1144</v>
      </c>
      <c r="D71" s="276" t="s">
        <v>1145</v>
      </c>
      <c r="E71" s="269" t="s">
        <v>1049</v>
      </c>
      <c r="F71" s="269"/>
      <c r="G71" s="270" t="s">
        <v>407</v>
      </c>
      <c r="H71" s="271">
        <v>42216</v>
      </c>
      <c r="I71" s="270" t="s">
        <v>227</v>
      </c>
      <c r="J71" s="272"/>
    </row>
    <row r="72" spans="1:10" s="275" customFormat="1" ht="32.25" thickBot="1" x14ac:dyDescent="0.25">
      <c r="A72" s="274">
        <f>MAX($A$16:$A71)+1</f>
        <v>54</v>
      </c>
      <c r="B72" s="274" t="s">
        <v>222</v>
      </c>
      <c r="C72" s="283" t="s">
        <v>1146</v>
      </c>
      <c r="D72" s="276" t="s">
        <v>1147</v>
      </c>
      <c r="E72" s="269" t="s">
        <v>1049</v>
      </c>
      <c r="F72" s="269"/>
      <c r="G72" s="270" t="s">
        <v>407</v>
      </c>
      <c r="H72" s="271">
        <v>42216</v>
      </c>
      <c r="I72" s="270" t="s">
        <v>227</v>
      </c>
      <c r="J72" s="272"/>
    </row>
    <row r="73" spans="1:10" s="275" customFormat="1" ht="32.25" thickBot="1" x14ac:dyDescent="0.25">
      <c r="A73" s="274">
        <f>MAX($A$16:$A72)+1</f>
        <v>55</v>
      </c>
      <c r="B73" s="274" t="s">
        <v>222</v>
      </c>
      <c r="C73" s="283" t="s">
        <v>1148</v>
      </c>
      <c r="D73" s="276" t="s">
        <v>1149</v>
      </c>
      <c r="E73" s="269" t="s">
        <v>1049</v>
      </c>
      <c r="F73" s="269"/>
      <c r="G73" s="270" t="s">
        <v>407</v>
      </c>
      <c r="H73" s="271">
        <v>42216</v>
      </c>
      <c r="I73" s="270" t="s">
        <v>227</v>
      </c>
      <c r="J73" s="272"/>
    </row>
    <row r="74" spans="1:10" ht="21.75" thickBot="1" x14ac:dyDescent="0.25">
      <c r="A74" s="158">
        <f>MAX($A$16:$A73)+1</f>
        <v>56</v>
      </c>
      <c r="B74" s="158" t="s">
        <v>1150</v>
      </c>
      <c r="C74" s="363" t="s">
        <v>1151</v>
      </c>
      <c r="D74" s="366" t="s">
        <v>1152</v>
      </c>
      <c r="E74" s="269" t="s">
        <v>1049</v>
      </c>
      <c r="F74" s="364"/>
      <c r="G74" s="365" t="s">
        <v>407</v>
      </c>
      <c r="H74" s="295">
        <v>42216</v>
      </c>
      <c r="I74" s="365" t="s">
        <v>227</v>
      </c>
      <c r="J74" s="294"/>
    </row>
    <row r="75" spans="1:10" ht="32.25" thickBot="1" x14ac:dyDescent="0.25">
      <c r="A75" s="158">
        <f>MAX($A$16:$A74)+1</f>
        <v>57</v>
      </c>
      <c r="B75" s="158" t="s">
        <v>222</v>
      </c>
      <c r="C75" s="363" t="s">
        <v>1153</v>
      </c>
      <c r="D75" s="366" t="s">
        <v>1154</v>
      </c>
      <c r="E75" s="269" t="s">
        <v>1049</v>
      </c>
      <c r="F75" s="364"/>
      <c r="G75" s="365" t="s">
        <v>407</v>
      </c>
      <c r="H75" s="295">
        <v>42216</v>
      </c>
      <c r="I75" s="365" t="s">
        <v>227</v>
      </c>
      <c r="J75" s="294"/>
    </row>
    <row r="76" spans="1:10" ht="32.25" thickBot="1" x14ac:dyDescent="0.25">
      <c r="A76" s="158">
        <f>MAX($A$16:$A75)+1</f>
        <v>58</v>
      </c>
      <c r="B76" s="158" t="s">
        <v>222</v>
      </c>
      <c r="C76" s="363" t="s">
        <v>1155</v>
      </c>
      <c r="D76" s="366" t="s">
        <v>1156</v>
      </c>
      <c r="E76" s="269" t="s">
        <v>1049</v>
      </c>
      <c r="F76" s="364"/>
      <c r="G76" s="365" t="s">
        <v>407</v>
      </c>
      <c r="H76" s="295">
        <v>42216</v>
      </c>
      <c r="I76" s="365" t="s">
        <v>227</v>
      </c>
      <c r="J76" s="294"/>
    </row>
    <row r="77" spans="1:10" ht="21.75" thickBot="1" x14ac:dyDescent="0.25">
      <c r="A77" s="158">
        <f>MAX($A$16:$A76)+1</f>
        <v>59</v>
      </c>
      <c r="B77" s="158" t="s">
        <v>222</v>
      </c>
      <c r="C77" s="363" t="s">
        <v>1157</v>
      </c>
      <c r="D77" s="366" t="s">
        <v>1158</v>
      </c>
      <c r="E77" s="269" t="s">
        <v>1049</v>
      </c>
      <c r="F77" s="364"/>
      <c r="G77" s="365" t="s">
        <v>407</v>
      </c>
      <c r="H77" s="295">
        <v>42216</v>
      </c>
      <c r="I77" s="365" t="s">
        <v>227</v>
      </c>
      <c r="J77" s="294"/>
    </row>
    <row r="78" spans="1:10" ht="21.75" thickBot="1" x14ac:dyDescent="0.25">
      <c r="A78" s="158">
        <f>MAX($A$16:$A77)+1</f>
        <v>60</v>
      </c>
      <c r="B78" s="158" t="s">
        <v>222</v>
      </c>
      <c r="C78" s="363" t="s">
        <v>1159</v>
      </c>
      <c r="D78" s="366" t="s">
        <v>1160</v>
      </c>
      <c r="E78" s="269" t="s">
        <v>1049</v>
      </c>
      <c r="F78" s="363"/>
      <c r="G78" s="365" t="s">
        <v>407</v>
      </c>
      <c r="H78" s="295">
        <v>42216</v>
      </c>
      <c r="I78" s="365" t="s">
        <v>227</v>
      </c>
      <c r="J78" s="294"/>
    </row>
    <row r="79" spans="1:10" ht="32.25" thickBot="1" x14ac:dyDescent="0.25">
      <c r="A79" s="158">
        <f>MAX($A$16:$A78)+1</f>
        <v>61</v>
      </c>
      <c r="B79" s="158" t="s">
        <v>222</v>
      </c>
      <c r="C79" s="363" t="s">
        <v>1161</v>
      </c>
      <c r="D79" s="366" t="s">
        <v>1162</v>
      </c>
      <c r="E79" s="269" t="s">
        <v>1049</v>
      </c>
      <c r="F79" s="363"/>
      <c r="G79" s="365" t="s">
        <v>407</v>
      </c>
      <c r="H79" s="295">
        <v>42216</v>
      </c>
      <c r="I79" s="365" t="s">
        <v>227</v>
      </c>
      <c r="J79" s="294"/>
    </row>
    <row r="80" spans="1:10" ht="32.25" thickBot="1" x14ac:dyDescent="0.25">
      <c r="A80" s="158">
        <f>MAX($A$16:$A79)+1</f>
        <v>62</v>
      </c>
      <c r="B80" s="158" t="s">
        <v>222</v>
      </c>
      <c r="C80" s="363" t="s">
        <v>1163</v>
      </c>
      <c r="D80" s="366" t="s">
        <v>1164</v>
      </c>
      <c r="E80" s="269" t="s">
        <v>1049</v>
      </c>
      <c r="F80" s="363"/>
      <c r="G80" s="365" t="s">
        <v>407</v>
      </c>
      <c r="H80" s="295">
        <v>42216</v>
      </c>
      <c r="I80" s="365" t="s">
        <v>227</v>
      </c>
      <c r="J80" s="294"/>
    </row>
    <row r="81" spans="1:12" ht="21.75" thickBot="1" x14ac:dyDescent="0.25">
      <c r="A81" s="158">
        <f>MAX($A$16:$A80)+1</f>
        <v>63</v>
      </c>
      <c r="B81" s="158" t="s">
        <v>222</v>
      </c>
      <c r="C81" s="363" t="s">
        <v>1165</v>
      </c>
      <c r="D81" s="366" t="s">
        <v>436</v>
      </c>
      <c r="E81" s="269" t="s">
        <v>1049</v>
      </c>
      <c r="F81" s="363"/>
      <c r="G81" s="365" t="s">
        <v>407</v>
      </c>
      <c r="H81" s="295">
        <v>42216</v>
      </c>
      <c r="I81" s="365" t="s">
        <v>227</v>
      </c>
      <c r="J81" s="294"/>
    </row>
    <row r="82" spans="1:12" ht="32.25" thickBot="1" x14ac:dyDescent="0.25">
      <c r="A82" s="158">
        <f>MAX($A$16:$A81)+1</f>
        <v>64</v>
      </c>
      <c r="B82" s="158" t="s">
        <v>222</v>
      </c>
      <c r="C82" s="363" t="s">
        <v>1166</v>
      </c>
      <c r="D82" s="366" t="s">
        <v>1167</v>
      </c>
      <c r="E82" s="269" t="s">
        <v>1049</v>
      </c>
      <c r="F82" s="364"/>
      <c r="G82" s="365" t="s">
        <v>407</v>
      </c>
      <c r="H82" s="295">
        <v>42216</v>
      </c>
      <c r="I82" s="365" t="s">
        <v>227</v>
      </c>
      <c r="J82" s="294"/>
    </row>
    <row r="83" spans="1:12" ht="21.75" thickBot="1" x14ac:dyDescent="0.25">
      <c r="A83" s="158">
        <f>MAX($A$16:$A82)+1</f>
        <v>65</v>
      </c>
      <c r="B83" s="158" t="s">
        <v>222</v>
      </c>
      <c r="C83" s="363" t="s">
        <v>1168</v>
      </c>
      <c r="D83" s="366" t="s">
        <v>1169</v>
      </c>
      <c r="E83" s="269" t="s">
        <v>1049</v>
      </c>
      <c r="F83" s="364"/>
      <c r="G83" s="365" t="s">
        <v>407</v>
      </c>
      <c r="H83" s="295">
        <v>42216</v>
      </c>
      <c r="I83" s="365" t="s">
        <v>227</v>
      </c>
      <c r="J83" s="294"/>
    </row>
    <row r="84" spans="1:12" ht="21.75" thickBot="1" x14ac:dyDescent="0.25">
      <c r="A84" s="158">
        <f>MAX($A$16:$A83)+1</f>
        <v>66</v>
      </c>
      <c r="B84" s="158" t="s">
        <v>222</v>
      </c>
      <c r="C84" s="363" t="s">
        <v>1170</v>
      </c>
      <c r="D84" s="366" t="s">
        <v>1171</v>
      </c>
      <c r="E84" s="269" t="s">
        <v>1049</v>
      </c>
      <c r="F84" s="364"/>
      <c r="G84" s="365" t="s">
        <v>407</v>
      </c>
      <c r="H84" s="295">
        <v>42216</v>
      </c>
      <c r="I84" s="365" t="s">
        <v>227</v>
      </c>
      <c r="J84" s="294"/>
    </row>
    <row r="85" spans="1:12" s="275" customFormat="1" ht="21.75" thickBot="1" x14ac:dyDescent="0.25">
      <c r="A85" s="158">
        <f>MAX($A$16:$A84)+1</f>
        <v>67</v>
      </c>
      <c r="B85" s="274" t="s">
        <v>222</v>
      </c>
      <c r="C85" s="283" t="s">
        <v>1172</v>
      </c>
      <c r="D85" s="276" t="s">
        <v>1173</v>
      </c>
      <c r="E85" s="269" t="s">
        <v>1049</v>
      </c>
      <c r="F85" s="269"/>
      <c r="G85" s="270" t="s">
        <v>407</v>
      </c>
      <c r="H85" s="271">
        <v>42216</v>
      </c>
      <c r="I85" s="270" t="s">
        <v>227</v>
      </c>
      <c r="J85" s="272"/>
      <c r="L85"/>
    </row>
    <row r="86" spans="1:12" s="275" customFormat="1" ht="21.75" thickBot="1" x14ac:dyDescent="0.25">
      <c r="A86" s="274">
        <f>MAX($A$16:$A85)+1</f>
        <v>68</v>
      </c>
      <c r="B86" s="274" t="s">
        <v>1174</v>
      </c>
      <c r="C86" s="283" t="s">
        <v>1175</v>
      </c>
      <c r="D86" s="276" t="s">
        <v>308</v>
      </c>
      <c r="E86" s="269" t="s">
        <v>1049</v>
      </c>
      <c r="F86" s="269"/>
      <c r="G86" s="270" t="s">
        <v>407</v>
      </c>
      <c r="H86" s="271">
        <v>42216</v>
      </c>
      <c r="I86" s="270" t="s">
        <v>227</v>
      </c>
      <c r="J86" s="272"/>
    </row>
    <row r="87" spans="1:12" s="275" customFormat="1" ht="21.75" thickBot="1" x14ac:dyDescent="0.25">
      <c r="A87" s="274">
        <f>MAX($A$16:$A86)+1</f>
        <v>69</v>
      </c>
      <c r="B87" s="274" t="s">
        <v>222</v>
      </c>
      <c r="C87" s="283" t="s">
        <v>1176</v>
      </c>
      <c r="D87" s="276" t="s">
        <v>1177</v>
      </c>
      <c r="E87" s="269" t="s">
        <v>1049</v>
      </c>
      <c r="F87" s="269"/>
      <c r="G87" s="270" t="s">
        <v>407</v>
      </c>
      <c r="H87" s="271">
        <v>42216</v>
      </c>
      <c r="I87" s="270" t="s">
        <v>227</v>
      </c>
      <c r="J87" s="272"/>
    </row>
    <row r="88" spans="1:12" s="275" customFormat="1" ht="21.75" thickBot="1" x14ac:dyDescent="0.25">
      <c r="A88" s="274">
        <f>MAX($A$16:$A87)+1</f>
        <v>70</v>
      </c>
      <c r="B88" s="274" t="s">
        <v>1178</v>
      </c>
      <c r="C88" s="283" t="s">
        <v>1179</v>
      </c>
      <c r="D88" s="276" t="s">
        <v>1180</v>
      </c>
      <c r="E88" s="269" t="s">
        <v>1049</v>
      </c>
      <c r="F88" s="269"/>
      <c r="G88" s="270" t="s">
        <v>407</v>
      </c>
      <c r="H88" s="271">
        <v>42216</v>
      </c>
      <c r="I88" s="270" t="s">
        <v>227</v>
      </c>
      <c r="J88" s="272"/>
    </row>
    <row r="89" spans="1:12" s="275" customFormat="1" ht="21.75" thickBot="1" x14ac:dyDescent="0.25">
      <c r="A89" s="274">
        <f>MAX($A$16:$A88)+1</f>
        <v>71</v>
      </c>
      <c r="B89" s="274" t="s">
        <v>1178</v>
      </c>
      <c r="C89" s="283" t="s">
        <v>1181</v>
      </c>
      <c r="D89" s="276" t="s">
        <v>1182</v>
      </c>
      <c r="E89" s="269" t="s">
        <v>1049</v>
      </c>
      <c r="F89" s="269"/>
      <c r="G89" s="270" t="s">
        <v>407</v>
      </c>
      <c r="H89" s="271">
        <v>42216</v>
      </c>
      <c r="I89" s="270" t="s">
        <v>227</v>
      </c>
      <c r="J89" s="272"/>
    </row>
    <row r="90" spans="1:12" s="275" customFormat="1" ht="21.75" thickBot="1" x14ac:dyDescent="0.25">
      <c r="A90" s="274">
        <f>MAX($A$16:$A89)+1</f>
        <v>72</v>
      </c>
      <c r="B90" s="274" t="s">
        <v>1178</v>
      </c>
      <c r="C90" s="283" t="s">
        <v>1183</v>
      </c>
      <c r="D90" s="276" t="s">
        <v>1184</v>
      </c>
      <c r="E90" s="269" t="s">
        <v>1049</v>
      </c>
      <c r="F90" s="269"/>
      <c r="G90" s="270" t="s">
        <v>407</v>
      </c>
      <c r="H90" s="271">
        <v>42216</v>
      </c>
      <c r="I90" s="270" t="s">
        <v>227</v>
      </c>
      <c r="J90" s="272"/>
    </row>
    <row r="91" spans="1:12" s="275" customFormat="1" ht="21.75" thickBot="1" x14ac:dyDescent="0.25">
      <c r="A91" s="274">
        <f>MAX($A$16:$A90)+1</f>
        <v>73</v>
      </c>
      <c r="B91" s="274" t="s">
        <v>1178</v>
      </c>
      <c r="C91" s="283" t="s">
        <v>1185</v>
      </c>
      <c r="D91" s="276" t="s">
        <v>1186</v>
      </c>
      <c r="E91" s="269" t="s">
        <v>1049</v>
      </c>
      <c r="F91" s="269"/>
      <c r="G91" s="270" t="s">
        <v>407</v>
      </c>
      <c r="H91" s="271">
        <v>42216</v>
      </c>
      <c r="I91" s="270" t="s">
        <v>227</v>
      </c>
      <c r="J91" s="272"/>
    </row>
    <row r="92" spans="1:12" s="275" customFormat="1" ht="21.75" thickBot="1" x14ac:dyDescent="0.25">
      <c r="A92" s="274">
        <f>MAX($A$16:$A91)+1</f>
        <v>74</v>
      </c>
      <c r="B92" s="274" t="s">
        <v>1178</v>
      </c>
      <c r="C92" s="283" t="s">
        <v>1187</v>
      </c>
      <c r="D92" s="276" t="s">
        <v>1188</v>
      </c>
      <c r="E92" s="269" t="s">
        <v>1049</v>
      </c>
      <c r="F92" s="269"/>
      <c r="G92" s="270" t="s">
        <v>407</v>
      </c>
      <c r="H92" s="271">
        <v>42216</v>
      </c>
      <c r="I92" s="270" t="s">
        <v>227</v>
      </c>
      <c r="J92" s="272"/>
    </row>
    <row r="93" spans="1:12" ht="21.75" thickBot="1" x14ac:dyDescent="0.25">
      <c r="A93" s="158">
        <f>MAX($A$16:$A92)+1</f>
        <v>75</v>
      </c>
      <c r="B93" s="158" t="s">
        <v>1178</v>
      </c>
      <c r="C93" s="363" t="s">
        <v>1189</v>
      </c>
      <c r="D93" s="366" t="s">
        <v>1190</v>
      </c>
      <c r="E93" s="269" t="s">
        <v>1049</v>
      </c>
      <c r="F93" s="364"/>
      <c r="G93" s="365" t="s">
        <v>407</v>
      </c>
      <c r="H93" s="295">
        <v>42216</v>
      </c>
      <c r="I93" s="365" t="s">
        <v>227</v>
      </c>
      <c r="J93" s="294"/>
    </row>
    <row r="94" spans="1:12" ht="21.75" thickBot="1" x14ac:dyDescent="0.25">
      <c r="A94" s="158">
        <f>MAX($A$16:$A93)+1</f>
        <v>76</v>
      </c>
      <c r="B94" s="158" t="s">
        <v>1178</v>
      </c>
      <c r="C94" s="363" t="s">
        <v>1191</v>
      </c>
      <c r="D94" s="366" t="s">
        <v>1192</v>
      </c>
      <c r="E94" s="269" t="s">
        <v>1049</v>
      </c>
      <c r="F94" s="364"/>
      <c r="G94" s="365" t="s">
        <v>407</v>
      </c>
      <c r="H94" s="295">
        <v>42216</v>
      </c>
      <c r="I94" s="365" t="s">
        <v>227</v>
      </c>
      <c r="J94" s="294"/>
    </row>
    <row r="95" spans="1:12" ht="21.75" thickBot="1" x14ac:dyDescent="0.25">
      <c r="A95" s="158">
        <f>MAX($A$16:$A94)+1</f>
        <v>77</v>
      </c>
      <c r="B95" s="158" t="s">
        <v>1178</v>
      </c>
      <c r="C95" s="363" t="s">
        <v>1193</v>
      </c>
      <c r="D95" s="366" t="s">
        <v>1194</v>
      </c>
      <c r="E95" s="269" t="s">
        <v>1049</v>
      </c>
      <c r="F95" s="364"/>
      <c r="G95" s="365" t="s">
        <v>407</v>
      </c>
      <c r="H95" s="295">
        <v>42216</v>
      </c>
      <c r="I95" s="365" t="s">
        <v>227</v>
      </c>
      <c r="J95" s="294"/>
    </row>
    <row r="96" spans="1:12" ht="21.75" thickBot="1" x14ac:dyDescent="0.25">
      <c r="A96" s="158">
        <f>MAX($A$16:$A95)+1</f>
        <v>78</v>
      </c>
      <c r="B96" s="158" t="s">
        <v>1178</v>
      </c>
      <c r="C96" s="363" t="s">
        <v>1195</v>
      </c>
      <c r="D96" s="366" t="s">
        <v>1196</v>
      </c>
      <c r="E96" s="269" t="s">
        <v>1049</v>
      </c>
      <c r="F96" s="364"/>
      <c r="G96" s="365" t="s">
        <v>407</v>
      </c>
      <c r="H96" s="295">
        <v>42216</v>
      </c>
      <c r="I96" s="365" t="s">
        <v>227</v>
      </c>
      <c r="J96" s="294"/>
    </row>
    <row r="97" spans="1:11" ht="21.75" thickBot="1" x14ac:dyDescent="0.25">
      <c r="A97" s="158">
        <f>MAX($A$16:$A96)+1</f>
        <v>79</v>
      </c>
      <c r="B97" s="158" t="s">
        <v>1178</v>
      </c>
      <c r="C97" s="363" t="s">
        <v>1197</v>
      </c>
      <c r="D97" s="366" t="s">
        <v>1198</v>
      </c>
      <c r="E97" s="269" t="s">
        <v>1049</v>
      </c>
      <c r="F97" s="364"/>
      <c r="G97" s="365" t="s">
        <v>407</v>
      </c>
      <c r="H97" s="295">
        <v>42216</v>
      </c>
      <c r="I97" s="365" t="s">
        <v>227</v>
      </c>
      <c r="J97" s="294"/>
    </row>
    <row r="98" spans="1:11" ht="21.75" thickBot="1" x14ac:dyDescent="0.25">
      <c r="A98" s="158">
        <f>MAX($A$16:$A97)+1</f>
        <v>80</v>
      </c>
      <c r="B98" s="158" t="s">
        <v>1178</v>
      </c>
      <c r="C98" s="363" t="s">
        <v>1199</v>
      </c>
      <c r="D98" s="366" t="s">
        <v>1200</v>
      </c>
      <c r="E98" s="269" t="s">
        <v>1049</v>
      </c>
      <c r="F98" s="364"/>
      <c r="G98" s="365" t="s">
        <v>407</v>
      </c>
      <c r="H98" s="295">
        <v>42216</v>
      </c>
      <c r="I98" s="365" t="s">
        <v>227</v>
      </c>
      <c r="J98" s="294"/>
    </row>
    <row r="99" spans="1:11" ht="13.5" thickBot="1" x14ac:dyDescent="0.25">
      <c r="A99" s="277" t="s">
        <v>1201</v>
      </c>
      <c r="B99" s="260"/>
      <c r="C99" s="261"/>
      <c r="D99" s="261"/>
      <c r="E99" s="333"/>
      <c r="F99" s="260"/>
      <c r="G99" s="261"/>
      <c r="H99" s="262"/>
      <c r="I99" s="263"/>
      <c r="J99" s="264"/>
    </row>
    <row r="100" spans="1:11" ht="13.5" thickBot="1" x14ac:dyDescent="0.25">
      <c r="A100" s="158">
        <f>MAX($A$16:$A99)+1</f>
        <v>81</v>
      </c>
      <c r="B100" s="158" t="s">
        <v>453</v>
      </c>
      <c r="C100" s="363" t="s">
        <v>454</v>
      </c>
      <c r="D100" s="366" t="s">
        <v>455</v>
      </c>
      <c r="E100" s="269" t="s">
        <v>445</v>
      </c>
      <c r="F100" s="364"/>
      <c r="G100" s="365"/>
      <c r="H100" s="295"/>
      <c r="I100" s="365" t="s">
        <v>1202</v>
      </c>
      <c r="J100" s="294"/>
    </row>
    <row r="101" spans="1:11" ht="13.5" thickBot="1" x14ac:dyDescent="0.25">
      <c r="A101" s="158">
        <f>MAX($A$16:$A100)+1</f>
        <v>82</v>
      </c>
      <c r="B101" s="158" t="s">
        <v>1203</v>
      </c>
      <c r="C101" s="363" t="s">
        <v>513</v>
      </c>
      <c r="D101" s="366" t="s">
        <v>514</v>
      </c>
      <c r="E101" s="269" t="s">
        <v>445</v>
      </c>
      <c r="F101" s="364"/>
      <c r="G101" s="365"/>
      <c r="H101" s="295" t="s">
        <v>1003</v>
      </c>
      <c r="I101" s="365" t="s">
        <v>227</v>
      </c>
      <c r="J101" s="294"/>
    </row>
    <row r="102" spans="1:11" ht="13.5" thickBot="1" x14ac:dyDescent="0.25">
      <c r="A102" s="277" t="s">
        <v>1204</v>
      </c>
      <c r="B102" s="260"/>
      <c r="C102" s="261"/>
      <c r="D102" s="261"/>
      <c r="E102" s="333"/>
      <c r="F102" s="260"/>
      <c r="G102" s="261"/>
      <c r="H102" s="262"/>
      <c r="I102" s="263"/>
      <c r="J102" s="264"/>
    </row>
    <row r="103" spans="1:11" s="275" customFormat="1" ht="74.25" thickBot="1" x14ac:dyDescent="0.25">
      <c r="A103" s="274">
        <f>MAX($A$16:$A102)+1</f>
        <v>83</v>
      </c>
      <c r="B103" s="274" t="s">
        <v>222</v>
      </c>
      <c r="C103" s="270" t="s">
        <v>438</v>
      </c>
      <c r="D103" s="276" t="s">
        <v>439</v>
      </c>
      <c r="E103" s="269" t="s">
        <v>440</v>
      </c>
      <c r="F103" s="269"/>
      <c r="G103" s="270"/>
      <c r="H103" s="271">
        <v>45199</v>
      </c>
      <c r="I103" s="270" t="s">
        <v>227</v>
      </c>
      <c r="J103" s="272"/>
    </row>
    <row r="104" spans="1:11" ht="13.5" thickBot="1" x14ac:dyDescent="0.25">
      <c r="A104" s="158">
        <f>MAX($A$16:$A103)+1</f>
        <v>84</v>
      </c>
      <c r="B104" s="158" t="s">
        <v>222</v>
      </c>
      <c r="C104" s="367" t="s">
        <v>448</v>
      </c>
      <c r="D104" s="365" t="s">
        <v>449</v>
      </c>
      <c r="E104" s="269" t="s">
        <v>445</v>
      </c>
      <c r="F104" s="364"/>
      <c r="G104" s="365"/>
      <c r="H104" s="368" t="s">
        <v>450</v>
      </c>
      <c r="I104" s="369" t="s">
        <v>451</v>
      </c>
      <c r="J104" s="294"/>
    </row>
    <row r="105" spans="1:11" ht="13.5" thickBot="1" x14ac:dyDescent="0.25">
      <c r="A105" s="277" t="s">
        <v>1205</v>
      </c>
      <c r="B105" s="260"/>
      <c r="C105" s="261"/>
      <c r="D105" s="261"/>
      <c r="E105" s="333"/>
      <c r="F105" s="260"/>
      <c r="G105" s="261"/>
      <c r="H105" s="262"/>
      <c r="I105" s="263"/>
      <c r="J105" s="264"/>
    </row>
    <row r="106" spans="1:11" ht="12.75" customHeight="1" thickBot="1" x14ac:dyDescent="0.25">
      <c r="A106" s="158">
        <f>MAX($A$16:$A105)+1</f>
        <v>85</v>
      </c>
      <c r="B106" s="158" t="s">
        <v>1206</v>
      </c>
      <c r="C106" s="363" t="s">
        <v>464</v>
      </c>
      <c r="D106" s="366" t="s">
        <v>465</v>
      </c>
      <c r="E106" s="269" t="s">
        <v>445</v>
      </c>
      <c r="F106" s="364"/>
      <c r="G106" s="365"/>
      <c r="H106" s="295" t="s">
        <v>1003</v>
      </c>
      <c r="I106" s="365" t="s">
        <v>227</v>
      </c>
      <c r="J106" s="294"/>
    </row>
    <row r="107" spans="1:11" ht="13.5" thickBot="1" x14ac:dyDescent="0.25">
      <c r="A107" s="277" t="s">
        <v>1207</v>
      </c>
      <c r="B107" s="260"/>
      <c r="C107" s="261"/>
      <c r="D107" s="261"/>
      <c r="E107" s="333"/>
      <c r="F107" s="260"/>
      <c r="G107" s="261"/>
      <c r="H107" s="262"/>
      <c r="I107" s="263"/>
      <c r="J107" s="264"/>
    </row>
    <row r="108" spans="1:11" ht="13.5" thickBot="1" x14ac:dyDescent="0.25">
      <c r="A108" s="158">
        <f>MAX($A$16:$A107)+1</f>
        <v>86</v>
      </c>
      <c r="B108" s="158" t="s">
        <v>466</v>
      </c>
      <c r="C108" s="363" t="s">
        <v>1208</v>
      </c>
      <c r="D108" s="366" t="s">
        <v>1209</v>
      </c>
      <c r="E108" s="269" t="s">
        <v>445</v>
      </c>
      <c r="F108" s="364"/>
      <c r="G108" s="365"/>
      <c r="H108" s="295"/>
      <c r="I108" s="365" t="s">
        <v>227</v>
      </c>
      <c r="J108" s="294"/>
    </row>
    <row r="109" spans="1:11" ht="21.75" thickBot="1" x14ac:dyDescent="0.25">
      <c r="A109" s="158">
        <f>MAX($A$16:$A108)+1</f>
        <v>87</v>
      </c>
      <c r="B109" s="158" t="s">
        <v>460</v>
      </c>
      <c r="C109" s="363" t="s">
        <v>1210</v>
      </c>
      <c r="D109" s="366" t="s">
        <v>1211</v>
      </c>
      <c r="E109" s="269" t="s">
        <v>1049</v>
      </c>
      <c r="F109" s="364"/>
      <c r="G109" s="365"/>
      <c r="H109" s="295"/>
      <c r="I109" s="365" t="s">
        <v>227</v>
      </c>
      <c r="J109" s="294"/>
    </row>
    <row r="110" spans="1:11" ht="32.25" thickBot="1" x14ac:dyDescent="0.25">
      <c r="A110" s="158">
        <f>MAX($A$16:$A109)+1</f>
        <v>88</v>
      </c>
      <c r="B110" s="158" t="s">
        <v>1212</v>
      </c>
      <c r="C110" s="363" t="s">
        <v>1213</v>
      </c>
      <c r="D110" s="276" t="s">
        <v>1214</v>
      </c>
      <c r="E110" s="269" t="s">
        <v>445</v>
      </c>
      <c r="F110" s="364"/>
      <c r="G110" s="365"/>
      <c r="H110" s="295" t="s">
        <v>1003</v>
      </c>
      <c r="I110" s="365" t="s">
        <v>227</v>
      </c>
      <c r="J110" s="294"/>
    </row>
    <row r="111" spans="1:11" ht="13.5" thickBot="1" x14ac:dyDescent="0.25">
      <c r="A111" s="158">
        <f>MAX($A$16:$A110)+1</f>
        <v>89</v>
      </c>
      <c r="B111" s="158" t="s">
        <v>470</v>
      </c>
      <c r="C111" s="363" t="s">
        <v>471</v>
      </c>
      <c r="D111" s="276" t="s">
        <v>472</v>
      </c>
      <c r="E111" s="269" t="s">
        <v>445</v>
      </c>
      <c r="F111" s="364"/>
      <c r="G111" s="365"/>
      <c r="H111" s="295" t="s">
        <v>1003</v>
      </c>
      <c r="I111" s="365" t="s">
        <v>227</v>
      </c>
      <c r="J111" s="294"/>
    </row>
    <row r="112" spans="1:11" s="273" customFormat="1" ht="13.5" thickBot="1" x14ac:dyDescent="0.25">
      <c r="A112" s="274">
        <f>MAX($A$16:$A111)+1</f>
        <v>90</v>
      </c>
      <c r="B112" s="274" t="s">
        <v>473</v>
      </c>
      <c r="C112" s="270" t="s">
        <v>474</v>
      </c>
      <c r="D112" s="270" t="s">
        <v>475</v>
      </c>
      <c r="E112" s="269" t="s">
        <v>445</v>
      </c>
      <c r="F112" s="269"/>
      <c r="G112" s="270"/>
      <c r="H112" s="271" t="s">
        <v>1003</v>
      </c>
      <c r="I112" s="270" t="s">
        <v>227</v>
      </c>
      <c r="J112" s="370"/>
      <c r="K112" s="327"/>
    </row>
    <row r="113" spans="1:10" ht="32.25" thickBot="1" x14ac:dyDescent="0.25">
      <c r="A113" s="158">
        <f>MAX($A$16:$A112)+1</f>
        <v>91</v>
      </c>
      <c r="B113" s="158" t="s">
        <v>476</v>
      </c>
      <c r="C113" s="363" t="s">
        <v>477</v>
      </c>
      <c r="D113" s="276" t="s">
        <v>478</v>
      </c>
      <c r="E113" s="269" t="s">
        <v>445</v>
      </c>
      <c r="F113" s="364"/>
      <c r="G113" s="365"/>
      <c r="H113" s="295" t="s">
        <v>1003</v>
      </c>
      <c r="I113" s="365" t="s">
        <v>227</v>
      </c>
      <c r="J113" s="294"/>
    </row>
    <row r="114" spans="1:10" ht="13.5" thickBot="1" x14ac:dyDescent="0.25">
      <c r="A114" s="158">
        <f>MAX($A$16:$A113)+1</f>
        <v>92</v>
      </c>
      <c r="B114" s="158" t="s">
        <v>480</v>
      </c>
      <c r="C114" s="363" t="s">
        <v>481</v>
      </c>
      <c r="D114" s="276" t="s">
        <v>1215</v>
      </c>
      <c r="E114" s="269" t="s">
        <v>1049</v>
      </c>
      <c r="F114" s="364"/>
      <c r="G114" s="365"/>
      <c r="H114" s="295" t="s">
        <v>1216</v>
      </c>
      <c r="I114" s="365"/>
      <c r="J114" s="294"/>
    </row>
    <row r="115" spans="1:10" ht="32.25" thickBot="1" x14ac:dyDescent="0.25">
      <c r="A115" s="158">
        <f>MAX($A$16:$A114)+1</f>
        <v>93</v>
      </c>
      <c r="B115" s="274" t="s">
        <v>222</v>
      </c>
      <c r="C115" s="283" t="s">
        <v>1217</v>
      </c>
      <c r="D115" s="276" t="s">
        <v>1218</v>
      </c>
      <c r="E115" s="269" t="s">
        <v>1049</v>
      </c>
      <c r="F115" s="364"/>
      <c r="G115" s="365"/>
      <c r="H115" s="295" t="s">
        <v>1003</v>
      </c>
      <c r="I115" s="365" t="s">
        <v>227</v>
      </c>
      <c r="J115" s="294"/>
    </row>
    <row r="116" spans="1:10" ht="13.5" thickBot="1" x14ac:dyDescent="0.25">
      <c r="A116" s="158">
        <f>MAX($A$16:$A115)+1</f>
        <v>94</v>
      </c>
      <c r="B116" s="158" t="s">
        <v>483</v>
      </c>
      <c r="C116" s="363" t="s">
        <v>484</v>
      </c>
      <c r="D116" s="366" t="s">
        <v>485</v>
      </c>
      <c r="E116" s="269" t="s">
        <v>445</v>
      </c>
      <c r="F116" s="364"/>
      <c r="G116" s="365"/>
      <c r="H116" s="295" t="s">
        <v>1003</v>
      </c>
      <c r="I116" s="365" t="s">
        <v>227</v>
      </c>
      <c r="J116" s="294"/>
    </row>
    <row r="117" spans="1:10" ht="13.5" thickBot="1" x14ac:dyDescent="0.25">
      <c r="A117" s="158">
        <f>MAX($A$16:$A116)+1</f>
        <v>95</v>
      </c>
      <c r="B117" s="158" t="s">
        <v>1219</v>
      </c>
      <c r="C117" s="363" t="s">
        <v>1220</v>
      </c>
      <c r="D117" s="366" t="s">
        <v>1221</v>
      </c>
      <c r="E117" s="269" t="s">
        <v>1049</v>
      </c>
      <c r="F117" s="364"/>
      <c r="G117" s="365"/>
      <c r="H117" s="295"/>
      <c r="I117" s="365" t="s">
        <v>227</v>
      </c>
      <c r="J117" s="294"/>
    </row>
    <row r="118" spans="1:10" ht="32.25" thickBot="1" x14ac:dyDescent="0.25">
      <c r="A118" s="158">
        <f>MAX($A$16:$A117)+1</f>
        <v>96</v>
      </c>
      <c r="B118" s="158" t="s">
        <v>1222</v>
      </c>
      <c r="C118" s="363" t="s">
        <v>1223</v>
      </c>
      <c r="D118" s="366" t="s">
        <v>1224</v>
      </c>
      <c r="E118" s="269" t="s">
        <v>1049</v>
      </c>
      <c r="F118" s="364"/>
      <c r="G118" s="365"/>
      <c r="H118" s="295"/>
      <c r="I118" s="365" t="s">
        <v>227</v>
      </c>
      <c r="J118" s="294"/>
    </row>
    <row r="119" spans="1:10" ht="21.75" thickBot="1" x14ac:dyDescent="0.25">
      <c r="A119" s="158">
        <f>MAX($A$16:$A118)+1</f>
        <v>97</v>
      </c>
      <c r="B119" s="158" t="s">
        <v>1225</v>
      </c>
      <c r="C119" s="363" t="s">
        <v>1226</v>
      </c>
      <c r="D119" s="366" t="s">
        <v>1227</v>
      </c>
      <c r="E119" s="269" t="s">
        <v>1049</v>
      </c>
      <c r="F119" s="364"/>
      <c r="G119" s="365"/>
      <c r="H119" s="295" t="s">
        <v>1003</v>
      </c>
      <c r="I119" s="365" t="s">
        <v>227</v>
      </c>
      <c r="J119" s="294"/>
    </row>
    <row r="120" spans="1:10" ht="53.25" thickBot="1" x14ac:dyDescent="0.25">
      <c r="A120" s="158">
        <f>MAX($A$16:$A119)+1</f>
        <v>98</v>
      </c>
      <c r="B120" s="158" t="s">
        <v>1228</v>
      </c>
      <c r="C120" s="363" t="s">
        <v>1229</v>
      </c>
      <c r="D120" s="366" t="s">
        <v>1230</v>
      </c>
      <c r="E120" s="269" t="s">
        <v>1049</v>
      </c>
      <c r="F120" s="364"/>
      <c r="G120" s="365"/>
      <c r="H120" s="295" t="s">
        <v>1003</v>
      </c>
      <c r="I120" s="365" t="s">
        <v>227</v>
      </c>
      <c r="J120" s="294"/>
    </row>
    <row r="121" spans="1:10" ht="32.25" thickBot="1" x14ac:dyDescent="0.25">
      <c r="A121" s="158">
        <f>MAX($A$16:$A120)+1</f>
        <v>99</v>
      </c>
      <c r="B121" s="158" t="s">
        <v>1231</v>
      </c>
      <c r="C121" s="363" t="s">
        <v>1232</v>
      </c>
      <c r="D121" s="366" t="s">
        <v>1233</v>
      </c>
      <c r="E121" s="269" t="s">
        <v>1049</v>
      </c>
      <c r="F121" s="364"/>
      <c r="G121" s="365"/>
      <c r="H121" s="295"/>
      <c r="I121" s="365" t="s">
        <v>227</v>
      </c>
      <c r="J121" s="294"/>
    </row>
    <row r="122" spans="1:10" ht="32.25" thickBot="1" x14ac:dyDescent="0.25">
      <c r="A122" s="158">
        <f>MAX($A$16:$A121)+1</f>
        <v>100</v>
      </c>
      <c r="B122" s="158" t="s">
        <v>1234</v>
      </c>
      <c r="C122" s="363" t="s">
        <v>1235</v>
      </c>
      <c r="D122" s="366" t="s">
        <v>1236</v>
      </c>
      <c r="E122" s="269" t="s">
        <v>1049</v>
      </c>
      <c r="F122" s="364"/>
      <c r="G122" s="365"/>
      <c r="H122" s="295" t="s">
        <v>1237</v>
      </c>
      <c r="I122" s="365" t="s">
        <v>1238</v>
      </c>
      <c r="J122" s="294"/>
    </row>
    <row r="123" spans="1:10" ht="21.75" thickBot="1" x14ac:dyDescent="0.25">
      <c r="A123" s="158">
        <f>MAX($A$16:$A122)+1</f>
        <v>101</v>
      </c>
      <c r="B123" s="158" t="s">
        <v>1239</v>
      </c>
      <c r="C123" s="363" t="s">
        <v>1240</v>
      </c>
      <c r="D123" s="366" t="s">
        <v>1241</v>
      </c>
      <c r="E123" s="269" t="s">
        <v>1049</v>
      </c>
      <c r="F123" s="364"/>
      <c r="G123" s="365"/>
      <c r="H123" s="295" t="s">
        <v>1242</v>
      </c>
      <c r="I123" s="365" t="s">
        <v>227</v>
      </c>
      <c r="J123" s="294"/>
    </row>
    <row r="124" spans="1:10" ht="21.75" thickBot="1" x14ac:dyDescent="0.25">
      <c r="A124" s="158">
        <f>MAX($A$16:$A123)+1</f>
        <v>102</v>
      </c>
      <c r="B124" s="158" t="s">
        <v>1243</v>
      </c>
      <c r="C124" s="363" t="s">
        <v>1244</v>
      </c>
      <c r="D124" s="366" t="s">
        <v>1245</v>
      </c>
      <c r="E124" s="269" t="s">
        <v>1049</v>
      </c>
      <c r="F124" s="364"/>
      <c r="G124" s="365"/>
      <c r="H124" s="295" t="s">
        <v>1003</v>
      </c>
      <c r="I124" s="365" t="s">
        <v>227</v>
      </c>
      <c r="J124" s="294"/>
    </row>
    <row r="125" spans="1:10" ht="32.25" thickBot="1" x14ac:dyDescent="0.25">
      <c r="A125" s="158">
        <f>MAX($A$16:$A124)+1</f>
        <v>103</v>
      </c>
      <c r="B125" s="158" t="s">
        <v>946</v>
      </c>
      <c r="C125" s="363" t="s">
        <v>1246</v>
      </c>
      <c r="D125" s="366" t="s">
        <v>1247</v>
      </c>
      <c r="E125" s="269" t="s">
        <v>1049</v>
      </c>
      <c r="F125" s="364"/>
      <c r="G125" s="365"/>
      <c r="H125" s="295"/>
      <c r="I125" s="365"/>
      <c r="J125" s="294"/>
    </row>
    <row r="126" spans="1:10" ht="21.75" thickBot="1" x14ac:dyDescent="0.25">
      <c r="A126" s="158">
        <f>MAX($A$16:$A125)+1</f>
        <v>104</v>
      </c>
      <c r="B126" s="158" t="s">
        <v>1248</v>
      </c>
      <c r="C126" s="363" t="s">
        <v>1249</v>
      </c>
      <c r="D126" s="366" t="s">
        <v>1250</v>
      </c>
      <c r="E126" s="269" t="s">
        <v>1049</v>
      </c>
      <c r="F126" s="364"/>
      <c r="G126" s="365"/>
      <c r="H126" s="295"/>
      <c r="I126" s="365" t="s">
        <v>997</v>
      </c>
      <c r="J126" s="294"/>
    </row>
    <row r="127" spans="1:10" ht="32.25" thickBot="1" x14ac:dyDescent="0.25">
      <c r="A127" s="158">
        <f>MAX($A$16:$A126)+1</f>
        <v>105</v>
      </c>
      <c r="B127" s="158" t="s">
        <v>1251</v>
      </c>
      <c r="C127" s="363" t="s">
        <v>1252</v>
      </c>
      <c r="D127" s="366" t="s">
        <v>1253</v>
      </c>
      <c r="E127" s="269" t="s">
        <v>1049</v>
      </c>
      <c r="F127" s="364"/>
      <c r="G127" s="365"/>
      <c r="H127" s="295"/>
      <c r="I127" s="365" t="s">
        <v>997</v>
      </c>
      <c r="J127" s="294"/>
    </row>
    <row r="128" spans="1:10" ht="13.5" thickBot="1" x14ac:dyDescent="0.25">
      <c r="A128" s="158">
        <f>MAX($A$16:$A127)+1</f>
        <v>106</v>
      </c>
      <c r="B128" s="158" t="s">
        <v>1254</v>
      </c>
      <c r="C128" s="363" t="s">
        <v>1255</v>
      </c>
      <c r="D128" s="366" t="s">
        <v>1256</v>
      </c>
      <c r="E128" s="269" t="s">
        <v>445</v>
      </c>
      <c r="F128" s="364"/>
      <c r="G128" s="365"/>
      <c r="H128" s="295"/>
      <c r="I128" s="365" t="s">
        <v>227</v>
      </c>
      <c r="J128" s="294"/>
    </row>
    <row r="129" spans="1:19" ht="21.75" thickBot="1" x14ac:dyDescent="0.25">
      <c r="A129" s="158">
        <f>MAX($A$16:$A128)+1</f>
        <v>107</v>
      </c>
      <c r="B129" s="158" t="s">
        <v>1257</v>
      </c>
      <c r="C129" s="363" t="s">
        <v>1258</v>
      </c>
      <c r="D129" s="366" t="s">
        <v>1259</v>
      </c>
      <c r="E129" s="269" t="s">
        <v>1049</v>
      </c>
      <c r="F129" s="364"/>
      <c r="G129" s="365"/>
      <c r="H129" s="295" t="s">
        <v>1260</v>
      </c>
      <c r="I129" s="365" t="s">
        <v>227</v>
      </c>
      <c r="J129" s="294"/>
    </row>
    <row r="130" spans="1:19" ht="32.25" thickBot="1" x14ac:dyDescent="0.25">
      <c r="A130" s="158">
        <f>MAX($A$16:$A129)+1</f>
        <v>108</v>
      </c>
      <c r="B130" s="158" t="s">
        <v>1261</v>
      </c>
      <c r="C130" s="363" t="s">
        <v>1262</v>
      </c>
      <c r="D130" s="366" t="s">
        <v>1263</v>
      </c>
      <c r="E130" s="269" t="s">
        <v>1049</v>
      </c>
      <c r="F130" s="364"/>
      <c r="G130" s="365"/>
      <c r="H130" s="295"/>
      <c r="I130" s="365" t="s">
        <v>997</v>
      </c>
      <c r="J130" s="294"/>
    </row>
    <row r="131" spans="1:19" ht="42.75" thickBot="1" x14ac:dyDescent="0.25">
      <c r="A131" s="158">
        <f>MAX($A$16:$A130)+1</f>
        <v>109</v>
      </c>
      <c r="B131" s="158" t="s">
        <v>1264</v>
      </c>
      <c r="C131" s="363" t="s">
        <v>1265</v>
      </c>
      <c r="D131" s="366" t="s">
        <v>1266</v>
      </c>
      <c r="E131" s="269" t="s">
        <v>1049</v>
      </c>
      <c r="F131" s="364"/>
      <c r="G131" s="365"/>
      <c r="H131" s="295"/>
      <c r="I131" s="365" t="s">
        <v>227</v>
      </c>
      <c r="J131" s="294"/>
    </row>
    <row r="132" spans="1:19" ht="13.5" thickBot="1" x14ac:dyDescent="0.25">
      <c r="A132" s="158">
        <f>MAX($A$16:$A131)+1</f>
        <v>110</v>
      </c>
      <c r="B132" s="158" t="s">
        <v>222</v>
      </c>
      <c r="C132" s="363" t="s">
        <v>501</v>
      </c>
      <c r="D132" s="366" t="s">
        <v>502</v>
      </c>
      <c r="E132" s="269" t="s">
        <v>1049</v>
      </c>
      <c r="F132" s="364"/>
      <c r="G132" s="365"/>
      <c r="H132" s="295" t="s">
        <v>503</v>
      </c>
      <c r="I132" s="365" t="s">
        <v>504</v>
      </c>
      <c r="J132" s="294"/>
    </row>
    <row r="133" spans="1:19" ht="42.75" thickBot="1" x14ac:dyDescent="0.25">
      <c r="A133" s="158">
        <f>MAX($A$16:$A132)+1</f>
        <v>111</v>
      </c>
      <c r="B133" s="158" t="s">
        <v>1267</v>
      </c>
      <c r="C133" s="363" t="s">
        <v>1268</v>
      </c>
      <c r="D133" s="366" t="s">
        <v>1269</v>
      </c>
      <c r="E133" s="269" t="s">
        <v>1049</v>
      </c>
      <c r="F133" s="364"/>
      <c r="G133" s="365"/>
      <c r="H133" s="295"/>
      <c r="I133" s="365" t="s">
        <v>227</v>
      </c>
      <c r="J133" s="294"/>
    </row>
    <row r="134" spans="1:19" ht="21.75" thickBot="1" x14ac:dyDescent="0.25">
      <c r="A134" s="158">
        <f>MAX($A$16:$A133)+1</f>
        <v>112</v>
      </c>
      <c r="B134" s="158" t="s">
        <v>1270</v>
      </c>
      <c r="C134" s="363" t="s">
        <v>1271</v>
      </c>
      <c r="D134" s="366" t="s">
        <v>1272</v>
      </c>
      <c r="E134" s="269" t="s">
        <v>1049</v>
      </c>
      <c r="F134" s="364"/>
      <c r="G134" s="365"/>
      <c r="H134" s="295"/>
      <c r="I134" s="365"/>
      <c r="J134" s="294"/>
    </row>
    <row r="135" spans="1:19" ht="21.75" thickBot="1" x14ac:dyDescent="0.25">
      <c r="A135" s="158">
        <f>MAX($A$16:$A134)+1</f>
        <v>113</v>
      </c>
      <c r="B135" s="158" t="s">
        <v>1273</v>
      </c>
      <c r="C135" s="363" t="s">
        <v>1274</v>
      </c>
      <c r="D135" s="366" t="s">
        <v>1275</v>
      </c>
      <c r="E135" s="269" t="s">
        <v>1049</v>
      </c>
      <c r="F135" s="364"/>
      <c r="G135" s="365"/>
      <c r="H135" s="295"/>
      <c r="I135" s="365" t="s">
        <v>997</v>
      </c>
      <c r="J135" s="294"/>
    </row>
    <row r="136" spans="1:19" ht="13.5" thickBot="1" x14ac:dyDescent="0.25">
      <c r="A136" s="158">
        <f>MAX($A$16:$A135)+1</f>
        <v>114</v>
      </c>
      <c r="B136" s="158" t="s">
        <v>1276</v>
      </c>
      <c r="C136" s="363" t="s">
        <v>1277</v>
      </c>
      <c r="D136" s="366" t="s">
        <v>1278</v>
      </c>
      <c r="E136" s="269" t="s">
        <v>1049</v>
      </c>
      <c r="F136" s="364"/>
      <c r="G136" s="365"/>
      <c r="H136" s="295" t="s">
        <v>1003</v>
      </c>
      <c r="I136" s="365" t="s">
        <v>227</v>
      </c>
      <c r="J136" s="294"/>
    </row>
    <row r="137" spans="1:19" ht="32.25" thickBot="1" x14ac:dyDescent="0.25">
      <c r="A137" s="158">
        <f>MAX($A$16:$A136)+1</f>
        <v>115</v>
      </c>
      <c r="B137" s="158" t="s">
        <v>1279</v>
      </c>
      <c r="C137" s="363" t="s">
        <v>1280</v>
      </c>
      <c r="D137" s="366" t="s">
        <v>1281</v>
      </c>
      <c r="E137" s="269" t="s">
        <v>1049</v>
      </c>
      <c r="F137" s="364"/>
      <c r="G137" s="365"/>
      <c r="H137" s="295" t="s">
        <v>1003</v>
      </c>
      <c r="I137" s="365" t="s">
        <v>227</v>
      </c>
      <c r="J137" s="294"/>
    </row>
    <row r="138" spans="1:19" ht="32.25" thickBot="1" x14ac:dyDescent="0.25">
      <c r="A138" s="158">
        <f>MAX($A$16:$A137)+1</f>
        <v>116</v>
      </c>
      <c r="B138" s="158" t="s">
        <v>1282</v>
      </c>
      <c r="C138" s="363" t="s">
        <v>1280</v>
      </c>
      <c r="D138" s="366" t="s">
        <v>1283</v>
      </c>
      <c r="E138" s="269" t="s">
        <v>1049</v>
      </c>
      <c r="F138" s="364"/>
      <c r="G138" s="365"/>
      <c r="H138" s="295" t="s">
        <v>1003</v>
      </c>
      <c r="I138" s="365" t="s">
        <v>227</v>
      </c>
      <c r="J138" s="294"/>
    </row>
    <row r="139" spans="1:19" ht="15.75" thickBot="1" x14ac:dyDescent="0.25">
      <c r="A139" s="158">
        <f>MAX($A$16:$A138)+1</f>
        <v>117</v>
      </c>
      <c r="B139" s="158" t="s">
        <v>442</v>
      </c>
      <c r="C139" s="283" t="s">
        <v>1284</v>
      </c>
      <c r="D139" s="276" t="s">
        <v>1285</v>
      </c>
      <c r="E139" s="269" t="s">
        <v>1049</v>
      </c>
      <c r="F139" s="364"/>
      <c r="G139" s="365"/>
      <c r="H139" s="284" t="s">
        <v>446</v>
      </c>
      <c r="I139" s="285" t="s">
        <v>227</v>
      </c>
      <c r="J139" s="286"/>
      <c r="K139" s="275"/>
      <c r="L139" s="402" t="s">
        <v>1286</v>
      </c>
      <c r="M139" s="275"/>
      <c r="N139" s="275"/>
      <c r="O139" s="275"/>
      <c r="P139" s="275"/>
      <c r="Q139" s="275"/>
      <c r="R139" s="275"/>
      <c r="S139" s="275"/>
    </row>
    <row r="140" spans="1:19" ht="13.5" thickBot="1" x14ac:dyDescent="0.25">
      <c r="A140" s="158">
        <f>MAX($A$16:$A139)+1</f>
        <v>118</v>
      </c>
      <c r="B140" s="158" t="s">
        <v>1287</v>
      </c>
      <c r="C140" s="363" t="s">
        <v>1288</v>
      </c>
      <c r="D140" s="276" t="s">
        <v>1289</v>
      </c>
      <c r="E140" s="269" t="s">
        <v>1049</v>
      </c>
      <c r="F140" s="364"/>
      <c r="G140" s="365"/>
      <c r="H140" s="295" t="s">
        <v>1290</v>
      </c>
      <c r="I140" s="365" t="s">
        <v>227</v>
      </c>
      <c r="J140" s="294"/>
    </row>
    <row r="141" spans="1:19" ht="32.25" thickBot="1" x14ac:dyDescent="0.25">
      <c r="A141" s="158">
        <f>MAX($A$16:$A140)+1</f>
        <v>119</v>
      </c>
      <c r="B141" s="158" t="s">
        <v>1291</v>
      </c>
      <c r="C141" s="363" t="s">
        <v>1292</v>
      </c>
      <c r="D141" s="276" t="s">
        <v>1293</v>
      </c>
      <c r="E141" s="269" t="s">
        <v>1049</v>
      </c>
      <c r="F141" s="364"/>
      <c r="G141" s="365"/>
      <c r="H141" s="295" t="s">
        <v>1003</v>
      </c>
      <c r="I141" s="365" t="s">
        <v>227</v>
      </c>
      <c r="J141" s="294"/>
    </row>
    <row r="142" spans="1:19" ht="21.75" thickBot="1" x14ac:dyDescent="0.25">
      <c r="A142" s="158">
        <f>MAX($A$16:$A141)+1</f>
        <v>120</v>
      </c>
      <c r="B142" s="158" t="s">
        <v>1294</v>
      </c>
      <c r="C142" s="363" t="s">
        <v>1295</v>
      </c>
      <c r="D142" s="276" t="s">
        <v>1296</v>
      </c>
      <c r="E142" s="269" t="s">
        <v>1049</v>
      </c>
      <c r="F142" s="364"/>
      <c r="G142" s="365"/>
      <c r="H142" s="295" t="s">
        <v>1297</v>
      </c>
      <c r="I142" s="365" t="s">
        <v>227</v>
      </c>
      <c r="J142" s="294"/>
    </row>
    <row r="143" spans="1:19" ht="13.5" thickBot="1" x14ac:dyDescent="0.25">
      <c r="A143" s="277" t="s">
        <v>1298</v>
      </c>
      <c r="B143" s="260"/>
      <c r="C143" s="261"/>
      <c r="D143" s="334"/>
      <c r="E143" s="333"/>
      <c r="F143" s="260"/>
      <c r="G143" s="261"/>
      <c r="H143" s="262"/>
      <c r="I143" s="263"/>
      <c r="J143" s="264"/>
    </row>
    <row r="144" spans="1:19" s="275" customFormat="1" ht="32.25" thickBot="1" x14ac:dyDescent="0.25">
      <c r="A144" s="274">
        <f>MAX($A$16:$A143)+1</f>
        <v>121</v>
      </c>
      <c r="B144" s="274" t="s">
        <v>1299</v>
      </c>
      <c r="C144" s="283" t="s">
        <v>1300</v>
      </c>
      <c r="D144" s="276" t="s">
        <v>538</v>
      </c>
      <c r="E144" s="269" t="s">
        <v>1049</v>
      </c>
      <c r="F144" s="269"/>
      <c r="G144" s="270"/>
      <c r="H144" s="271" t="s">
        <v>1301</v>
      </c>
      <c r="I144" s="270"/>
      <c r="J144" s="272"/>
    </row>
    <row r="145" spans="1:10" s="275" customFormat="1" ht="21.75" thickBot="1" x14ac:dyDescent="0.25">
      <c r="A145" s="274">
        <f>MAX($A$16:$A144)+1</f>
        <v>122</v>
      </c>
      <c r="B145" s="274" t="s">
        <v>1302</v>
      </c>
      <c r="C145" s="283" t="s">
        <v>1303</v>
      </c>
      <c r="D145" s="276" t="s">
        <v>538</v>
      </c>
      <c r="E145" s="269" t="s">
        <v>1049</v>
      </c>
      <c r="F145" s="269"/>
      <c r="G145" s="270"/>
      <c r="H145" s="271" t="s">
        <v>1301</v>
      </c>
      <c r="I145" s="270"/>
      <c r="J145" s="272"/>
    </row>
    <row r="146" spans="1:10" ht="21.75" thickBot="1" x14ac:dyDescent="0.25">
      <c r="A146" s="158">
        <f>MAX($A$16:$A145)+1</f>
        <v>123</v>
      </c>
      <c r="B146" s="158" t="s">
        <v>1304</v>
      </c>
      <c r="C146" s="363" t="s">
        <v>533</v>
      </c>
      <c r="D146" s="366" t="s">
        <v>550</v>
      </c>
      <c r="E146" s="269" t="s">
        <v>1049</v>
      </c>
      <c r="F146" s="364"/>
      <c r="G146" s="365"/>
      <c r="H146" s="295" t="s">
        <v>1305</v>
      </c>
      <c r="I146" s="365"/>
      <c r="J146" s="294"/>
    </row>
    <row r="147" spans="1:10" ht="13.5" thickBot="1" x14ac:dyDescent="0.25">
      <c r="A147" s="158">
        <f>MAX($A$16:$A146)+1</f>
        <v>124</v>
      </c>
      <c r="B147" s="158" t="s">
        <v>1306</v>
      </c>
      <c r="C147" s="363" t="s">
        <v>1307</v>
      </c>
      <c r="D147" s="366" t="s">
        <v>550</v>
      </c>
      <c r="E147" s="269" t="s">
        <v>1049</v>
      </c>
      <c r="F147" s="364"/>
      <c r="G147" s="365"/>
      <c r="H147" s="295"/>
      <c r="I147" s="365"/>
      <c r="J147" s="294"/>
    </row>
    <row r="148" spans="1:10" ht="13.5" thickBot="1" x14ac:dyDescent="0.25">
      <c r="A148" s="158">
        <f>MAX($A$16:$A147)+1</f>
        <v>125</v>
      </c>
      <c r="B148" s="158" t="s">
        <v>1308</v>
      </c>
      <c r="C148" s="363" t="s">
        <v>1309</v>
      </c>
      <c r="D148" s="366" t="s">
        <v>550</v>
      </c>
      <c r="E148" s="269" t="s">
        <v>1049</v>
      </c>
      <c r="F148" s="364"/>
      <c r="G148" s="365"/>
      <c r="H148" s="295"/>
      <c r="I148" s="365"/>
      <c r="J148" s="294"/>
    </row>
    <row r="149" spans="1:10" s="275" customFormat="1" ht="42.75" thickBot="1" x14ac:dyDescent="0.25">
      <c r="A149" s="274">
        <f>MAX($A$16:$A148)+1</f>
        <v>126</v>
      </c>
      <c r="B149" s="274" t="s">
        <v>857</v>
      </c>
      <c r="C149" s="283" t="s">
        <v>1310</v>
      </c>
      <c r="D149" s="276" t="s">
        <v>1311</v>
      </c>
      <c r="E149" s="269" t="s">
        <v>1049</v>
      </c>
      <c r="F149" s="269"/>
      <c r="G149" s="270"/>
      <c r="H149" s="271" t="s">
        <v>1312</v>
      </c>
      <c r="I149" s="270"/>
      <c r="J149" s="272"/>
    </row>
    <row r="150" spans="1:10" s="275" customFormat="1" ht="21.75" thickBot="1" x14ac:dyDescent="0.25">
      <c r="A150" s="274">
        <f>MAX($A$16:$A149)+1</f>
        <v>127</v>
      </c>
      <c r="B150" s="274" t="s">
        <v>558</v>
      </c>
      <c r="C150" s="283" t="s">
        <v>1313</v>
      </c>
      <c r="D150" s="276" t="s">
        <v>1311</v>
      </c>
      <c r="E150" s="269" t="s">
        <v>1049</v>
      </c>
      <c r="F150" s="269"/>
      <c r="G150" s="270"/>
      <c r="H150" s="271" t="s">
        <v>1314</v>
      </c>
      <c r="I150" s="270"/>
      <c r="J150" s="272"/>
    </row>
    <row r="151" spans="1:10" s="275" customFormat="1" ht="21.75" thickBot="1" x14ac:dyDescent="0.25">
      <c r="A151" s="274">
        <f>MAX($A$16:$A150)+1</f>
        <v>128</v>
      </c>
      <c r="B151" s="274" t="s">
        <v>558</v>
      </c>
      <c r="C151" s="283" t="s">
        <v>1313</v>
      </c>
      <c r="D151" s="276" t="s">
        <v>538</v>
      </c>
      <c r="E151" s="269" t="s">
        <v>1049</v>
      </c>
      <c r="F151" s="269"/>
      <c r="G151" s="270"/>
      <c r="H151" s="271" t="s">
        <v>1315</v>
      </c>
      <c r="I151" s="270"/>
      <c r="J151" s="272"/>
    </row>
    <row r="152" spans="1:10" s="275" customFormat="1" ht="21.75" thickBot="1" x14ac:dyDescent="0.25">
      <c r="A152" s="274">
        <f>MAX($A$16:$A151)+1</f>
        <v>129</v>
      </c>
      <c r="B152" s="274" t="s">
        <v>1316</v>
      </c>
      <c r="C152" s="283" t="s">
        <v>1317</v>
      </c>
      <c r="D152" s="276" t="s">
        <v>538</v>
      </c>
      <c r="E152" s="269" t="s">
        <v>1049</v>
      </c>
      <c r="F152" s="269"/>
      <c r="G152" s="270"/>
      <c r="H152" s="271"/>
      <c r="I152" s="270"/>
      <c r="J152" s="272"/>
    </row>
    <row r="153" spans="1:10" s="275" customFormat="1" ht="13.5" thickBot="1" x14ac:dyDescent="0.25">
      <c r="A153" s="274">
        <f>MAX($A$16:$A152)+1</f>
        <v>130</v>
      </c>
      <c r="B153" s="274" t="s">
        <v>1318</v>
      </c>
      <c r="C153" s="283" t="s">
        <v>1319</v>
      </c>
      <c r="D153" s="276" t="s">
        <v>538</v>
      </c>
      <c r="E153" s="269" t="s">
        <v>1049</v>
      </c>
      <c r="F153" s="269"/>
      <c r="G153" s="270"/>
      <c r="H153" s="271" t="s">
        <v>539</v>
      </c>
      <c r="I153" s="270"/>
      <c r="J153" s="272"/>
    </row>
    <row r="154" spans="1:10" s="275" customFormat="1" ht="21.75" thickBot="1" x14ac:dyDescent="0.25">
      <c r="A154" s="274">
        <f>MAX($A$16:$A153)+1</f>
        <v>131</v>
      </c>
      <c r="B154" s="274" t="s">
        <v>1320</v>
      </c>
      <c r="C154" s="283" t="s">
        <v>1321</v>
      </c>
      <c r="D154" s="276" t="s">
        <v>538</v>
      </c>
      <c r="E154" s="269" t="s">
        <v>1049</v>
      </c>
      <c r="F154" s="269"/>
      <c r="G154" s="270"/>
      <c r="H154" s="271" t="s">
        <v>544</v>
      </c>
      <c r="I154" s="270"/>
      <c r="J154" s="272"/>
    </row>
    <row r="155" spans="1:10" s="275" customFormat="1" ht="32.25" thickBot="1" x14ac:dyDescent="0.25">
      <c r="A155" s="274">
        <f>MAX($A$16:$A154)+1</f>
        <v>132</v>
      </c>
      <c r="B155" s="274" t="s">
        <v>1322</v>
      </c>
      <c r="C155" s="283" t="s">
        <v>1323</v>
      </c>
      <c r="D155" s="276" t="s">
        <v>538</v>
      </c>
      <c r="E155" s="269" t="s">
        <v>1049</v>
      </c>
      <c r="F155" s="269"/>
      <c r="G155" s="270"/>
      <c r="H155" s="271" t="s">
        <v>547</v>
      </c>
      <c r="I155" s="270"/>
      <c r="J155" s="272"/>
    </row>
    <row r="156" spans="1:10" s="275" customFormat="1" ht="21.75" thickBot="1" x14ac:dyDescent="0.25">
      <c r="A156" s="274">
        <f>MAX($A$16:$A155)+1</f>
        <v>133</v>
      </c>
      <c r="B156" s="274" t="s">
        <v>1324</v>
      </c>
      <c r="C156" s="283" t="s">
        <v>1325</v>
      </c>
      <c r="D156" s="276" t="s">
        <v>538</v>
      </c>
      <c r="E156" s="269" t="s">
        <v>1049</v>
      </c>
      <c r="F156" s="269"/>
      <c r="G156" s="270"/>
      <c r="H156" s="271" t="s">
        <v>539</v>
      </c>
      <c r="I156" s="270"/>
      <c r="J156" s="272"/>
    </row>
    <row r="157" spans="1:10" s="275" customFormat="1" ht="21.75" thickBot="1" x14ac:dyDescent="0.25">
      <c r="A157" s="274">
        <f>MAX($A$16:$A156)+1</f>
        <v>134</v>
      </c>
      <c r="B157" s="274" t="s">
        <v>551</v>
      </c>
      <c r="C157" s="283" t="s">
        <v>1326</v>
      </c>
      <c r="D157" s="276" t="s">
        <v>538</v>
      </c>
      <c r="E157" s="269" t="s">
        <v>1049</v>
      </c>
      <c r="F157" s="269"/>
      <c r="G157" s="270"/>
      <c r="H157" s="271" t="s">
        <v>1315</v>
      </c>
      <c r="I157" s="270"/>
      <c r="J157" s="272"/>
    </row>
    <row r="158" spans="1:10" s="275" customFormat="1" ht="13.5" thickBot="1" x14ac:dyDescent="0.25">
      <c r="A158" s="274">
        <f>MAX($A$16:$A157)+1</f>
        <v>135</v>
      </c>
      <c r="B158" s="274" t="s">
        <v>857</v>
      </c>
      <c r="C158" s="283" t="s">
        <v>1327</v>
      </c>
      <c r="D158" s="276" t="s">
        <v>538</v>
      </c>
      <c r="E158" s="269" t="s">
        <v>1049</v>
      </c>
      <c r="F158" s="269"/>
      <c r="G158" s="270"/>
      <c r="H158" s="271" t="s">
        <v>1328</v>
      </c>
      <c r="I158" s="270"/>
      <c r="J158" s="272"/>
    </row>
    <row r="159" spans="1:10" s="275" customFormat="1" ht="13.5" thickBot="1" x14ac:dyDescent="0.25">
      <c r="A159" s="274">
        <f>MAX($A$16:$A158)+1</f>
        <v>136</v>
      </c>
      <c r="B159" s="274" t="s">
        <v>857</v>
      </c>
      <c r="C159" s="283" t="s">
        <v>1327</v>
      </c>
      <c r="D159" s="276" t="s">
        <v>1329</v>
      </c>
      <c r="E159" s="269" t="s">
        <v>1049</v>
      </c>
      <c r="F159" s="269"/>
      <c r="G159" s="270"/>
      <c r="H159" s="271"/>
      <c r="I159" s="270"/>
      <c r="J159" s="272"/>
    </row>
    <row r="160" spans="1:10" s="275" customFormat="1" ht="13.5" thickBot="1" x14ac:dyDescent="0.25">
      <c r="A160" s="274">
        <f>MAX($A$16:$A159)+1</f>
        <v>137</v>
      </c>
      <c r="B160" s="274" t="s">
        <v>857</v>
      </c>
      <c r="C160" s="283" t="s">
        <v>1330</v>
      </c>
      <c r="D160" s="276" t="s">
        <v>538</v>
      </c>
      <c r="E160" s="269" t="s">
        <v>1049</v>
      </c>
      <c r="F160" s="269"/>
      <c r="G160" s="270"/>
      <c r="H160" s="271" t="s">
        <v>1331</v>
      </c>
      <c r="I160" s="270"/>
      <c r="J160" s="272"/>
    </row>
    <row r="161" spans="1:10" s="275" customFormat="1" ht="13.5" thickBot="1" x14ac:dyDescent="0.25">
      <c r="A161" s="274">
        <f>MAX($A$16:$A160)+1</f>
        <v>138</v>
      </c>
      <c r="B161" s="274" t="s">
        <v>857</v>
      </c>
      <c r="C161" s="283" t="s">
        <v>1330</v>
      </c>
      <c r="D161" s="276" t="s">
        <v>1332</v>
      </c>
      <c r="E161" s="269" t="s">
        <v>1049</v>
      </c>
      <c r="F161" s="269"/>
      <c r="G161" s="270"/>
      <c r="H161" s="271"/>
      <c r="I161" s="270"/>
      <c r="J161" s="272"/>
    </row>
    <row r="162" spans="1:10" s="275" customFormat="1" ht="13.5" thickBot="1" x14ac:dyDescent="0.25">
      <c r="A162" s="274">
        <f>MAX($A$16:$A161)+1</f>
        <v>139</v>
      </c>
      <c r="B162" s="274" t="s">
        <v>857</v>
      </c>
      <c r="C162" s="283" t="s">
        <v>1333</v>
      </c>
      <c r="D162" s="276" t="s">
        <v>538</v>
      </c>
      <c r="E162" s="269" t="s">
        <v>1049</v>
      </c>
      <c r="F162" s="269"/>
      <c r="G162" s="270"/>
      <c r="H162" s="271" t="s">
        <v>1334</v>
      </c>
      <c r="I162" s="270"/>
      <c r="J162" s="272"/>
    </row>
    <row r="163" spans="1:10" s="275" customFormat="1" ht="13.5" thickBot="1" x14ac:dyDescent="0.25">
      <c r="A163" s="274">
        <f>MAX($A$16:$A162)+1</f>
        <v>140</v>
      </c>
      <c r="B163" s="274" t="s">
        <v>857</v>
      </c>
      <c r="C163" s="283" t="s">
        <v>1335</v>
      </c>
      <c r="D163" s="276" t="s">
        <v>538</v>
      </c>
      <c r="E163" s="269" t="s">
        <v>1049</v>
      </c>
      <c r="F163" s="269"/>
      <c r="G163" s="270"/>
      <c r="H163" s="271" t="s">
        <v>1336</v>
      </c>
      <c r="I163" s="270"/>
      <c r="J163" s="272"/>
    </row>
    <row r="164" spans="1:10" s="275" customFormat="1" ht="13.5" thickBot="1" x14ac:dyDescent="0.25">
      <c r="A164" s="274">
        <f>MAX($A$16:$A163)+1</f>
        <v>141</v>
      </c>
      <c r="B164" s="274" t="s">
        <v>857</v>
      </c>
      <c r="C164" s="283" t="s">
        <v>1335</v>
      </c>
      <c r="D164" s="276" t="s">
        <v>1332</v>
      </c>
      <c r="E164" s="269" t="s">
        <v>1049</v>
      </c>
      <c r="F164" s="269"/>
      <c r="G164" s="270"/>
      <c r="H164" s="271"/>
      <c r="I164" s="270"/>
      <c r="J164" s="272"/>
    </row>
    <row r="165" spans="1:10" s="275" customFormat="1" ht="13.5" thickBot="1" x14ac:dyDescent="0.25">
      <c r="A165" s="274">
        <f>MAX($A$16:$A164)+1</f>
        <v>142</v>
      </c>
      <c r="B165" s="274" t="s">
        <v>857</v>
      </c>
      <c r="C165" s="283" t="s">
        <v>1333</v>
      </c>
      <c r="D165" s="276" t="s">
        <v>1332</v>
      </c>
      <c r="E165" s="269" t="s">
        <v>1049</v>
      </c>
      <c r="F165" s="269"/>
      <c r="G165" s="270"/>
      <c r="H165" s="271"/>
      <c r="I165" s="270"/>
      <c r="J165" s="272"/>
    </row>
    <row r="166" spans="1:10" s="275" customFormat="1" ht="13.5" thickBot="1" x14ac:dyDescent="0.25">
      <c r="A166" s="274">
        <f>MAX($A$16:$A165)+1</f>
        <v>143</v>
      </c>
      <c r="B166" s="274" t="s">
        <v>1337</v>
      </c>
      <c r="C166" s="283" t="s">
        <v>1338</v>
      </c>
      <c r="D166" s="276" t="s">
        <v>538</v>
      </c>
      <c r="E166" s="269" t="s">
        <v>1049</v>
      </c>
      <c r="F166" s="269"/>
      <c r="G166" s="270"/>
      <c r="H166" s="271">
        <v>44927</v>
      </c>
      <c r="I166" s="270"/>
      <c r="J166" s="272"/>
    </row>
    <row r="167" spans="1:10" s="275" customFormat="1" ht="13.5" thickBot="1" x14ac:dyDescent="0.25">
      <c r="A167" s="274">
        <f>MAX($A$16:$A166)+1</f>
        <v>144</v>
      </c>
      <c r="B167" s="274" t="s">
        <v>560</v>
      </c>
      <c r="C167" s="283" t="s">
        <v>1339</v>
      </c>
      <c r="D167" s="276" t="s">
        <v>538</v>
      </c>
      <c r="E167" s="269" t="s">
        <v>1049</v>
      </c>
      <c r="F167" s="269"/>
      <c r="G167" s="270"/>
      <c r="H167" s="271" t="s">
        <v>1340</v>
      </c>
      <c r="I167" s="270"/>
      <c r="J167" s="272"/>
    </row>
    <row r="168" spans="1:10" s="275" customFormat="1" ht="21.75" thickBot="1" x14ac:dyDescent="0.25">
      <c r="A168" s="274">
        <f>MAX($A$16:$A167)+1</f>
        <v>145</v>
      </c>
      <c r="B168" s="274" t="s">
        <v>562</v>
      </c>
      <c r="C168" s="283" t="s">
        <v>1341</v>
      </c>
      <c r="D168" s="276" t="s">
        <v>538</v>
      </c>
      <c r="E168" s="269" t="s">
        <v>1049</v>
      </c>
      <c r="F168" s="269"/>
      <c r="G168" s="270"/>
      <c r="H168" s="271" t="s">
        <v>1342</v>
      </c>
      <c r="I168" s="270"/>
      <c r="J168" s="272"/>
    </row>
    <row r="169" spans="1:10" s="275" customFormat="1" ht="13.5" thickBot="1" x14ac:dyDescent="0.25">
      <c r="A169" s="274">
        <f>MAX($A$16:$A168)+1</f>
        <v>146</v>
      </c>
      <c r="B169" s="274" t="s">
        <v>1337</v>
      </c>
      <c r="C169" s="283" t="s">
        <v>1343</v>
      </c>
      <c r="D169" s="276" t="s">
        <v>538</v>
      </c>
      <c r="E169" s="269" t="s">
        <v>1049</v>
      </c>
      <c r="F169" s="269"/>
      <c r="G169" s="270"/>
      <c r="H169" s="271"/>
      <c r="I169" s="270"/>
      <c r="J169" s="272"/>
    </row>
    <row r="170" spans="1:10" s="275" customFormat="1" ht="32.25" thickBot="1" x14ac:dyDescent="0.25">
      <c r="A170" s="274">
        <f>MAX($A$16:$A169)+1</f>
        <v>147</v>
      </c>
      <c r="B170" s="274" t="s">
        <v>1344</v>
      </c>
      <c r="C170" s="283" t="s">
        <v>1345</v>
      </c>
      <c r="D170" s="276" t="s">
        <v>538</v>
      </c>
      <c r="E170" s="269" t="s">
        <v>1049</v>
      </c>
      <c r="F170" s="269"/>
      <c r="G170" s="270"/>
      <c r="H170" s="271" t="s">
        <v>1346</v>
      </c>
      <c r="I170" s="270"/>
      <c r="J170" s="272"/>
    </row>
    <row r="171" spans="1:10" s="275" customFormat="1" ht="13.5" thickBot="1" x14ac:dyDescent="0.25">
      <c r="A171" s="332" t="s">
        <v>1347</v>
      </c>
      <c r="B171" s="333"/>
      <c r="C171" s="334"/>
      <c r="D171" s="334"/>
      <c r="E171" s="333"/>
      <c r="F171" s="333"/>
      <c r="G171" s="334"/>
      <c r="H171" s="335"/>
      <c r="I171" s="336"/>
      <c r="J171" s="337"/>
    </row>
    <row r="172" spans="1:10" s="275" customFormat="1" ht="21.75" thickBot="1" x14ac:dyDescent="0.25">
      <c r="A172" s="274">
        <f>MAX($A$16:$A171)+1</f>
        <v>148</v>
      </c>
      <c r="B172" s="274" t="s">
        <v>1348</v>
      </c>
      <c r="C172" s="283" t="s">
        <v>1349</v>
      </c>
      <c r="D172" s="276" t="s">
        <v>538</v>
      </c>
      <c r="E172" s="269" t="s">
        <v>1049</v>
      </c>
      <c r="F172" s="269"/>
      <c r="G172" s="270"/>
      <c r="H172" s="271"/>
      <c r="I172" s="270"/>
      <c r="J172" s="272"/>
    </row>
    <row r="173" spans="1:10" s="275" customFormat="1" ht="21.75" thickBot="1" x14ac:dyDescent="0.25">
      <c r="A173" s="274">
        <f>MAX($A$16:$A172)+1</f>
        <v>149</v>
      </c>
      <c r="B173" s="274" t="s">
        <v>1350</v>
      </c>
      <c r="C173" s="283" t="s">
        <v>1351</v>
      </c>
      <c r="D173" s="276" t="s">
        <v>1352</v>
      </c>
      <c r="E173" s="269" t="s">
        <v>1049</v>
      </c>
      <c r="F173" s="269"/>
      <c r="G173" s="270"/>
      <c r="H173" s="271" t="s">
        <v>1353</v>
      </c>
      <c r="I173" s="270"/>
      <c r="J173" s="272"/>
    </row>
    <row r="174" spans="1:10" ht="21.75" thickBot="1" x14ac:dyDescent="0.25">
      <c r="A174" s="158">
        <f>MAX($A$16:$A173)+1</f>
        <v>150</v>
      </c>
      <c r="B174" s="158" t="s">
        <v>1354</v>
      </c>
      <c r="C174" s="363" t="s">
        <v>1355</v>
      </c>
      <c r="D174" s="366" t="s">
        <v>1356</v>
      </c>
      <c r="E174" s="269" t="s">
        <v>1049</v>
      </c>
      <c r="F174" s="364"/>
      <c r="G174" s="365"/>
      <c r="H174" s="295" t="s">
        <v>1353</v>
      </c>
      <c r="I174" s="365"/>
      <c r="J174" s="294"/>
    </row>
    <row r="175" spans="1:10" ht="21.75" thickBot="1" x14ac:dyDescent="0.25">
      <c r="A175" s="158">
        <f>MAX($A$16:$A174)+1</f>
        <v>151</v>
      </c>
      <c r="B175" s="158" t="s">
        <v>1357</v>
      </c>
      <c r="C175" s="363" t="s">
        <v>1358</v>
      </c>
      <c r="D175" s="366" t="s">
        <v>1359</v>
      </c>
      <c r="E175" s="269" t="s">
        <v>1049</v>
      </c>
      <c r="F175" s="364"/>
      <c r="G175" s="365"/>
      <c r="H175" s="295" t="s">
        <v>1360</v>
      </c>
      <c r="I175" s="365" t="s">
        <v>227</v>
      </c>
      <c r="J175" s="294"/>
    </row>
    <row r="176" spans="1:10" ht="21.75" thickBot="1" x14ac:dyDescent="0.25">
      <c r="A176" s="158">
        <f>MAX($A$16:$A175)+1</f>
        <v>152</v>
      </c>
      <c r="B176" s="158" t="s">
        <v>1361</v>
      </c>
      <c r="C176" s="363" t="s">
        <v>1358</v>
      </c>
      <c r="D176" s="366" t="s">
        <v>1362</v>
      </c>
      <c r="E176" s="269" t="s">
        <v>1049</v>
      </c>
      <c r="F176" s="364"/>
      <c r="G176" s="365"/>
      <c r="H176" s="295" t="s">
        <v>1353</v>
      </c>
      <c r="I176" s="365"/>
      <c r="J176" s="294"/>
    </row>
    <row r="177" spans="1:18" ht="13.5" thickBot="1" x14ac:dyDescent="0.25">
      <c r="A177" s="158">
        <f>MAX($A$16:$A176)+1</f>
        <v>153</v>
      </c>
      <c r="B177" s="158" t="s">
        <v>1363</v>
      </c>
      <c r="C177" s="363" t="s">
        <v>1364</v>
      </c>
      <c r="D177" s="366" t="s">
        <v>1365</v>
      </c>
      <c r="E177" s="269" t="s">
        <v>1049</v>
      </c>
      <c r="F177" s="364"/>
      <c r="G177" s="365"/>
      <c r="H177" s="295"/>
      <c r="I177" s="365" t="s">
        <v>227</v>
      </c>
      <c r="J177" s="294"/>
    </row>
    <row r="178" spans="1:18" ht="13.5" thickBot="1" x14ac:dyDescent="0.25">
      <c r="A178" s="158">
        <f>MAX($A$16:$A177)+1</f>
        <v>154</v>
      </c>
      <c r="B178" s="158" t="s">
        <v>1366</v>
      </c>
      <c r="C178" s="363" t="s">
        <v>1367</v>
      </c>
      <c r="D178" s="366"/>
      <c r="E178" s="269" t="s">
        <v>1049</v>
      </c>
      <c r="F178" s="364"/>
      <c r="G178" s="365"/>
      <c r="H178" s="295" t="s">
        <v>1368</v>
      </c>
      <c r="I178" s="365"/>
      <c r="J178" s="294"/>
    </row>
    <row r="179" spans="1:18" ht="21.75" thickBot="1" x14ac:dyDescent="0.25">
      <c r="A179" s="158">
        <f>MAX($A$16:$A178)+1</f>
        <v>155</v>
      </c>
      <c r="B179" s="158" t="s">
        <v>910</v>
      </c>
      <c r="C179" s="363" t="s">
        <v>511</v>
      </c>
      <c r="D179" s="366" t="s">
        <v>511</v>
      </c>
      <c r="E179" s="269" t="s">
        <v>1049</v>
      </c>
      <c r="F179" s="364"/>
      <c r="G179" s="365"/>
      <c r="H179" s="295" t="s">
        <v>1369</v>
      </c>
      <c r="I179" s="365"/>
      <c r="J179" s="294"/>
    </row>
    <row r="180" spans="1:18" ht="21.75" thickBot="1" x14ac:dyDescent="0.25">
      <c r="A180" s="158">
        <f>MAX($A$16:$A179)+1</f>
        <v>156</v>
      </c>
      <c r="B180" s="158" t="s">
        <v>937</v>
      </c>
      <c r="C180" s="363" t="s">
        <v>1370</v>
      </c>
      <c r="D180" s="366" t="s">
        <v>1371</v>
      </c>
      <c r="E180" s="269" t="s">
        <v>1049</v>
      </c>
      <c r="F180" s="364"/>
      <c r="G180" s="365"/>
      <c r="H180" s="295" t="s">
        <v>1372</v>
      </c>
      <c r="I180" s="365"/>
      <c r="J180" s="294"/>
    </row>
    <row r="181" spans="1:18" s="275" customFormat="1" ht="32.25" thickBot="1" x14ac:dyDescent="0.25">
      <c r="A181" s="274">
        <f>MAX($A$16:$A180)+1</f>
        <v>157</v>
      </c>
      <c r="B181" s="274" t="s">
        <v>1299</v>
      </c>
      <c r="C181" s="283" t="s">
        <v>1300</v>
      </c>
      <c r="D181" s="276" t="s">
        <v>1373</v>
      </c>
      <c r="E181" s="269" t="s">
        <v>1049</v>
      </c>
      <c r="F181" s="269"/>
      <c r="G181" s="270"/>
      <c r="H181" s="271" t="s">
        <v>1374</v>
      </c>
      <c r="I181" s="270" t="s">
        <v>227</v>
      </c>
      <c r="J181" s="272"/>
    </row>
    <row r="182" spans="1:18" s="275" customFormat="1" ht="21.75" thickBot="1" x14ac:dyDescent="0.25">
      <c r="A182" s="274">
        <f>MAX($A$16:$A181)+1</f>
        <v>158</v>
      </c>
      <c r="B182" s="274" t="s">
        <v>1302</v>
      </c>
      <c r="C182" s="283" t="s">
        <v>1303</v>
      </c>
      <c r="D182" s="276" t="s">
        <v>1373</v>
      </c>
      <c r="E182" s="269" t="s">
        <v>1049</v>
      </c>
      <c r="F182" s="269"/>
      <c r="G182" s="270"/>
      <c r="H182" s="271" t="s">
        <v>1375</v>
      </c>
      <c r="I182" s="270"/>
      <c r="J182" s="272"/>
    </row>
    <row r="183" spans="1:18" s="275" customFormat="1" ht="13.5" thickBot="1" x14ac:dyDescent="0.25">
      <c r="A183" s="274">
        <f>MAX($A$16:$A182)+1</f>
        <v>159</v>
      </c>
      <c r="B183" s="274" t="s">
        <v>590</v>
      </c>
      <c r="C183" s="283" t="s">
        <v>928</v>
      </c>
      <c r="D183" s="276" t="s">
        <v>1376</v>
      </c>
      <c r="E183" s="269" t="s">
        <v>445</v>
      </c>
      <c r="F183" s="269"/>
      <c r="G183" s="270"/>
      <c r="H183" s="271" t="s">
        <v>1377</v>
      </c>
      <c r="I183" s="270" t="s">
        <v>997</v>
      </c>
      <c r="J183" s="272"/>
    </row>
    <row r="184" spans="1:18" s="275" customFormat="1" ht="13.5" thickBot="1" x14ac:dyDescent="0.25">
      <c r="A184" s="274">
        <f>MAX($A$16:$A183)+1</f>
        <v>160</v>
      </c>
      <c r="B184" s="274" t="s">
        <v>590</v>
      </c>
      <c r="C184" s="283" t="s">
        <v>933</v>
      </c>
      <c r="D184" s="276" t="s">
        <v>1378</v>
      </c>
      <c r="E184" s="269" t="s">
        <v>445</v>
      </c>
      <c r="F184" s="269"/>
      <c r="G184" s="270"/>
      <c r="H184" s="271" t="s">
        <v>1379</v>
      </c>
      <c r="I184" s="270" t="s">
        <v>1380</v>
      </c>
      <c r="J184" s="272"/>
    </row>
    <row r="185" spans="1:18" s="275" customFormat="1" ht="13.5" thickBot="1" x14ac:dyDescent="0.25">
      <c r="A185" s="462"/>
      <c r="B185" s="463" t="s">
        <v>597</v>
      </c>
      <c r="C185" s="464"/>
      <c r="D185" s="464"/>
      <c r="E185" s="460"/>
      <c r="F185" s="460"/>
      <c r="G185" s="464"/>
      <c r="H185" s="465"/>
      <c r="I185" s="466"/>
      <c r="J185" s="467"/>
    </row>
    <row r="186" spans="1:18" s="275" customFormat="1" ht="13.5" thickBot="1" x14ac:dyDescent="0.25">
      <c r="A186" s="332" t="s">
        <v>598</v>
      </c>
      <c r="B186" s="333"/>
      <c r="C186" s="334"/>
      <c r="D186" s="334"/>
      <c r="E186" s="333"/>
      <c r="F186" s="333"/>
      <c r="G186" s="334"/>
      <c r="H186" s="335"/>
      <c r="I186" s="468"/>
      <c r="J186" s="337"/>
    </row>
    <row r="187" spans="1:18" s="275" customFormat="1" ht="13.5" thickBot="1" x14ac:dyDescent="0.25">
      <c r="A187" s="274">
        <f>MAX($A$16:$A186)+1</f>
        <v>161</v>
      </c>
      <c r="B187" s="453"/>
      <c r="C187" s="452" t="s">
        <v>599</v>
      </c>
      <c r="D187" s="452"/>
      <c r="E187" s="453"/>
      <c r="F187" s="452"/>
      <c r="G187" s="452"/>
      <c r="H187" s="454">
        <v>45627</v>
      </c>
      <c r="I187" s="455" t="s">
        <v>456</v>
      </c>
      <c r="J187" s="452"/>
      <c r="L187" s="273"/>
      <c r="M187" s="477"/>
      <c r="N187" s="477"/>
      <c r="O187" s="477"/>
      <c r="P187" s="477"/>
      <c r="Q187" s="477"/>
      <c r="R187" s="434"/>
    </row>
    <row r="188" spans="1:18" ht="13.5" thickBot="1" x14ac:dyDescent="0.25">
      <c r="A188" s="158">
        <f>MAX($A$16:$A187)+1</f>
        <v>162</v>
      </c>
      <c r="B188" s="299"/>
      <c r="C188" s="300"/>
      <c r="D188" s="300"/>
      <c r="E188" s="453"/>
      <c r="F188" s="301"/>
      <c r="G188" s="301"/>
      <c r="H188" s="302"/>
      <c r="I188" s="303"/>
      <c r="J188" s="304"/>
    </row>
    <row r="189" spans="1:18" ht="13.5" thickBot="1" x14ac:dyDescent="0.25">
      <c r="A189" s="158">
        <f>MAX($A$16:$A188)+1</f>
        <v>163</v>
      </c>
      <c r="B189" s="299"/>
      <c r="C189" s="300"/>
      <c r="D189" s="300"/>
      <c r="E189" s="453"/>
      <c r="F189" s="301"/>
      <c r="G189" s="301"/>
      <c r="H189" s="302"/>
      <c r="I189" s="303"/>
      <c r="J189" s="304"/>
    </row>
    <row r="190" spans="1:18" ht="13.5" thickBot="1" x14ac:dyDescent="0.25">
      <c r="A190" s="158">
        <f>MAX($A$16:$A189)+1</f>
        <v>164</v>
      </c>
      <c r="B190" s="299"/>
      <c r="C190" s="300"/>
      <c r="D190" s="300"/>
      <c r="E190" s="453"/>
      <c r="F190" s="301"/>
      <c r="G190" s="301"/>
      <c r="H190" s="302"/>
      <c r="I190" s="303"/>
      <c r="J190" s="304"/>
    </row>
    <row r="191" spans="1:18" ht="13.5" thickBot="1" x14ac:dyDescent="0.25">
      <c r="A191" s="158">
        <f>MAX($A$16:$A190)+1</f>
        <v>165</v>
      </c>
      <c r="B191" s="299"/>
      <c r="C191" s="300"/>
      <c r="D191" s="300"/>
      <c r="E191" s="453"/>
      <c r="F191" s="301"/>
      <c r="G191" s="301"/>
      <c r="H191" s="302"/>
      <c r="I191" s="303"/>
      <c r="J191" s="304"/>
    </row>
    <row r="192" spans="1:18" ht="13.5" thickBot="1" x14ac:dyDescent="0.25">
      <c r="A192" s="158">
        <f>MAX($A$16:$A191)+1</f>
        <v>166</v>
      </c>
      <c r="B192" s="299"/>
      <c r="C192" s="300"/>
      <c r="D192" s="300"/>
      <c r="E192" s="453"/>
      <c r="F192" s="301"/>
      <c r="G192" s="301"/>
      <c r="H192" s="302"/>
      <c r="I192" s="303"/>
      <c r="J192" s="304"/>
    </row>
    <row r="193" spans="1:10" ht="13.5" thickBot="1" x14ac:dyDescent="0.25">
      <c r="A193" s="158">
        <f>MAX($A$16:$A192)+1</f>
        <v>167</v>
      </c>
      <c r="B193" s="299"/>
      <c r="C193" s="300"/>
      <c r="D193" s="300"/>
      <c r="E193" s="453"/>
      <c r="F193" s="301"/>
      <c r="G193" s="301"/>
      <c r="H193" s="302"/>
      <c r="I193" s="303"/>
      <c r="J193" s="304"/>
    </row>
    <row r="194" spans="1:10" ht="13.5" thickBot="1" x14ac:dyDescent="0.25">
      <c r="A194" s="158">
        <f>MAX($A$16:$A193)+1</f>
        <v>168</v>
      </c>
      <c r="B194" s="299"/>
      <c r="C194" s="300"/>
      <c r="D194" s="300"/>
      <c r="E194" s="453"/>
      <c r="F194" s="301"/>
      <c r="G194" s="301"/>
      <c r="H194" s="302"/>
      <c r="I194" s="303"/>
      <c r="J194" s="304"/>
    </row>
    <row r="195" spans="1:10" ht="13.5" thickBot="1" x14ac:dyDescent="0.25">
      <c r="A195" s="158">
        <f>MAX($A$16:$A194)+1</f>
        <v>169</v>
      </c>
      <c r="B195" s="299"/>
      <c r="C195" s="300"/>
      <c r="D195" s="300"/>
      <c r="E195" s="453"/>
      <c r="F195" s="301"/>
      <c r="G195" s="301"/>
      <c r="H195" s="302"/>
      <c r="I195" s="303"/>
      <c r="J195" s="304"/>
    </row>
    <row r="196" spans="1:10" ht="13.5" thickBot="1" x14ac:dyDescent="0.25">
      <c r="A196" s="158">
        <f>MAX($A$16:$A195)+1</f>
        <v>170</v>
      </c>
      <c r="B196" s="299"/>
      <c r="C196" s="300"/>
      <c r="D196" s="300"/>
      <c r="E196" s="453"/>
      <c r="F196" s="301"/>
      <c r="G196" s="301"/>
      <c r="H196" s="302"/>
      <c r="I196" s="303"/>
      <c r="J196" s="304"/>
    </row>
    <row r="197" spans="1:10" ht="13.5" thickBot="1" x14ac:dyDescent="0.25">
      <c r="A197" s="158">
        <f>MAX($A$16:$A196)+1</f>
        <v>171</v>
      </c>
      <c r="B197" s="299"/>
      <c r="C197" s="300"/>
      <c r="D197" s="300"/>
      <c r="E197" s="453"/>
      <c r="F197" s="301"/>
      <c r="G197" s="301"/>
      <c r="H197" s="302"/>
      <c r="I197" s="303"/>
      <c r="J197" s="304"/>
    </row>
    <row r="198" spans="1:10" ht="13.5" thickBot="1" x14ac:dyDescent="0.25">
      <c r="A198" s="158">
        <f>MAX($A$16:$A197)+1</f>
        <v>172</v>
      </c>
      <c r="B198" s="299"/>
      <c r="C198" s="300"/>
      <c r="D198" s="300"/>
      <c r="E198" s="453"/>
      <c r="F198" s="301"/>
      <c r="G198" s="301"/>
      <c r="H198" s="302"/>
      <c r="I198" s="303"/>
      <c r="J198" s="304"/>
    </row>
    <row r="199" spans="1:10" ht="13.5" thickBot="1" x14ac:dyDescent="0.25">
      <c r="A199" s="158">
        <f>MAX($A$16:$A198)+1</f>
        <v>173</v>
      </c>
      <c r="B199" s="299"/>
      <c r="C199" s="300"/>
      <c r="D199" s="300"/>
      <c r="E199" s="453"/>
      <c r="F199" s="301"/>
      <c r="G199" s="301"/>
      <c r="H199" s="302"/>
      <c r="I199" s="303"/>
      <c r="J199" s="304"/>
    </row>
    <row r="200" spans="1:10" ht="13.5" thickBot="1" x14ac:dyDescent="0.25">
      <c r="A200" s="158">
        <f>MAX($A$16:$A199)+1</f>
        <v>174</v>
      </c>
      <c r="B200" s="299"/>
      <c r="C200" s="300"/>
      <c r="D200" s="300"/>
      <c r="E200" s="453"/>
      <c r="F200" s="301"/>
      <c r="G200" s="301"/>
      <c r="H200" s="302"/>
      <c r="I200" s="303"/>
      <c r="J200" s="304"/>
    </row>
    <row r="201" spans="1:10" ht="13.5" thickBot="1" x14ac:dyDescent="0.25">
      <c r="A201" s="158">
        <f>MAX($A$16:$A200)+1</f>
        <v>175</v>
      </c>
      <c r="B201" s="299"/>
      <c r="C201" s="300"/>
      <c r="D201" s="300"/>
      <c r="E201" s="453"/>
      <c r="F201" s="301"/>
      <c r="G201" s="301"/>
      <c r="H201" s="302"/>
      <c r="I201" s="303"/>
      <c r="J201" s="304"/>
    </row>
    <row r="202" spans="1:10" ht="13.5" thickBot="1" x14ac:dyDescent="0.25">
      <c r="A202" s="158">
        <f>MAX($A$16:$A201)+1</f>
        <v>176</v>
      </c>
      <c r="B202" s="299"/>
      <c r="C202" s="300"/>
      <c r="D202" s="300"/>
      <c r="E202" s="453"/>
      <c r="F202" s="301"/>
      <c r="G202" s="301"/>
      <c r="H202" s="302"/>
      <c r="I202" s="303"/>
      <c r="J202" s="304"/>
    </row>
    <row r="203" spans="1:10" ht="13.5" thickBot="1" x14ac:dyDescent="0.25">
      <c r="A203" s="158">
        <f>MAX($A$16:$A202)+1</f>
        <v>177</v>
      </c>
      <c r="B203" s="299"/>
      <c r="C203" s="300"/>
      <c r="D203" s="300"/>
      <c r="E203" s="453"/>
      <c r="F203" s="301"/>
      <c r="G203" s="301"/>
      <c r="H203" s="302"/>
      <c r="I203" s="303"/>
      <c r="J203" s="304"/>
    </row>
    <row r="204" spans="1:10" ht="13.5" thickBot="1" x14ac:dyDescent="0.25">
      <c r="A204" s="158">
        <f>MAX($A$16:$A203)+1</f>
        <v>178</v>
      </c>
      <c r="B204" s="299"/>
      <c r="C204" s="300"/>
      <c r="D204" s="300"/>
      <c r="E204" s="453"/>
      <c r="F204" s="301"/>
      <c r="G204" s="301"/>
      <c r="H204" s="302"/>
      <c r="I204" s="303"/>
      <c r="J204" s="304"/>
    </row>
    <row r="205" spans="1:10" ht="13.5" thickBot="1" x14ac:dyDescent="0.25">
      <c r="A205" s="158">
        <f>MAX($A$16:$A204)+1</f>
        <v>179</v>
      </c>
      <c r="B205" s="299"/>
      <c r="C205" s="300"/>
      <c r="D205" s="300"/>
      <c r="E205" s="453"/>
      <c r="F205" s="301"/>
      <c r="G205" s="301"/>
      <c r="H205" s="302"/>
      <c r="I205" s="303"/>
      <c r="J205" s="304"/>
    </row>
    <row r="206" spans="1:10" ht="13.5" thickBot="1" x14ac:dyDescent="0.25">
      <c r="A206" s="250" t="s">
        <v>1381</v>
      </c>
      <c r="B206" s="253"/>
      <c r="C206" s="251"/>
      <c r="D206" s="251"/>
      <c r="E206" s="460"/>
      <c r="F206" s="253"/>
      <c r="G206" s="251"/>
      <c r="H206" s="254"/>
      <c r="I206" s="371"/>
      <c r="J206" s="256"/>
    </row>
    <row r="207" spans="1:10" ht="13.5" thickBot="1" x14ac:dyDescent="0.25">
      <c r="A207" s="158">
        <f>MAX($A$16:$A206)+1</f>
        <v>180</v>
      </c>
      <c r="B207" s="299"/>
      <c r="C207" s="301"/>
      <c r="D207" s="301"/>
      <c r="E207" s="453"/>
      <c r="F207" s="301"/>
      <c r="G207" s="301"/>
      <c r="H207" s="302"/>
      <c r="I207" s="303"/>
      <c r="J207" s="304"/>
    </row>
    <row r="208" spans="1:10" ht="13.5" thickBot="1" x14ac:dyDescent="0.25">
      <c r="A208" s="158">
        <f>MAX($A$16:$A207)+1</f>
        <v>181</v>
      </c>
      <c r="B208" s="299"/>
      <c r="C208" s="301"/>
      <c r="D208" s="301"/>
      <c r="E208" s="453"/>
      <c r="F208" s="301"/>
      <c r="G208" s="301"/>
      <c r="H208" s="302"/>
      <c r="I208" s="303"/>
      <c r="J208" s="304"/>
    </row>
    <row r="209" spans="1:10" ht="13.5" thickBot="1" x14ac:dyDescent="0.25">
      <c r="A209" s="158">
        <f>MAX($A$16:$A208)+1</f>
        <v>182</v>
      </c>
      <c r="B209" s="305"/>
      <c r="C209" s="304"/>
      <c r="D209" s="304"/>
      <c r="E209" s="453"/>
      <c r="F209" s="301"/>
      <c r="G209" s="301"/>
      <c r="H209" s="302"/>
      <c r="I209" s="303"/>
      <c r="J209" s="304"/>
    </row>
    <row r="210" spans="1:10" ht="13.5" thickBot="1" x14ac:dyDescent="0.25">
      <c r="A210" s="158">
        <f>MAX($A$16:$A209)+1</f>
        <v>183</v>
      </c>
      <c r="B210" s="305"/>
      <c r="C210" s="304"/>
      <c r="D210" s="304"/>
      <c r="E210" s="453"/>
      <c r="F210" s="301"/>
      <c r="G210" s="301"/>
      <c r="H210" s="302"/>
      <c r="I210" s="303"/>
      <c r="J210" s="304"/>
    </row>
    <row r="211" spans="1:10" ht="13.5" thickBot="1" x14ac:dyDescent="0.25">
      <c r="A211" s="158">
        <f>MAX($A$16:$A210)+1</f>
        <v>184</v>
      </c>
      <c r="B211" s="305"/>
      <c r="C211" s="304"/>
      <c r="D211" s="304"/>
      <c r="E211" s="453"/>
      <c r="F211" s="301"/>
      <c r="G211" s="301"/>
      <c r="H211" s="302"/>
      <c r="I211" s="303"/>
      <c r="J211" s="304"/>
    </row>
    <row r="212" spans="1:10" ht="13.5" thickBot="1" x14ac:dyDescent="0.25">
      <c r="A212" s="158">
        <f>MAX($A$16:$A211)+1</f>
        <v>185</v>
      </c>
      <c r="B212" s="305"/>
      <c r="C212" s="304"/>
      <c r="D212" s="304"/>
      <c r="E212" s="453"/>
      <c r="F212" s="301"/>
      <c r="G212" s="301"/>
      <c r="H212" s="302"/>
      <c r="I212" s="303"/>
      <c r="J212" s="304"/>
    </row>
    <row r="213" spans="1:10" ht="13.5" thickBot="1" x14ac:dyDescent="0.25">
      <c r="A213" s="158">
        <f>MAX($A$16:$A212)+1</f>
        <v>186</v>
      </c>
      <c r="B213" s="305"/>
      <c r="C213" s="304"/>
      <c r="D213" s="304"/>
      <c r="E213" s="453"/>
      <c r="F213" s="301"/>
      <c r="G213" s="301"/>
      <c r="H213" s="302"/>
      <c r="I213" s="303"/>
      <c r="J213" s="304"/>
    </row>
    <row r="214" spans="1:10" ht="13.5" thickBot="1" x14ac:dyDescent="0.25">
      <c r="A214" s="158">
        <f>MAX($A$16:$A213)+1</f>
        <v>187</v>
      </c>
      <c r="B214" s="305"/>
      <c r="C214" s="304"/>
      <c r="D214" s="304"/>
      <c r="E214" s="453"/>
      <c r="F214" s="301"/>
      <c r="G214" s="301"/>
      <c r="H214" s="302"/>
      <c r="I214" s="303"/>
      <c r="J214" s="304"/>
    </row>
    <row r="215" spans="1:10" ht="13.5" thickBot="1" x14ac:dyDescent="0.25">
      <c r="A215" s="158">
        <f>MAX($A$16:$A214)+1</f>
        <v>188</v>
      </c>
      <c r="B215" s="305"/>
      <c r="C215" s="304"/>
      <c r="D215" s="304"/>
      <c r="E215" s="453"/>
      <c r="F215" s="301"/>
      <c r="G215" s="301"/>
      <c r="H215" s="302"/>
      <c r="I215" s="303"/>
      <c r="J215" s="304"/>
    </row>
    <row r="216" spans="1:10" ht="13.5" thickBot="1" x14ac:dyDescent="0.25">
      <c r="A216" s="158">
        <f>MAX($A$16:$A215)+1</f>
        <v>189</v>
      </c>
      <c r="B216" s="305"/>
      <c r="C216" s="304"/>
      <c r="D216" s="304"/>
      <c r="E216" s="453"/>
      <c r="F216" s="301"/>
      <c r="G216" s="301"/>
      <c r="H216" s="302"/>
      <c r="I216" s="303"/>
      <c r="J216" s="304"/>
    </row>
    <row r="217" spans="1:10" ht="13.5" thickBot="1" x14ac:dyDescent="0.25">
      <c r="A217" s="158">
        <f>MAX($A$16:$A216)+1</f>
        <v>190</v>
      </c>
      <c r="B217" s="305"/>
      <c r="C217" s="304"/>
      <c r="D217" s="304"/>
      <c r="E217" s="453"/>
      <c r="F217" s="301"/>
      <c r="G217" s="301"/>
      <c r="H217" s="302"/>
      <c r="I217" s="303"/>
      <c r="J217" s="304"/>
    </row>
    <row r="218" spans="1:10" ht="13.5" thickBot="1" x14ac:dyDescent="0.25">
      <c r="A218" s="158">
        <f>MAX($A$16:$A217)+1</f>
        <v>191</v>
      </c>
      <c r="B218" s="305"/>
      <c r="C218" s="304"/>
      <c r="D218" s="304"/>
      <c r="E218" s="453"/>
      <c r="F218" s="301"/>
      <c r="G218" s="301"/>
      <c r="H218" s="302"/>
      <c r="I218" s="303"/>
      <c r="J218" s="304"/>
    </row>
    <row r="219" spans="1:10" ht="13.5" thickBot="1" x14ac:dyDescent="0.25">
      <c r="A219" s="158">
        <f>MAX($A$16:$A218)+1</f>
        <v>192</v>
      </c>
      <c r="B219" s="305"/>
      <c r="C219" s="304"/>
      <c r="D219" s="304"/>
      <c r="E219" s="453"/>
      <c r="F219" s="301"/>
      <c r="G219" s="301"/>
      <c r="H219" s="302"/>
      <c r="I219" s="303"/>
      <c r="J219" s="304"/>
    </row>
    <row r="220" spans="1:10" ht="13.5" thickBot="1" x14ac:dyDescent="0.25">
      <c r="A220" s="158">
        <f>MAX($A$16:$A219)+1</f>
        <v>193</v>
      </c>
      <c r="B220" s="305"/>
      <c r="C220" s="304"/>
      <c r="D220" s="304"/>
      <c r="E220" s="453"/>
      <c r="F220" s="301"/>
      <c r="G220" s="301"/>
      <c r="H220" s="302"/>
      <c r="I220" s="303"/>
      <c r="J220" s="304"/>
    </row>
    <row r="221" spans="1:10" ht="13.5" thickBot="1" x14ac:dyDescent="0.25">
      <c r="A221" s="158">
        <f>MAX($A$16:$A220)+1</f>
        <v>194</v>
      </c>
      <c r="B221" s="305"/>
      <c r="C221" s="304"/>
      <c r="D221" s="304"/>
      <c r="E221" s="453"/>
      <c r="F221" s="301"/>
      <c r="G221" s="301"/>
      <c r="H221" s="302"/>
      <c r="I221" s="303"/>
      <c r="J221" s="304"/>
    </row>
    <row r="222" spans="1:10" ht="13.5" thickBot="1" x14ac:dyDescent="0.25">
      <c r="A222" s="158">
        <f>MAX($A$16:$A221)+1</f>
        <v>195</v>
      </c>
      <c r="B222" s="305"/>
      <c r="C222" s="304"/>
      <c r="D222" s="304"/>
      <c r="E222" s="453"/>
      <c r="F222" s="301"/>
      <c r="G222" s="301"/>
      <c r="H222" s="302"/>
      <c r="I222" s="303"/>
      <c r="J222" s="304"/>
    </row>
    <row r="223" spans="1:10" ht="13.5" thickBot="1" x14ac:dyDescent="0.25">
      <c r="A223" s="158">
        <f>MAX($A$16:$A222)+1</f>
        <v>196</v>
      </c>
      <c r="B223" s="305"/>
      <c r="C223" s="304"/>
      <c r="D223" s="304"/>
      <c r="E223" s="453"/>
      <c r="F223" s="301"/>
      <c r="G223" s="301"/>
      <c r="H223" s="302"/>
      <c r="I223" s="303"/>
      <c r="J223" s="304"/>
    </row>
    <row r="224" spans="1:10" ht="13.5" thickBot="1" x14ac:dyDescent="0.25">
      <c r="A224" s="158">
        <f>MAX($A$16:$A223)+1</f>
        <v>197</v>
      </c>
      <c r="B224" s="305"/>
      <c r="C224" s="304"/>
      <c r="D224" s="304"/>
      <c r="E224" s="453"/>
      <c r="F224" s="301"/>
      <c r="G224" s="301"/>
      <c r="H224" s="302"/>
      <c r="I224" s="303"/>
      <c r="J224" s="304"/>
    </row>
    <row r="225" spans="1:10" ht="13.5" thickBot="1" x14ac:dyDescent="0.25">
      <c r="A225" s="158">
        <f>MAX($A$16:$A224)+1</f>
        <v>198</v>
      </c>
      <c r="B225" s="305"/>
      <c r="C225" s="304"/>
      <c r="D225" s="304"/>
      <c r="E225" s="453"/>
      <c r="F225" s="301"/>
      <c r="G225" s="301"/>
      <c r="H225" s="302"/>
      <c r="I225" s="303"/>
      <c r="J225" s="304"/>
    </row>
    <row r="226" spans="1:10" ht="13.5" thickBot="1" x14ac:dyDescent="0.25">
      <c r="A226" s="158">
        <f>MAX($A$16:$A225)+1</f>
        <v>199</v>
      </c>
      <c r="B226" s="305"/>
      <c r="C226" s="304"/>
      <c r="D226" s="304"/>
      <c r="E226" s="453"/>
      <c r="F226" s="301"/>
      <c r="G226" s="301"/>
      <c r="H226" s="302"/>
      <c r="I226" s="303"/>
      <c r="J226" s="304"/>
    </row>
    <row r="227" spans="1:10" ht="13.5" thickBot="1" x14ac:dyDescent="0.25">
      <c r="A227" s="158">
        <f>MAX($A$16:$A226)+1</f>
        <v>200</v>
      </c>
      <c r="B227" s="305"/>
      <c r="C227" s="304"/>
      <c r="D227" s="304"/>
      <c r="E227" s="453"/>
      <c r="F227" s="301"/>
      <c r="G227" s="301"/>
      <c r="H227" s="302"/>
      <c r="I227" s="303"/>
      <c r="J227" s="304"/>
    </row>
    <row r="228" spans="1:10" ht="13.5" thickBot="1" x14ac:dyDescent="0.25">
      <c r="A228" s="158">
        <f>MAX($A$16:$A227)+1</f>
        <v>201</v>
      </c>
      <c r="B228" s="305"/>
      <c r="C228" s="304"/>
      <c r="D228" s="304"/>
      <c r="E228" s="453"/>
      <c r="F228" s="301"/>
      <c r="G228" s="301"/>
      <c r="H228" s="302"/>
      <c r="I228" s="303"/>
      <c r="J228" s="304"/>
    </row>
    <row r="229" spans="1:10" ht="13.5" thickBot="1" x14ac:dyDescent="0.25">
      <c r="A229" s="158">
        <f>MAX($A$16:$A228)+1</f>
        <v>202</v>
      </c>
      <c r="B229" s="305"/>
      <c r="C229" s="304"/>
      <c r="D229" s="304"/>
      <c r="E229" s="453"/>
      <c r="F229" s="301"/>
      <c r="G229" s="301"/>
      <c r="H229" s="302"/>
      <c r="I229" s="303"/>
      <c r="J229" s="304"/>
    </row>
    <row r="230" spans="1:10" ht="13.5" thickBot="1" x14ac:dyDescent="0.25">
      <c r="A230" s="158">
        <f>MAX($A$16:$A229)+1</f>
        <v>203</v>
      </c>
      <c r="B230" s="305"/>
      <c r="C230" s="304"/>
      <c r="D230" s="304"/>
      <c r="E230" s="453"/>
      <c r="F230" s="301"/>
      <c r="G230" s="301"/>
      <c r="H230" s="302"/>
      <c r="I230" s="303"/>
      <c r="J230" s="304"/>
    </row>
    <row r="231" spans="1:10" ht="13.5" thickBot="1" x14ac:dyDescent="0.25">
      <c r="A231" s="158">
        <f>MAX($A$16:$A230)+1</f>
        <v>204</v>
      </c>
      <c r="B231" s="305"/>
      <c r="C231" s="304"/>
      <c r="D231" s="304"/>
      <c r="E231" s="453"/>
      <c r="F231" s="301"/>
      <c r="G231" s="301"/>
      <c r="H231" s="302"/>
      <c r="I231" s="303"/>
      <c r="J231" s="304"/>
    </row>
    <row r="232" spans="1:10" ht="13.5" thickBot="1" x14ac:dyDescent="0.25">
      <c r="A232" s="158">
        <f>MAX($A$16:$A231)+1</f>
        <v>205</v>
      </c>
      <c r="B232" s="305"/>
      <c r="C232" s="304"/>
      <c r="D232" s="304"/>
      <c r="E232" s="453"/>
      <c r="F232" s="301"/>
      <c r="G232" s="301"/>
      <c r="H232" s="302"/>
      <c r="I232" s="303"/>
      <c r="J232" s="304"/>
    </row>
    <row r="233" spans="1:10" ht="13.5" thickBot="1" x14ac:dyDescent="0.25">
      <c r="A233" s="158">
        <f>MAX($A$16:$A232)+1</f>
        <v>206</v>
      </c>
      <c r="B233" s="305"/>
      <c r="C233" s="304"/>
      <c r="D233" s="304"/>
      <c r="E233" s="453"/>
      <c r="F233" s="301"/>
      <c r="G233" s="301"/>
      <c r="H233" s="302"/>
      <c r="I233" s="303"/>
      <c r="J233" s="304"/>
    </row>
    <row r="234" spans="1:10" ht="13.5" thickBot="1" x14ac:dyDescent="0.25">
      <c r="A234" s="158">
        <f>MAX($A$16:$A233)+1</f>
        <v>207</v>
      </c>
      <c r="B234" s="305"/>
      <c r="C234" s="304"/>
      <c r="D234" s="304"/>
      <c r="E234" s="453"/>
      <c r="F234" s="301"/>
      <c r="G234" s="301"/>
      <c r="H234" s="302"/>
      <c r="I234" s="303"/>
      <c r="J234" s="304"/>
    </row>
    <row r="235" spans="1:10" ht="13.5" thickBot="1" x14ac:dyDescent="0.25">
      <c r="A235" s="158">
        <f>MAX($A$16:$A234)+1</f>
        <v>208</v>
      </c>
      <c r="B235" s="305"/>
      <c r="C235" s="304"/>
      <c r="D235" s="304"/>
      <c r="E235" s="453"/>
      <c r="F235" s="301"/>
      <c r="G235" s="301"/>
      <c r="H235" s="302"/>
      <c r="I235" s="303"/>
      <c r="J235" s="304"/>
    </row>
    <row r="236" spans="1:10" ht="13.5" thickBot="1" x14ac:dyDescent="0.25">
      <c r="A236" s="158">
        <f>MAX($A$16:$A235)+1</f>
        <v>209</v>
      </c>
      <c r="B236" s="305"/>
      <c r="C236" s="304"/>
      <c r="D236" s="304"/>
      <c r="E236" s="453"/>
      <c r="F236" s="301"/>
      <c r="G236" s="301"/>
      <c r="H236" s="302"/>
      <c r="I236" s="303"/>
      <c r="J236" s="304"/>
    </row>
    <row r="237" spans="1:10" ht="13.5" thickBot="1" x14ac:dyDescent="0.25">
      <c r="A237" s="158">
        <f>MAX($A$16:$A236)+1</f>
        <v>210</v>
      </c>
      <c r="B237" s="305"/>
      <c r="C237" s="304"/>
      <c r="D237" s="304"/>
      <c r="E237" s="453"/>
      <c r="F237" s="301"/>
      <c r="G237" s="301"/>
      <c r="H237" s="302"/>
      <c r="I237" s="303"/>
      <c r="J237" s="304"/>
    </row>
    <row r="238" spans="1:10" ht="13.5" thickBot="1" x14ac:dyDescent="0.25">
      <c r="A238" s="158">
        <f>MAX($A$16:$A237)+1</f>
        <v>211</v>
      </c>
      <c r="B238" s="305"/>
      <c r="C238" s="304"/>
      <c r="D238" s="304"/>
      <c r="E238" s="453"/>
      <c r="F238" s="301"/>
      <c r="G238" s="301"/>
      <c r="H238" s="302"/>
      <c r="I238" s="303"/>
      <c r="J238" s="304"/>
    </row>
    <row r="239" spans="1:10" ht="13.5" thickBot="1" x14ac:dyDescent="0.25">
      <c r="A239" s="158">
        <f>MAX($A$16:$A238)+1</f>
        <v>212</v>
      </c>
      <c r="B239" s="305"/>
      <c r="C239" s="304"/>
      <c r="D239" s="304"/>
      <c r="E239" s="453"/>
      <c r="F239" s="301"/>
      <c r="G239" s="301"/>
      <c r="H239" s="302"/>
      <c r="I239" s="303"/>
      <c r="J239" s="304"/>
    </row>
    <row r="240" spans="1:10" ht="13.5" thickBot="1" x14ac:dyDescent="0.25">
      <c r="A240" s="158">
        <f>MAX($A$16:$A239)+1</f>
        <v>213</v>
      </c>
      <c r="B240" s="305"/>
      <c r="C240" s="304"/>
      <c r="D240" s="304"/>
      <c r="E240" s="453"/>
      <c r="F240" s="301"/>
      <c r="G240" s="301"/>
      <c r="H240" s="302"/>
      <c r="I240" s="303"/>
      <c r="J240" s="304"/>
    </row>
    <row r="241" spans="1:10" ht="13.5" thickBot="1" x14ac:dyDescent="0.25">
      <c r="A241" s="158">
        <f>MAX($A$16:$A240)+1</f>
        <v>214</v>
      </c>
      <c r="B241" s="305"/>
      <c r="C241" s="304"/>
      <c r="D241" s="304"/>
      <c r="E241" s="453"/>
      <c r="F241" s="301"/>
      <c r="G241" s="301"/>
      <c r="H241" s="302"/>
      <c r="I241" s="303"/>
      <c r="J241" s="304"/>
    </row>
    <row r="242" spans="1:10" ht="13.5" thickBot="1" x14ac:dyDescent="0.25">
      <c r="A242" s="158">
        <f>MAX($A$16:$A241)+1</f>
        <v>215</v>
      </c>
      <c r="B242" s="305"/>
      <c r="C242" s="304"/>
      <c r="D242" s="304"/>
      <c r="E242" s="453"/>
      <c r="F242" s="301"/>
      <c r="G242" s="301"/>
      <c r="H242" s="302"/>
      <c r="I242" s="303"/>
      <c r="J242" s="304"/>
    </row>
    <row r="243" spans="1:10" ht="13.5" hidden="1" thickBot="1" x14ac:dyDescent="0.25"/>
    <row r="244" spans="1:10" ht="13.5" hidden="1" thickBot="1" x14ac:dyDescent="0.25"/>
    <row r="245" spans="1:10" ht="13.5" hidden="1" thickBot="1" x14ac:dyDescent="0.25"/>
    <row r="246" spans="1:10" ht="13.5" hidden="1" thickBot="1" x14ac:dyDescent="0.25"/>
    <row r="247" spans="1:10" ht="13.5" hidden="1" thickBot="1" x14ac:dyDescent="0.25"/>
    <row r="248" spans="1:10" ht="13.5" hidden="1" thickBot="1" x14ac:dyDescent="0.25"/>
    <row r="249" spans="1:10" ht="13.5" hidden="1" thickBot="1" x14ac:dyDescent="0.25"/>
    <row r="250" spans="1:10" ht="13.5" hidden="1" thickBot="1" x14ac:dyDescent="0.25"/>
    <row r="251" spans="1:10" ht="13.5" hidden="1" thickBot="1" x14ac:dyDescent="0.25"/>
    <row r="252" spans="1:10" ht="13.5" hidden="1" thickBot="1" x14ac:dyDescent="0.25"/>
    <row r="253" spans="1:10" ht="13.5" hidden="1" thickBot="1" x14ac:dyDescent="0.25"/>
    <row r="254" spans="1:10" ht="13.5" hidden="1" thickBot="1" x14ac:dyDescent="0.25"/>
    <row r="255" spans="1:10" ht="13.5" hidden="1" thickBot="1" x14ac:dyDescent="0.25"/>
    <row r="256" spans="1:10" ht="13.5" hidden="1" thickBot="1" x14ac:dyDescent="0.25"/>
    <row r="257" ht="13.5" hidden="1" thickBot="1" x14ac:dyDescent="0.25"/>
    <row r="258" ht="13.5" hidden="1" thickBot="1" x14ac:dyDescent="0.25"/>
    <row r="259" ht="13.5" hidden="1" thickBot="1" x14ac:dyDescent="0.25"/>
    <row r="260" ht="13.5" hidden="1" thickBot="1" x14ac:dyDescent="0.25"/>
    <row r="261" ht="13.5" hidden="1" thickBot="1" x14ac:dyDescent="0.25"/>
    <row r="262" ht="13.5" hidden="1" thickBot="1" x14ac:dyDescent="0.25"/>
    <row r="263" ht="13.5" hidden="1" thickBot="1" x14ac:dyDescent="0.25"/>
    <row r="264" ht="13.5" hidden="1" thickBot="1" x14ac:dyDescent="0.25"/>
    <row r="265" ht="13.5" hidden="1" thickBot="1" x14ac:dyDescent="0.25"/>
    <row r="266" ht="13.5" hidden="1" thickBot="1" x14ac:dyDescent="0.25"/>
    <row r="267" ht="13.5" hidden="1" thickBot="1" x14ac:dyDescent="0.25"/>
    <row r="268" ht="13.5" hidden="1" thickBot="1" x14ac:dyDescent="0.25"/>
    <row r="269" ht="13.5" hidden="1" thickBot="1" x14ac:dyDescent="0.25"/>
    <row r="270" ht="13.5" hidden="1" thickBot="1" x14ac:dyDescent="0.25"/>
    <row r="271" ht="13.5" hidden="1" thickBot="1" x14ac:dyDescent="0.25"/>
    <row r="272" ht="13.5" hidden="1" thickBot="1" x14ac:dyDescent="0.25"/>
    <row r="273" ht="13.5" hidden="1" thickBot="1" x14ac:dyDescent="0.25"/>
    <row r="274" ht="13.5" hidden="1" thickBot="1" x14ac:dyDescent="0.25"/>
    <row r="275" ht="13.5" hidden="1" thickBot="1" x14ac:dyDescent="0.25"/>
    <row r="276" ht="13.5" hidden="1" thickBot="1" x14ac:dyDescent="0.25"/>
    <row r="277" ht="13.5" hidden="1" thickBot="1" x14ac:dyDescent="0.25"/>
    <row r="278" ht="13.5" hidden="1" thickBot="1" x14ac:dyDescent="0.25"/>
    <row r="279" ht="13.5" hidden="1" thickBot="1" x14ac:dyDescent="0.25"/>
    <row r="280" ht="13.5" hidden="1" thickBot="1" x14ac:dyDescent="0.25"/>
    <row r="281" ht="13.5" hidden="1" thickBot="1" x14ac:dyDescent="0.25"/>
    <row r="282" ht="13.5" hidden="1" thickBot="1" x14ac:dyDescent="0.25"/>
    <row r="283" ht="13.5" hidden="1" thickBot="1" x14ac:dyDescent="0.25"/>
    <row r="284" ht="13.5" hidden="1" thickBot="1" x14ac:dyDescent="0.25"/>
    <row r="285" ht="13.5" hidden="1" thickBot="1" x14ac:dyDescent="0.25"/>
    <row r="286" ht="13.5" hidden="1" thickBot="1" x14ac:dyDescent="0.25"/>
    <row r="287" ht="13.5" hidden="1" thickBot="1" x14ac:dyDescent="0.25"/>
    <row r="288" ht="13.5" hidden="1" thickBot="1" x14ac:dyDescent="0.25"/>
    <row r="289" ht="13.5" hidden="1" thickBot="1" x14ac:dyDescent="0.25"/>
    <row r="290" ht="13.5" hidden="1" thickBot="1" x14ac:dyDescent="0.25"/>
    <row r="291" ht="13.5" hidden="1" thickBot="1" x14ac:dyDescent="0.25"/>
    <row r="292" ht="13.5" hidden="1" thickBot="1" x14ac:dyDescent="0.25"/>
    <row r="293" ht="13.5" hidden="1" thickBot="1" x14ac:dyDescent="0.25"/>
    <row r="294" ht="13.5" hidden="1" thickBot="1" x14ac:dyDescent="0.25"/>
    <row r="295" ht="13.5" hidden="1" thickBot="1" x14ac:dyDescent="0.25"/>
    <row r="296" ht="13.5" hidden="1" thickBot="1" x14ac:dyDescent="0.25"/>
    <row r="297" ht="13.5" hidden="1" thickBot="1" x14ac:dyDescent="0.25"/>
    <row r="298" ht="13.5" hidden="1" thickBot="1" x14ac:dyDescent="0.25"/>
    <row r="299" ht="13.5" hidden="1" thickBot="1" x14ac:dyDescent="0.25"/>
    <row r="300" ht="13.5" hidden="1" thickBot="1" x14ac:dyDescent="0.25"/>
    <row r="301" ht="13.5" hidden="1" thickBot="1" x14ac:dyDescent="0.25"/>
    <row r="302" ht="13.5" hidden="1" thickBot="1" x14ac:dyDescent="0.25"/>
    <row r="303" ht="13.5" hidden="1" thickBot="1" x14ac:dyDescent="0.25"/>
    <row r="304" ht="13.5" hidden="1" thickBot="1" x14ac:dyDescent="0.25"/>
    <row r="305" ht="13.5" hidden="1" thickBot="1" x14ac:dyDescent="0.25"/>
    <row r="306" ht="13.5" hidden="1" thickBot="1" x14ac:dyDescent="0.25"/>
    <row r="307" ht="13.5" hidden="1" thickBot="1" x14ac:dyDescent="0.25"/>
    <row r="308" ht="13.5" hidden="1" thickBot="1" x14ac:dyDescent="0.25"/>
    <row r="309" ht="13.5" hidden="1" thickBot="1" x14ac:dyDescent="0.25"/>
    <row r="310" ht="13.5" hidden="1" thickBot="1" x14ac:dyDescent="0.25"/>
    <row r="311" ht="13.5" hidden="1" thickBot="1" x14ac:dyDescent="0.25"/>
    <row r="312" ht="13.5" hidden="1" thickBot="1" x14ac:dyDescent="0.25"/>
    <row r="313" ht="13.5" hidden="1" thickBot="1" x14ac:dyDescent="0.25"/>
    <row r="314" ht="13.5" hidden="1" thickBot="1" x14ac:dyDescent="0.25"/>
    <row r="315" ht="13.5" hidden="1" thickBot="1" x14ac:dyDescent="0.25"/>
    <row r="316" ht="13.5" hidden="1" thickBot="1" x14ac:dyDescent="0.25"/>
    <row r="317" ht="13.5" hidden="1" thickBot="1" x14ac:dyDescent="0.25"/>
    <row r="318" ht="13.5" hidden="1" thickBot="1" x14ac:dyDescent="0.25"/>
    <row r="319" ht="13.5" hidden="1" thickBot="1" x14ac:dyDescent="0.25"/>
    <row r="320" ht="13.5" hidden="1" thickBot="1" x14ac:dyDescent="0.25"/>
    <row r="321" ht="13.5" hidden="1" thickBot="1" x14ac:dyDescent="0.25"/>
    <row r="322" ht="13.5" hidden="1" thickBot="1" x14ac:dyDescent="0.25"/>
    <row r="323" ht="13.5" hidden="1" thickBot="1" x14ac:dyDescent="0.25"/>
    <row r="324" ht="13.5" hidden="1" thickBot="1" x14ac:dyDescent="0.25"/>
    <row r="325" ht="13.5" hidden="1" thickBot="1" x14ac:dyDescent="0.25"/>
    <row r="326" ht="13.5" hidden="1" thickBot="1" x14ac:dyDescent="0.25"/>
    <row r="327" ht="13.5" hidden="1" thickBot="1" x14ac:dyDescent="0.25"/>
    <row r="328" ht="13.5" hidden="1" thickBot="1" x14ac:dyDescent="0.25"/>
    <row r="329" ht="13.5" hidden="1" thickBot="1" x14ac:dyDescent="0.25"/>
    <row r="330" ht="13.5" hidden="1" thickBot="1" x14ac:dyDescent="0.25"/>
    <row r="331" ht="13.5" hidden="1" thickBot="1" x14ac:dyDescent="0.25"/>
    <row r="332" ht="13.5" hidden="1" thickBot="1" x14ac:dyDescent="0.25"/>
    <row r="333" ht="13.5" hidden="1" thickBot="1" x14ac:dyDescent="0.25"/>
    <row r="334" ht="13.5" hidden="1" thickBot="1" x14ac:dyDescent="0.25"/>
    <row r="335" ht="13.5" hidden="1" thickBot="1" x14ac:dyDescent="0.25"/>
    <row r="336" ht="13.5" hidden="1" thickBot="1" x14ac:dyDescent="0.25"/>
    <row r="337" spans="1:10" ht="13.5" hidden="1" thickBot="1" x14ac:dyDescent="0.25"/>
    <row r="338" spans="1:10" ht="13.5" hidden="1" thickBot="1" x14ac:dyDescent="0.25"/>
    <row r="339" spans="1:10" ht="13.5" hidden="1" thickBot="1" x14ac:dyDescent="0.25"/>
    <row r="340" spans="1:10" ht="13.5" hidden="1" thickBot="1" x14ac:dyDescent="0.25"/>
    <row r="341" spans="1:10" ht="13.5" hidden="1" thickBot="1" x14ac:dyDescent="0.25"/>
    <row r="342" spans="1:10" ht="13.5" hidden="1" thickBot="1" x14ac:dyDescent="0.25"/>
    <row r="343" spans="1:10" ht="13.5" hidden="1" thickBot="1" x14ac:dyDescent="0.25"/>
    <row r="344" spans="1:10" ht="13.5" hidden="1" thickBot="1" x14ac:dyDescent="0.25"/>
    <row r="345" spans="1:10" ht="13.5" hidden="1" thickBot="1" x14ac:dyDescent="0.25"/>
    <row r="346" spans="1:10" ht="13.5" hidden="1" thickBot="1" x14ac:dyDescent="0.25"/>
    <row r="347" spans="1:10" ht="13.5" hidden="1" thickBot="1" x14ac:dyDescent="0.25"/>
    <row r="348" spans="1:10" ht="13.5" hidden="1" thickBot="1" x14ac:dyDescent="0.25"/>
    <row r="349" spans="1:10" ht="13.5" hidden="1" thickBot="1" x14ac:dyDescent="0.25"/>
    <row r="350" spans="1:10" ht="13.5" hidden="1" thickBot="1" x14ac:dyDescent="0.25"/>
    <row r="351" spans="1:10" ht="13.5" thickBot="1" x14ac:dyDescent="0.25">
      <c r="A351" s="307" t="s">
        <v>602</v>
      </c>
      <c r="B351" s="308"/>
      <c r="C351" s="309"/>
      <c r="D351" s="309"/>
      <c r="E351" s="461"/>
      <c r="F351" s="308"/>
      <c r="G351" s="309"/>
      <c r="H351" s="310"/>
      <c r="I351" s="311"/>
      <c r="J351" s="249"/>
    </row>
  </sheetData>
  <conditionalFormatting sqref="A19:C20 E19:J20 A21:J23 E24:J24 D25:J32 E33:J34 D35:J38 A79:D98 B103:J103 A103:A104 B104 E104 A151:A166">
    <cfRule type="expression" dxfId="102" priority="33">
      <formula>$J19="No"</formula>
    </cfRule>
  </conditionalFormatting>
  <conditionalFormatting sqref="A108:I112">
    <cfRule type="expression" dxfId="101" priority="5">
      <formula>$J108="No"</formula>
    </cfRule>
  </conditionalFormatting>
  <conditionalFormatting sqref="A100:J102">
    <cfRule type="expression" dxfId="100" priority="17">
      <formula>$J100="No"</formula>
    </cfRule>
  </conditionalFormatting>
  <conditionalFormatting sqref="A105:J107">
    <cfRule type="expression" dxfId="99" priority="16">
      <formula>$J105="No"</formula>
    </cfRule>
  </conditionalFormatting>
  <conditionalFormatting sqref="A143:J144 A145:D150">
    <cfRule type="expression" dxfId="98" priority="22">
      <formula>$J143="No"</formula>
    </cfRule>
  </conditionalFormatting>
  <conditionalFormatting sqref="A171:J242">
    <cfRule type="expression" dxfId="97" priority="1">
      <formula>$J171="No"</formula>
    </cfRule>
  </conditionalFormatting>
  <conditionalFormatting sqref="B19:B98">
    <cfRule type="expression" dxfId="96" priority="24">
      <formula>$I19="No"</formula>
    </cfRule>
  </conditionalFormatting>
  <conditionalFormatting sqref="B100:B101">
    <cfRule type="expression" dxfId="95" priority="18">
      <formula>$I100="No"</formula>
    </cfRule>
  </conditionalFormatting>
  <conditionalFormatting sqref="B106 D106 B108:B111 D108:D111 D144:D148 D152:D156">
    <cfRule type="expression" dxfId="94" priority="32">
      <formula>$I106="No"</formula>
    </cfRule>
  </conditionalFormatting>
  <conditionalFormatting sqref="B113:B142 D113:D142">
    <cfRule type="expression" dxfId="93" priority="21">
      <formula>$I113="No"</formula>
    </cfRule>
  </conditionalFormatting>
  <conditionalFormatting sqref="B144:B170">
    <cfRule type="expression" dxfId="92" priority="8">
      <formula>$I144="No"</formula>
    </cfRule>
  </conditionalFormatting>
  <conditionalFormatting sqref="B172:B184">
    <cfRule type="expression" dxfId="91" priority="2">
      <formula>$I172="No"</formula>
    </cfRule>
  </conditionalFormatting>
  <conditionalFormatting sqref="B157:C166">
    <cfRule type="expression" dxfId="90" priority="9">
      <formula>$J157="No"</formula>
    </cfRule>
  </conditionalFormatting>
  <conditionalFormatting sqref="B151:D156">
    <cfRule type="expression" dxfId="89" priority="12">
      <formula>$J151="No"</formula>
    </cfRule>
  </conditionalFormatting>
  <conditionalFormatting sqref="B113:I129 F130:I139 B130:E142">
    <cfRule type="expression" dxfId="88" priority="3">
      <formula>$J113="No"</formula>
    </cfRule>
  </conditionalFormatting>
  <conditionalFormatting sqref="D19:D78 A24:C78 E39:J98 A113:A142">
    <cfRule type="expression" dxfId="87" priority="15">
      <formula>$J19="No"</formula>
    </cfRule>
  </conditionalFormatting>
  <conditionalFormatting sqref="D24">
    <cfRule type="expression" dxfId="86" priority="23">
      <formula>$H24="No"</formula>
    </cfRule>
  </conditionalFormatting>
  <conditionalFormatting sqref="D66">
    <cfRule type="expression" dxfId="85" priority="26">
      <formula>$I66="No"</formula>
    </cfRule>
  </conditionalFormatting>
  <conditionalFormatting sqref="D70:D74">
    <cfRule type="expression" dxfId="84" priority="27">
      <formula>$I70="No"</formula>
    </cfRule>
  </conditionalFormatting>
  <conditionalFormatting sqref="D76">
    <cfRule type="expression" dxfId="83" priority="28">
      <formula>$I76="No"</formula>
    </cfRule>
  </conditionalFormatting>
  <conditionalFormatting sqref="D80">
    <cfRule type="expression" dxfId="82" priority="25">
      <formula>$I80="No"</formula>
    </cfRule>
  </conditionalFormatting>
  <conditionalFormatting sqref="D87:D92">
    <cfRule type="expression" dxfId="81" priority="29">
      <formula>$I87="No"</formula>
    </cfRule>
  </conditionalFormatting>
  <conditionalFormatting sqref="D94">
    <cfRule type="expression" dxfId="80" priority="30">
      <formula>$I94="No"</formula>
    </cfRule>
  </conditionalFormatting>
  <conditionalFormatting sqref="D96:D98">
    <cfRule type="expression" dxfId="79" priority="31">
      <formula>$I96="No"</formula>
    </cfRule>
  </conditionalFormatting>
  <conditionalFormatting sqref="D100:D101">
    <cfRule type="expression" dxfId="78" priority="19">
      <formula>$I100="No"</formula>
    </cfRule>
  </conditionalFormatting>
  <conditionalFormatting sqref="D157:D166">
    <cfRule type="expression" dxfId="77" priority="10">
      <formula>#REF!="No"</formula>
    </cfRule>
    <cfRule type="expression" dxfId="76" priority="11">
      <formula>#REF!="No"</formula>
    </cfRule>
  </conditionalFormatting>
  <conditionalFormatting sqref="E145:J170 A167:D170">
    <cfRule type="expression" dxfId="75" priority="7">
      <formula>$J145="No"</formula>
    </cfRule>
  </conditionalFormatting>
  <conditionalFormatting sqref="F140:J142">
    <cfRule type="expression" dxfId="74" priority="20">
      <formula>$J140="No"</formula>
    </cfRule>
  </conditionalFormatting>
  <conditionalFormatting sqref="J108:J138">
    <cfRule type="expression" dxfId="73" priority="6">
      <formula>$J108="No"</formula>
    </cfRule>
  </conditionalFormatting>
  <conditionalFormatting sqref="J139">
    <cfRule type="expression" dxfId="72" priority="4">
      <formula>$I139="No"</formula>
    </cfRule>
  </conditionalFormatting>
  <dataValidations count="1">
    <dataValidation type="list" allowBlank="1" showInputMessage="1" showErrorMessage="1" sqref="J186:J242 J18:J184" xr:uid="{77A55DE3-D2A0-4673-BA98-0A003C28A9D1}">
      <formula1>"Yes,No"</formula1>
    </dataValidation>
  </dataValidations>
  <pageMargins left="0.25" right="0.25" top="0.75" bottom="0.75" header="0.3" footer="0.3"/>
  <pageSetup paperSize="8" scale="65" fitToHeight="0" orientation="landscape" r:id="rId1"/>
  <headerFooter>
    <oddFooter>&amp;C_x000D_&amp;1#&amp;"Calibri"&amp;10&amp;K000000 OFFICIAL-InternalOnly</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3ffacce4-957f-4f0a-910f-9efe2ecf512c">
      <Terms xmlns="http://schemas.microsoft.com/office/infopath/2007/PartnerControls"/>
    </lcf76f155ced4ddcb4097134ff3c332f>
    <TaxCatchAll xmlns="d66eba0d-a2b9-4833-9603-ab5d8f45883c" xsi:nil="true"/>
    <PublicationRequestID xmlns="3ffacce4-957f-4f0a-910f-9efe2ecf512c">462</PublicationRequestID>
    <DocumentTitle xmlns="3ffacce4-957f-4f0a-910f-9efe2ecf512c">Risk_Assessment_Template_v2.4 </DocumentTitle>
    <DocumentRank xmlns="3ffacce4-957f-4f0a-910f-9efe2ecf512c">Subsidiary</DocumentRank>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7C6947C0F765F428416B2828D309B65" ma:contentTypeVersion="12" ma:contentTypeDescription="Create a new document." ma:contentTypeScope="" ma:versionID="4ac967385f4f99fdee8c237598645fcd">
  <xsd:schema xmlns:xsd="http://www.w3.org/2001/XMLSchema" xmlns:xs="http://www.w3.org/2001/XMLSchema" xmlns:p="http://schemas.microsoft.com/office/2006/metadata/properties" xmlns:ns1="http://schemas.microsoft.com/sharepoint/v3" xmlns:ns2="3ffacce4-957f-4f0a-910f-9efe2ecf512c" xmlns:ns3="d66eba0d-a2b9-4833-9603-ab5d8f45883c" targetNamespace="http://schemas.microsoft.com/office/2006/metadata/properties" ma:root="true" ma:fieldsID="d9f9f8044b90b20ad7b8117a39bc7f57" ns1:_="" ns2:_="" ns3:_="">
    <xsd:import namespace="http://schemas.microsoft.com/sharepoint/v3"/>
    <xsd:import namespace="3ffacce4-957f-4f0a-910f-9efe2ecf512c"/>
    <xsd:import namespace="d66eba0d-a2b9-4833-9603-ab5d8f45883c"/>
    <xsd:element name="properties">
      <xsd:complexType>
        <xsd:sequence>
          <xsd:element name="documentManagement">
            <xsd:complexType>
              <xsd:all>
                <xsd:element ref="ns2:PublicationRequestID" minOccurs="0"/>
                <xsd:element ref="ns2:DocumentTitle" minOccurs="0"/>
                <xsd:element ref="ns2:DocumentRank" minOccurs="0"/>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facce4-957f-4f0a-910f-9efe2ecf512c" elementFormDefault="qualified">
    <xsd:import namespace="http://schemas.microsoft.com/office/2006/documentManagement/types"/>
    <xsd:import namespace="http://schemas.microsoft.com/office/infopath/2007/PartnerControls"/>
    <xsd:element name="PublicationRequestID" ma:index="8" nillable="true" ma:displayName="PublicationRequestID" ma:format="Dropdown" ma:internalName="PublicationRequestID" ma:percentage="FALSE">
      <xsd:simpleType>
        <xsd:restriction base="dms:Number"/>
      </xsd:simpleType>
    </xsd:element>
    <xsd:element name="DocumentTitle" ma:index="9" nillable="true" ma:displayName="DocumentTitle" ma:format="Dropdown" ma:internalName="DocumentTitle">
      <xsd:simpleType>
        <xsd:restriction base="dms:Note">
          <xsd:maxLength value="255"/>
        </xsd:restriction>
      </xsd:simpleType>
    </xsd:element>
    <xsd:element name="DocumentRank" ma:index="10" nillable="true" ma:displayName="DocumentImportance" ma:format="Dropdown" ma:internalName="DocumentRank">
      <xsd:simpleType>
        <xsd:restriction base="dms:Text">
          <xsd:maxLength value="255"/>
        </xsd:restriction>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f1db303c-1d0a-4523-bf11-6998614b3713" ma:termSetId="09814cd3-568e-fe90-9814-8d621ff8fb84" ma:anchorId="fba54fb3-c3e1-fe81-a776-ca4b69148c4d" ma:open="true" ma:isKeyword="false">
      <xsd:complexType>
        <xsd:sequence>
          <xsd:element ref="pc:Terms" minOccurs="0" maxOccurs="1"/>
        </xsd:sequence>
      </xsd:complex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66eba0d-a2b9-4833-9603-ab5d8f45883c"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bdb3995f-4898-4ee6-8000-b65c76445445}" ma:internalName="TaxCatchAll" ma:showField="CatchAllData" ma:web="d66eba0d-a2b9-4833-9603-ab5d8f4588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Props1.xml><?xml version="1.0" encoding="utf-8"?>
<ds:datastoreItem xmlns:ds="http://schemas.openxmlformats.org/officeDocument/2006/customXml" ds:itemID="{B391B99A-63E3-402F-8FD7-C7A8BED06A82}">
  <ds:schemaRefs>
    <ds:schemaRef ds:uri="http://schemas.microsoft.com/sharepoint/v3/contenttype/forms"/>
  </ds:schemaRefs>
</ds:datastoreItem>
</file>

<file path=customXml/itemProps2.xml><?xml version="1.0" encoding="utf-8"?>
<ds:datastoreItem xmlns:ds="http://schemas.openxmlformats.org/officeDocument/2006/customXml" ds:itemID="{42F6CAB1-8BCA-4613-AD00-F8BBDDD28122}">
  <ds:schemaRefs>
    <ds:schemaRef ds:uri="http://schemas.microsoft.com/office/2006/documentManagement/types"/>
    <ds:schemaRef ds:uri="http://purl.org/dc/elements/1.1/"/>
    <ds:schemaRef ds:uri="d66eba0d-a2b9-4833-9603-ab5d8f45883c"/>
    <ds:schemaRef ds:uri="http://schemas.microsoft.com/sharepoint/v3"/>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 ds:uri="3ffacce4-957f-4f0a-910f-9efe2ecf512c"/>
    <ds:schemaRef ds:uri="http://purl.org/dc/dcmitype/"/>
    <ds:schemaRef ds:uri="http://purl.org/dc/terms/"/>
  </ds:schemaRefs>
</ds:datastoreItem>
</file>

<file path=customXml/itemProps3.xml><?xml version="1.0" encoding="utf-8"?>
<ds:datastoreItem xmlns:ds="http://schemas.openxmlformats.org/officeDocument/2006/customXml" ds:itemID="{4E5F2AC2-B107-4060-86A7-CD19F09B5B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ffacce4-957f-4f0a-910f-9efe2ecf512c"/>
    <ds:schemaRef ds:uri="d66eba0d-a2b9-4833-9603-ab5d8f4588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B8F5259B-892A-46A8-89DC-5A1D086C3B02}">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6</vt:i4>
      </vt:variant>
    </vt:vector>
  </HeadingPairs>
  <TitlesOfParts>
    <vt:vector size="17" baseType="lpstr">
      <vt:lpstr>Main</vt:lpstr>
      <vt:lpstr>Version_History</vt:lpstr>
      <vt:lpstr>Changes_Log</vt:lpstr>
      <vt:lpstr>Summary_Table_3.4</vt:lpstr>
      <vt:lpstr>Scoring</vt:lpstr>
      <vt:lpstr>Impact-Probability_Matrix</vt:lpstr>
      <vt:lpstr>GD_Submissions_RIIO2</vt:lpstr>
      <vt:lpstr>ED_Submissions</vt:lpstr>
      <vt:lpstr>GT_Submissions_RIIO2</vt:lpstr>
      <vt:lpstr>ET_Submissions_RIIO2</vt:lpstr>
      <vt:lpstr>NESO_Submissions</vt:lpstr>
      <vt:lpstr>Scoring!_ftn1</vt:lpstr>
      <vt:lpstr>Scoring!_ftnref1</vt:lpstr>
      <vt:lpstr>Scoring!Print_Area</vt:lpstr>
      <vt:lpstr>Summary_Table_3.4!Print_Area</vt:lpstr>
      <vt:lpstr>GD_Submissions_RIIO2!Print_Titles</vt:lpstr>
      <vt:lpstr>Summary_Table_3.4!Print_Titles</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Ofgem</dc:creator>
  <cp:keywords>Data</cp:keywords>
  <dc:description/>
  <cp:lastModifiedBy>Geraldine Nichols</cp:lastModifiedBy>
  <cp:revision/>
  <dcterms:created xsi:type="dcterms:W3CDTF">2018-08-02T11:53:31Z</dcterms:created>
  <dcterms:modified xsi:type="dcterms:W3CDTF">2025-01-29T16:05:17Z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eef62588-ff05-4467-9b27-cb6e5066d42a</vt:lpwstr>
  </property>
  <property fmtid="{D5CDD505-2E9C-101B-9397-08002B2CF9AE}" pid="3" name="bjSaver">
    <vt:lpwstr>WXoYCeGbFqQc8FZh5Mhj3Bj0oqW2Gt1E</vt:lpwstr>
  </property>
  <property fmtid="{D5CDD505-2E9C-101B-9397-08002B2CF9AE}" pid="4" name="ContentTypeId">
    <vt:lpwstr>0x010100D7C6947C0F765F428416B2828D309B65</vt:lpwstr>
  </property>
  <property fmtid="{D5CDD505-2E9C-101B-9397-08002B2CF9AE}" pid="5" name="OIAssociatedTeam">
    <vt:lpwstr/>
  </property>
  <property fmtid="{D5CDD505-2E9C-101B-9397-08002B2CF9AE}" pid="6" name="bjDocumentSecurityLabel">
    <vt:lpwstr>OFFICIAL</vt:lpwstr>
  </property>
  <property fmtid="{D5CDD505-2E9C-101B-9397-08002B2CF9AE}" pid="7"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8" name="bjDocumentLabelXML-0">
    <vt:lpwstr>ames.com/2008/01/sie/internal/label"&gt;&lt;element uid="id_classification_nonbusiness" value="" /&gt;&lt;/sisl&gt;</vt:lpwstr>
  </property>
  <property fmtid="{D5CDD505-2E9C-101B-9397-08002B2CF9AE}" pid="9" name="bjClsUserRVM">
    <vt:lpwstr>[]</vt:lpwstr>
  </property>
  <property fmtid="{D5CDD505-2E9C-101B-9397-08002B2CF9AE}" pid="10" name="MediaServiceImageTags">
    <vt:lpwstr/>
  </property>
  <property fmtid="{D5CDD505-2E9C-101B-9397-08002B2CF9AE}" pid="11" name="MSIP_Label_38144ccb-b10a-4c0f-b070-7a3b00ac7463_Enabled">
    <vt:lpwstr>true</vt:lpwstr>
  </property>
  <property fmtid="{D5CDD505-2E9C-101B-9397-08002B2CF9AE}" pid="12" name="MSIP_Label_38144ccb-b10a-4c0f-b070-7a3b00ac7463_SetDate">
    <vt:lpwstr>2023-02-17T12:47:03Z</vt:lpwstr>
  </property>
  <property fmtid="{D5CDD505-2E9C-101B-9397-08002B2CF9AE}" pid="13" name="MSIP_Label_38144ccb-b10a-4c0f-b070-7a3b00ac7463_Method">
    <vt:lpwstr>Standard</vt:lpwstr>
  </property>
  <property fmtid="{D5CDD505-2E9C-101B-9397-08002B2CF9AE}" pid="14" name="MSIP_Label_38144ccb-b10a-4c0f-b070-7a3b00ac7463_Name">
    <vt:lpwstr>InternalOnly</vt:lpwstr>
  </property>
  <property fmtid="{D5CDD505-2E9C-101B-9397-08002B2CF9AE}" pid="15" name="MSIP_Label_38144ccb-b10a-4c0f-b070-7a3b00ac7463_SiteId">
    <vt:lpwstr>185562ad-39bc-4840-8e40-be6216340c52</vt:lpwstr>
  </property>
  <property fmtid="{D5CDD505-2E9C-101B-9397-08002B2CF9AE}" pid="16" name="MSIP_Label_38144ccb-b10a-4c0f-b070-7a3b00ac7463_ActionId">
    <vt:lpwstr>6e0a52c8-6537-4aa9-9361-e7f27da05f65</vt:lpwstr>
  </property>
  <property fmtid="{D5CDD505-2E9C-101B-9397-08002B2CF9AE}" pid="17" name="MSIP_Label_38144ccb-b10a-4c0f-b070-7a3b00ac7463_ContentBits">
    <vt:lpwstr>2</vt:lpwstr>
  </property>
</Properties>
</file>