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showInkAnnotation="0"/>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mc:Choice>
  </mc:AlternateContent>
  <xr:revisionPtr revIDLastSave="0" documentId="8_{B5716D86-3FFB-41FD-9FD5-F9E09B0F9F18}" xr6:coauthVersionLast="47" xr6:coauthVersionMax="47" xr10:uidLastSave="{00000000-0000-0000-0000-000000000000}"/>
  <bookViews>
    <workbookView xWindow="-110" yWindow="-110" windowWidth="19420" windowHeight="1042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f WHD" sheetId="17" r:id="rId11"/>
    <sheet name="3e ECO" sheetId="18" r:id="rId12"/>
    <sheet name="3h Losses" sheetId="34" r:id="rId13"/>
    <sheet name="3g AAHEDC" sheetId="21" r:id="rId14"/>
    <sheet name="3i New FIT methodology" sheetId="45" r:id="rId15"/>
    <sheet name="3j GGL" sheetId="4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17" l="1"/>
  <c r="AB38" i="22" l="1"/>
  <c r="AB39" i="22"/>
  <c r="AB40" i="22"/>
  <c r="AB41" i="22"/>
  <c r="AB42" i="22"/>
  <c r="AB43" i="22"/>
  <c r="AB44" i="22"/>
  <c r="AB45" i="22"/>
  <c r="AB46" i="22"/>
  <c r="AB47" i="22"/>
  <c r="AB48" i="22"/>
  <c r="AB49" i="22"/>
  <c r="AB50" i="22"/>
  <c r="AB51" i="22"/>
  <c r="AB52" i="22"/>
  <c r="AB53" i="22"/>
  <c r="AA62" i="42" s="1"/>
  <c r="AB54" i="22"/>
  <c r="AB55" i="22"/>
  <c r="AB56" i="22"/>
  <c r="AB57" i="22"/>
  <c r="AB58" i="22"/>
  <c r="AB59" i="22"/>
  <c r="AB60" i="22"/>
  <c r="AB61" i="22"/>
  <c r="AB62" i="22"/>
  <c r="AB63" i="22"/>
  <c r="AB64" i="22"/>
  <c r="AB65" i="22"/>
  <c r="AB17" i="22"/>
  <c r="AB18" i="22"/>
  <c r="AB19" i="22"/>
  <c r="AB22" i="22"/>
  <c r="AA60" i="42" s="1"/>
  <c r="AB23" i="22"/>
  <c r="AB24" i="22"/>
  <c r="AB25" i="22"/>
  <c r="AB26" i="22"/>
  <c r="AB27" i="22"/>
  <c r="AA55" i="42"/>
  <c r="AA56" i="42"/>
  <c r="AA57" i="42"/>
  <c r="AA61" i="42"/>
  <c r="AA63" i="42"/>
  <c r="AA64" i="42"/>
  <c r="AA65" i="42"/>
  <c r="AD24" i="18" l="1"/>
  <c r="AD25" i="18"/>
  <c r="AD26" i="18"/>
  <c r="AD27" i="18"/>
  <c r="AD28" i="18"/>
  <c r="AD29" i="18"/>
  <c r="U225" i="45" l="1"/>
  <c r="V225" i="45"/>
  <c r="U224" i="45"/>
  <c r="V224" i="45"/>
  <c r="U223" i="45"/>
  <c r="V223" i="45"/>
  <c r="S225" i="45"/>
  <c r="T225" i="45"/>
  <c r="S224" i="45"/>
  <c r="T224"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Z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0" i="22"/>
  <c r="AA58" i="42" s="1"/>
  <c r="T171" i="45"/>
  <c r="S196" i="45" s="1"/>
  <c r="S171" i="45"/>
  <c r="V171" i="45"/>
  <c r="U196" i="45" s="1"/>
  <c r="U171" i="45"/>
  <c r="AO25" i="18"/>
  <c r="BE27" i="18"/>
  <c r="BE29" i="18"/>
  <c r="BE22" i="22" s="1"/>
  <c r="BD60" i="42" s="1"/>
  <c r="BE28" i="18"/>
  <c r="BE25" i="22" s="1"/>
  <c r="BD63" i="42" s="1"/>
  <c r="AY27" i="18"/>
  <c r="AY19" i="20"/>
  <c r="AY15" i="22" s="1"/>
  <c r="BB19" i="20"/>
  <c r="BF18" i="20"/>
  <c r="AD18" i="20"/>
  <c r="X223" i="45"/>
  <c r="Y223" i="45"/>
  <c r="Z223" i="45"/>
  <c r="AA223" i="45"/>
  <c r="AB223" i="45"/>
  <c r="AC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X224" i="45"/>
  <c r="Y224" i="45"/>
  <c r="Z224"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4"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R146" i="45"/>
  <c r="AR171" i="45" s="1"/>
  <c r="AS146" i="45"/>
  <c r="AS171" i="45" s="1"/>
  <c r="AT146" i="45"/>
  <c r="AT171" i="45" s="1"/>
  <c r="AT196" i="45" s="1"/>
  <c r="AU146" i="45"/>
  <c r="AV146" i="45"/>
  <c r="AV171" i="45" s="1"/>
  <c r="AW146" i="45"/>
  <c r="AW171" i="45" s="1"/>
  <c r="AX146" i="45"/>
  <c r="AX171" i="45" s="1"/>
  <c r="AX196" i="45" s="1"/>
  <c r="AY146" i="45"/>
  <c r="AY171" i="45" s="1"/>
  <c r="V147" i="45"/>
  <c r="W147" i="45"/>
  <c r="W172" i="45" s="1"/>
  <c r="X147" i="45"/>
  <c r="X172" i="45" s="1"/>
  <c r="Y147" i="45"/>
  <c r="Z147" i="45"/>
  <c r="AA147" i="45"/>
  <c r="AA172" i="45" s="1"/>
  <c r="AB147" i="45"/>
  <c r="AB172" i="45" s="1"/>
  <c r="AC147" i="45"/>
  <c r="AC172" i="45" s="1"/>
  <c r="AD147" i="45"/>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AA149" i="45"/>
  <c r="AA174" i="45" s="1"/>
  <c r="AB149" i="45"/>
  <c r="AB174" i="45" s="1"/>
  <c r="AC149" i="45"/>
  <c r="AC174" i="45" s="1"/>
  <c r="AD149" i="45"/>
  <c r="AD174" i="45" s="1"/>
  <c r="AE149" i="45"/>
  <c r="AE174" i="45" s="1"/>
  <c r="AF149" i="45"/>
  <c r="AF174" i="45" s="1"/>
  <c r="AG149" i="45"/>
  <c r="AH149" i="45"/>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E151" i="45"/>
  <c r="AE176" i="45" s="1"/>
  <c r="AF151" i="45"/>
  <c r="AF176" i="45" s="1"/>
  <c r="AG151" i="45"/>
  <c r="AH151" i="45"/>
  <c r="AH176" i="45" s="1"/>
  <c r="AI151" i="45"/>
  <c r="AI176" i="45" s="1"/>
  <c r="AJ151" i="45"/>
  <c r="AJ176" i="45" s="1"/>
  <c r="AK151" i="45"/>
  <c r="AL151" i="45"/>
  <c r="AM151" i="45"/>
  <c r="AM176" i="45" s="1"/>
  <c r="AN151" i="45"/>
  <c r="AN176" i="45" s="1"/>
  <c r="AO151" i="45"/>
  <c r="AO176" i="45" s="1"/>
  <c r="AP151" i="45"/>
  <c r="AP176" i="45" s="1"/>
  <c r="AQ151" i="45"/>
  <c r="AQ176" i="45" s="1"/>
  <c r="AR151" i="45"/>
  <c r="AR176" i="45" s="1"/>
  <c r="AS151" i="45"/>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C154" i="45"/>
  <c r="AD154" i="45"/>
  <c r="AD179" i="45" s="1"/>
  <c r="AE154" i="45"/>
  <c r="AE179" i="45" s="1"/>
  <c r="AF154" i="45"/>
  <c r="AF179" i="45" s="1"/>
  <c r="AG154" i="45"/>
  <c r="AG179" i="45" s="1"/>
  <c r="AH154" i="45"/>
  <c r="AI154" i="45"/>
  <c r="AJ154" i="45"/>
  <c r="AK154" i="45"/>
  <c r="AL154" i="45"/>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55" i="45"/>
  <c r="AF180" i="45" s="1"/>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G156" i="45"/>
  <c r="AH156" i="45"/>
  <c r="AH181" i="45" s="1"/>
  <c r="AI156" i="45"/>
  <c r="AJ156" i="45"/>
  <c r="AJ181" i="45" s="1"/>
  <c r="AK156" i="45"/>
  <c r="AK181" i="45" s="1"/>
  <c r="AL156" i="45"/>
  <c r="AL181" i="45" s="1"/>
  <c r="AM156" i="45"/>
  <c r="AN156" i="45"/>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K158" i="45"/>
  <c r="AL158" i="45"/>
  <c r="AL183" i="45" s="1"/>
  <c r="AM158" i="45"/>
  <c r="AM183" i="45" s="1"/>
  <c r="AN158" i="45"/>
  <c r="AN183" i="45" s="1"/>
  <c r="AO158" i="45"/>
  <c r="AO183" i="45" s="1"/>
  <c r="AP158" i="45"/>
  <c r="AP183" i="45" s="1"/>
  <c r="AQ158" i="45"/>
  <c r="AR158" i="45"/>
  <c r="AS158" i="45"/>
  <c r="AT158" i="45"/>
  <c r="AT183" i="45" s="1"/>
  <c r="AU158" i="45"/>
  <c r="AV158" i="45"/>
  <c r="AV183" i="45" s="1"/>
  <c r="AW158" i="45"/>
  <c r="AW183" i="45" s="1"/>
  <c r="AX158" i="45"/>
  <c r="AX183" i="45" s="1"/>
  <c r="AY158" i="45"/>
  <c r="V159" i="45"/>
  <c r="W159" i="45"/>
  <c r="X159" i="45"/>
  <c r="X184" i="45" s="1"/>
  <c r="Y159" i="45"/>
  <c r="Z159" i="45"/>
  <c r="Z184" i="45" s="1"/>
  <c r="AA159" i="45"/>
  <c r="AA184" i="45" s="1"/>
  <c r="AB159" i="45"/>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X160" i="45"/>
  <c r="Y160" i="45"/>
  <c r="Z160" i="45"/>
  <c r="Z185" i="45" s="1"/>
  <c r="AA160" i="45"/>
  <c r="AB160" i="45"/>
  <c r="AB185" i="45" s="1"/>
  <c r="AC160" i="45"/>
  <c r="AC185" i="45" s="1"/>
  <c r="AD160" i="45"/>
  <c r="AE160" i="45"/>
  <c r="AF160" i="45"/>
  <c r="AG160" i="45"/>
  <c r="AH160" i="45"/>
  <c r="AH185" i="45" s="1"/>
  <c r="AI160" i="45"/>
  <c r="AJ160" i="45"/>
  <c r="AJ185" i="45" s="1"/>
  <c r="AK160" i="45"/>
  <c r="AK185" i="45" s="1"/>
  <c r="AL160" i="45"/>
  <c r="AL185" i="45" s="1"/>
  <c r="AM160" i="45"/>
  <c r="AN160" i="45"/>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M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E173" i="45" s="1"/>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AQ171" i="45"/>
  <c r="V172" i="45"/>
  <c r="Z172" i="45"/>
  <c r="Z197" i="45" s="1"/>
  <c r="AD172" i="45"/>
  <c r="AD197" i="45" s="1"/>
  <c r="AR172" i="45"/>
  <c r="AV172" i="45"/>
  <c r="AX172" i="45"/>
  <c r="AX197" i="45" s="1"/>
  <c r="W173" i="45"/>
  <c r="AH173" i="45"/>
  <c r="AH198" i="45" s="1"/>
  <c r="AL173" i="45"/>
  <c r="AL198" i="45" s="1"/>
  <c r="Z174" i="45"/>
  <c r="Z199" i="45" s="1"/>
  <c r="AH174" i="45"/>
  <c r="AH199" i="45" s="1"/>
  <c r="AT174" i="45"/>
  <c r="AV174" i="45"/>
  <c r="AI175" i="45"/>
  <c r="AP175" i="45"/>
  <c r="AP200" i="45" s="1"/>
  <c r="AB176" i="45"/>
  <c r="AD176" i="45"/>
  <c r="AL176" i="45"/>
  <c r="AS176" i="45"/>
  <c r="AN178" i="45"/>
  <c r="AB179" i="45"/>
  <c r="AH179" i="45"/>
  <c r="AJ179" i="45"/>
  <c r="AL179" i="45"/>
  <c r="AV179" i="45"/>
  <c r="AX179" i="45"/>
  <c r="AJ180" i="45"/>
  <c r="V181" i="45"/>
  <c r="AF181" i="45"/>
  <c r="AN181" i="45"/>
  <c r="AT181" i="45"/>
  <c r="V182" i="45"/>
  <c r="AF182" i="45"/>
  <c r="AV182" i="45"/>
  <c r="AH183" i="45"/>
  <c r="AJ183" i="45"/>
  <c r="AQ183" i="45"/>
  <c r="AR183" i="45"/>
  <c r="AB184" i="45"/>
  <c r="AR184" i="45"/>
  <c r="W185" i="45"/>
  <c r="AF185" i="45"/>
  <c r="AN185" i="45"/>
  <c r="AR185" i="45"/>
  <c r="X186" i="45"/>
  <c r="Y186" i="45"/>
  <c r="AL186" i="45"/>
  <c r="T178" i="45"/>
  <c r="T184" i="45"/>
  <c r="T209" i="45" s="1"/>
  <c r="T185" i="45"/>
  <c r="P171" i="45"/>
  <c r="Q172" i="45"/>
  <c r="L175" i="45"/>
  <c r="M176" i="45"/>
  <c r="N177" i="45"/>
  <c r="O178" i="45"/>
  <c r="P178" i="45"/>
  <c r="N179" i="45"/>
  <c r="Q180" i="45"/>
  <c r="AJ15" i="22"/>
  <c r="AQ15" i="22"/>
  <c r="BB15" i="22"/>
  <c r="BA22" i="42" s="1"/>
  <c r="AP18" i="22"/>
  <c r="AO56" i="42" s="1"/>
  <c r="AX18" i="22"/>
  <c r="AW56" i="42" s="1"/>
  <c r="BA18" i="22"/>
  <c r="AZ56" i="42" s="1"/>
  <c r="BB18" i="22"/>
  <c r="BA56" i="42" s="1"/>
  <c r="BC18" i="22"/>
  <c r="BB56" i="42" s="1"/>
  <c r="BD18" i="22"/>
  <c r="BC56" i="42" s="1"/>
  <c r="BF18" i="22"/>
  <c r="BE56" i="42" s="1"/>
  <c r="AK19" i="22"/>
  <c r="AK39" i="22" s="1"/>
  <c r="AQ19" i="22"/>
  <c r="AQ42" i="22" s="1"/>
  <c r="AY20" i="22"/>
  <c r="BB20" i="22"/>
  <c r="BA58" i="42" s="1"/>
  <c r="AF23" i="22"/>
  <c r="AE61" i="42" s="1"/>
  <c r="AN23" i="22"/>
  <c r="AM61" i="42" s="1"/>
  <c r="AS23" i="22"/>
  <c r="AR61" i="42" s="1"/>
  <c r="BA23" i="22"/>
  <c r="AZ61" i="42" s="1"/>
  <c r="BB23" i="22"/>
  <c r="BA61" i="42" s="1"/>
  <c r="BD23" i="22"/>
  <c r="BC61" i="42" s="1"/>
  <c r="AK24" i="22"/>
  <c r="AK53" i="22" s="1"/>
  <c r="AV24" i="22"/>
  <c r="AV59" i="22" s="1"/>
  <c r="AF26" i="22"/>
  <c r="AE64" i="42" s="1"/>
  <c r="AR26" i="22"/>
  <c r="AQ64" i="42" s="1"/>
  <c r="AT26" i="22"/>
  <c r="AS64" i="42" s="1"/>
  <c r="AV26" i="22"/>
  <c r="AU64" i="42" s="1"/>
  <c r="AX26" i="22"/>
  <c r="AW64" i="42" s="1"/>
  <c r="BB26" i="22"/>
  <c r="BA64" i="42" s="1"/>
  <c r="BD26" i="22"/>
  <c r="BC64" i="42" s="1"/>
  <c r="BF26" i="22"/>
  <c r="BE64" i="42" s="1"/>
  <c r="AK27" i="22"/>
  <c r="AJ65" i="42" s="1"/>
  <c r="BA27" i="22"/>
  <c r="AZ65" i="42" s="1"/>
  <c r="AE16" i="47"/>
  <c r="AE27" i="22" s="1"/>
  <c r="AD65" i="42" s="1"/>
  <c r="AF16" i="47"/>
  <c r="AF27" i="22" s="1"/>
  <c r="AE65" i="42" s="1"/>
  <c r="AG16" i="47"/>
  <c r="AG27" i="22" s="1"/>
  <c r="AF65" i="42" s="1"/>
  <c r="AH16" i="47"/>
  <c r="AH27" i="22" s="1"/>
  <c r="AG65" i="42" s="1"/>
  <c r="AI16" i="47"/>
  <c r="AI27" i="22" s="1"/>
  <c r="AH65" i="42" s="1"/>
  <c r="AJ16" i="47"/>
  <c r="AJ27" i="22" s="1"/>
  <c r="AI65" i="42" s="1"/>
  <c r="AK16" i="47"/>
  <c r="AL16" i="47"/>
  <c r="AL27" i="22" s="1"/>
  <c r="AK65" i="42" s="1"/>
  <c r="AM16" i="47"/>
  <c r="AM27" i="22" s="1"/>
  <c r="AL65" i="42" s="1"/>
  <c r="AN16" i="47"/>
  <c r="AN27" i="22" s="1"/>
  <c r="AM65" i="42" s="1"/>
  <c r="AO16" i="47"/>
  <c r="AO27" i="22" s="1"/>
  <c r="AN65" i="42" s="1"/>
  <c r="AP16" i="47"/>
  <c r="AP27" i="22" s="1"/>
  <c r="AO65" i="42" s="1"/>
  <c r="AQ16" i="47"/>
  <c r="AQ27" i="22" s="1"/>
  <c r="AP65" i="42" s="1"/>
  <c r="AR16" i="47"/>
  <c r="AR27" i="22" s="1"/>
  <c r="AQ65" i="42" s="1"/>
  <c r="AS16" i="47"/>
  <c r="AS27" i="22" s="1"/>
  <c r="AR65" i="42" s="1"/>
  <c r="AT16" i="47"/>
  <c r="AT27" i="22" s="1"/>
  <c r="AS65" i="42" s="1"/>
  <c r="AU16" i="47"/>
  <c r="AU27" i="22" s="1"/>
  <c r="AT65" i="42" s="1"/>
  <c r="AV16" i="47"/>
  <c r="AV27" i="22" s="1"/>
  <c r="AU65" i="42" s="1"/>
  <c r="AW16" i="47"/>
  <c r="AW27" i="22" s="1"/>
  <c r="AV65" i="42" s="1"/>
  <c r="AX16" i="47"/>
  <c r="AX27" i="22" s="1"/>
  <c r="AW65" i="42" s="1"/>
  <c r="AY16" i="47"/>
  <c r="AY27" i="22" s="1"/>
  <c r="AX65" i="42" s="1"/>
  <c r="AZ16" i="47"/>
  <c r="AZ27" i="22" s="1"/>
  <c r="AY65" i="42" s="1"/>
  <c r="BA16" i="47"/>
  <c r="BB16" i="47"/>
  <c r="BB27" i="22" s="1"/>
  <c r="BA65" i="42" s="1"/>
  <c r="BC16" i="47"/>
  <c r="BC27" i="22" s="1"/>
  <c r="BB65" i="42" s="1"/>
  <c r="BD16" i="47"/>
  <c r="BD27" i="22" s="1"/>
  <c r="BC65" i="42" s="1"/>
  <c r="BE16" i="47"/>
  <c r="BE27" i="22" s="1"/>
  <c r="BD65" i="42" s="1"/>
  <c r="BF16" i="47"/>
  <c r="BF27" i="22" s="1"/>
  <c r="BE65" i="42" s="1"/>
  <c r="AE17" i="21"/>
  <c r="AE18" i="21" s="1"/>
  <c r="AE19" i="22" s="1"/>
  <c r="AE39" i="22" s="1"/>
  <c r="AF17" i="21"/>
  <c r="AF18" i="21" s="1"/>
  <c r="AF19" i="22" s="1"/>
  <c r="AG17" i="21"/>
  <c r="AG18" i="21" s="1"/>
  <c r="AH17" i="21"/>
  <c r="AI17" i="21"/>
  <c r="AJ17" i="21"/>
  <c r="AJ18" i="21" s="1"/>
  <c r="AL17" i="21"/>
  <c r="AL18" i="21" s="1"/>
  <c r="AL19" i="22" s="1"/>
  <c r="AL49" i="22" s="1"/>
  <c r="AM17" i="21"/>
  <c r="AM18" i="21" s="1"/>
  <c r="AM19" i="22" s="1"/>
  <c r="AN17" i="21"/>
  <c r="AN18" i="21" s="1"/>
  <c r="AN19" i="22" s="1"/>
  <c r="AN51" i="22" s="1"/>
  <c r="AO17" i="21"/>
  <c r="AO18" i="21" s="1"/>
  <c r="AO19" i="22" s="1"/>
  <c r="AO42" i="22" s="1"/>
  <c r="AP17" i="21"/>
  <c r="AQ17" i="21"/>
  <c r="AR17" i="21"/>
  <c r="AR18" i="21" s="1"/>
  <c r="AS17" i="21"/>
  <c r="AS18" i="21" s="1"/>
  <c r="AT17" i="21"/>
  <c r="AT18" i="21" s="1"/>
  <c r="AT19" i="22" s="1"/>
  <c r="AT48" i="22" s="1"/>
  <c r="AU17" i="21"/>
  <c r="AU18" i="21" s="1"/>
  <c r="AU19" i="22" s="1"/>
  <c r="AV17" i="21"/>
  <c r="AV18" i="21" s="1"/>
  <c r="AV19" i="22" s="1"/>
  <c r="AV47" i="22" s="1"/>
  <c r="AW17" i="21"/>
  <c r="AX17" i="21"/>
  <c r="AY17" i="21"/>
  <c r="AZ17" i="21"/>
  <c r="AZ18" i="21" s="1"/>
  <c r="BA17" i="21"/>
  <c r="BA18" i="21" s="1"/>
  <c r="BB17" i="21"/>
  <c r="BB18" i="21" s="1"/>
  <c r="BB19" i="22" s="1"/>
  <c r="BB40" i="22" s="1"/>
  <c r="BC19" i="22"/>
  <c r="BD17" i="21"/>
  <c r="BD18" i="21" s="1"/>
  <c r="BD19" i="22" s="1"/>
  <c r="BE17" i="21"/>
  <c r="BE18" i="21" s="1"/>
  <c r="BF17" i="21"/>
  <c r="AH18" i="21"/>
  <c r="AH19" i="22" s="1"/>
  <c r="AH42" i="22" s="1"/>
  <c r="AI18" i="21"/>
  <c r="AI24" i="22" s="1"/>
  <c r="AI57" i="22" s="1"/>
  <c r="AP18" i="21"/>
  <c r="AP24" i="22" s="1"/>
  <c r="AP60" i="22" s="1"/>
  <c r="AQ18" i="21"/>
  <c r="AQ24" i="22" s="1"/>
  <c r="AQ60" i="22" s="1"/>
  <c r="AW18" i="21"/>
  <c r="AW19" i="22" s="1"/>
  <c r="AW42" i="22" s="1"/>
  <c r="AX18" i="21"/>
  <c r="AX19" i="22" s="1"/>
  <c r="AX46" i="22" s="1"/>
  <c r="AY18" i="21"/>
  <c r="AY24" i="22" s="1"/>
  <c r="AY60" i="22" s="1"/>
  <c r="BF18" i="21"/>
  <c r="BF19" i="22" s="1"/>
  <c r="BF43" i="22" s="1"/>
  <c r="AE19" i="17"/>
  <c r="AF18" i="22"/>
  <c r="AE56" i="42" s="1"/>
  <c r="AG19" i="17"/>
  <c r="AG18" i="22" s="1"/>
  <c r="AF56" i="42" s="1"/>
  <c r="AH19" i="17"/>
  <c r="AH23" i="22" s="1"/>
  <c r="AG61" i="42" s="1"/>
  <c r="AI19" i="17"/>
  <c r="AI18" i="22" s="1"/>
  <c r="AH56" i="42" s="1"/>
  <c r="AJ19" i="17"/>
  <c r="AJ23" i="22" s="1"/>
  <c r="AI61" i="42" s="1"/>
  <c r="AK19" i="17"/>
  <c r="AK26" i="22" s="1"/>
  <c r="AJ64" i="42" s="1"/>
  <c r="AL19" i="17"/>
  <c r="AL18" i="22" s="1"/>
  <c r="AK56" i="42" s="1"/>
  <c r="AM19" i="17"/>
  <c r="AN19" i="17"/>
  <c r="AN18" i="22" s="1"/>
  <c r="AM56" i="42" s="1"/>
  <c r="AO19" i="17"/>
  <c r="AO18" i="22" s="1"/>
  <c r="AN56" i="42" s="1"/>
  <c r="AP19" i="17"/>
  <c r="AP23" i="22" s="1"/>
  <c r="AO61" i="42" s="1"/>
  <c r="AQ19" i="17"/>
  <c r="AQ23" i="22" s="1"/>
  <c r="AP61" i="42" s="1"/>
  <c r="AR19" i="17"/>
  <c r="AR23" i="22" s="1"/>
  <c r="AQ61" i="42" s="1"/>
  <c r="AS19" i="17"/>
  <c r="AS26" i="22" s="1"/>
  <c r="AR64" i="42" s="1"/>
  <c r="AT19" i="17"/>
  <c r="AT18" i="22" s="1"/>
  <c r="AS56" i="42" s="1"/>
  <c r="AU19" i="17"/>
  <c r="AU18" i="22" s="1"/>
  <c r="AT56" i="42" s="1"/>
  <c r="AV19" i="17"/>
  <c r="AV18" i="22" s="1"/>
  <c r="AU56" i="42" s="1"/>
  <c r="AW19" i="17"/>
  <c r="AW18" i="22" s="1"/>
  <c r="AV56" i="42" s="1"/>
  <c r="AX19" i="17"/>
  <c r="AX23" i="22" s="1"/>
  <c r="AW61" i="42" s="1"/>
  <c r="AY19" i="17"/>
  <c r="AY18" i="22" s="1"/>
  <c r="AX56" i="42" s="1"/>
  <c r="AZ19" i="17"/>
  <c r="AZ23" i="22" s="1"/>
  <c r="AY61" i="42" s="1"/>
  <c r="BA19" i="17"/>
  <c r="BA26" i="22" s="1"/>
  <c r="AZ64" i="42" s="1"/>
  <c r="BC19" i="17"/>
  <c r="BC26" i="22" s="1"/>
  <c r="BB64" i="42" s="1"/>
  <c r="BE19" i="17"/>
  <c r="BE18" i="22" s="1"/>
  <c r="BD56" i="42" s="1"/>
  <c r="BF19" i="17"/>
  <c r="BF23" i="22" s="1"/>
  <c r="BE61"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I27" i="18"/>
  <c r="AJ27" i="18"/>
  <c r="AK27" i="18"/>
  <c r="AL27" i="18"/>
  <c r="AM27" i="18"/>
  <c r="AN27" i="18"/>
  <c r="AO27" i="18"/>
  <c r="AP27" i="18"/>
  <c r="AQ27" i="18"/>
  <c r="AR27" i="18"/>
  <c r="AS27" i="18"/>
  <c r="AT27" i="18"/>
  <c r="AU27" i="18"/>
  <c r="AV27" i="18"/>
  <c r="AW27" i="18"/>
  <c r="AX27" i="18"/>
  <c r="AZ27" i="18"/>
  <c r="BA27" i="18"/>
  <c r="BB27" i="18"/>
  <c r="BC27" i="18"/>
  <c r="BD27" i="18"/>
  <c r="BF27" i="18"/>
  <c r="AE28" i="18"/>
  <c r="AE25" i="22" s="1"/>
  <c r="AD63" i="42" s="1"/>
  <c r="AF28" i="18"/>
  <c r="AF25" i="22" s="1"/>
  <c r="AE63" i="42" s="1"/>
  <c r="AG28" i="18"/>
  <c r="AG25" i="22" s="1"/>
  <c r="AF63" i="42" s="1"/>
  <c r="AH28" i="18"/>
  <c r="AH25" i="22" s="1"/>
  <c r="AG63" i="42" s="1"/>
  <c r="AI28" i="18"/>
  <c r="AI25" i="22" s="1"/>
  <c r="AH63" i="42" s="1"/>
  <c r="AJ28" i="18"/>
  <c r="AJ25" i="22" s="1"/>
  <c r="AI63" i="42" s="1"/>
  <c r="AK28" i="18"/>
  <c r="AK25" i="22" s="1"/>
  <c r="AJ63" i="42" s="1"/>
  <c r="AL28" i="18"/>
  <c r="AL25" i="22" s="1"/>
  <c r="AK63" i="42" s="1"/>
  <c r="AM28" i="18"/>
  <c r="AM25" i="22" s="1"/>
  <c r="AL63" i="42" s="1"/>
  <c r="AN28" i="18"/>
  <c r="AN25" i="22" s="1"/>
  <c r="AM63" i="42" s="1"/>
  <c r="AO28" i="18"/>
  <c r="AO25" i="22" s="1"/>
  <c r="AN63" i="42" s="1"/>
  <c r="AP28" i="18"/>
  <c r="AP25" i="22" s="1"/>
  <c r="AO63" i="42" s="1"/>
  <c r="AQ28" i="18"/>
  <c r="AQ25" i="22" s="1"/>
  <c r="AP63" i="42" s="1"/>
  <c r="AR28" i="18"/>
  <c r="AR25" i="22" s="1"/>
  <c r="AQ63" i="42" s="1"/>
  <c r="AS28" i="18"/>
  <c r="AS25" i="22" s="1"/>
  <c r="AR63" i="42" s="1"/>
  <c r="AT28" i="18"/>
  <c r="AT25" i="22" s="1"/>
  <c r="AS63" i="42" s="1"/>
  <c r="AU28" i="18"/>
  <c r="AU25" i="22" s="1"/>
  <c r="AT63" i="42" s="1"/>
  <c r="AV28" i="18"/>
  <c r="AV25" i="22" s="1"/>
  <c r="AU63" i="42" s="1"/>
  <c r="AW28" i="18"/>
  <c r="AW25" i="22" s="1"/>
  <c r="AV63" i="42" s="1"/>
  <c r="AX28" i="18"/>
  <c r="AX25" i="22" s="1"/>
  <c r="AW63" i="42" s="1"/>
  <c r="AY28" i="18"/>
  <c r="AY25" i="22" s="1"/>
  <c r="AX63" i="42" s="1"/>
  <c r="AZ28" i="18"/>
  <c r="AZ25" i="22" s="1"/>
  <c r="AY63" i="42" s="1"/>
  <c r="BA28" i="18"/>
  <c r="BA25" i="22" s="1"/>
  <c r="AZ63" i="42" s="1"/>
  <c r="BB28" i="18"/>
  <c r="BB25" i="22" s="1"/>
  <c r="BA63" i="42" s="1"/>
  <c r="BC28" i="18"/>
  <c r="BC25" i="22" s="1"/>
  <c r="BB63" i="42" s="1"/>
  <c r="BD28" i="18"/>
  <c r="BD25" i="22" s="1"/>
  <c r="BC63" i="42" s="1"/>
  <c r="BF28" i="18"/>
  <c r="BF25" i="22" s="1"/>
  <c r="BE63" i="42" s="1"/>
  <c r="AE29" i="18"/>
  <c r="AE17" i="22" s="1"/>
  <c r="AD55" i="42" s="1"/>
  <c r="AF29" i="18"/>
  <c r="AF17" i="22" s="1"/>
  <c r="AE55" i="42" s="1"/>
  <c r="AG29" i="18"/>
  <c r="AG22" i="22" s="1"/>
  <c r="AF60" i="42" s="1"/>
  <c r="AH29" i="18"/>
  <c r="AH22" i="22" s="1"/>
  <c r="AG60" i="42" s="1"/>
  <c r="AI29" i="18"/>
  <c r="AI22" i="22" s="1"/>
  <c r="AH60" i="42" s="1"/>
  <c r="AJ29" i="18"/>
  <c r="AJ22" i="22" s="1"/>
  <c r="AI60" i="42" s="1"/>
  <c r="AK29" i="18"/>
  <c r="AK22" i="22" s="1"/>
  <c r="AJ60" i="42" s="1"/>
  <c r="AL29" i="18"/>
  <c r="AL17" i="22" s="1"/>
  <c r="AK55" i="42" s="1"/>
  <c r="AM29" i="18"/>
  <c r="AM17" i="22" s="1"/>
  <c r="AL55" i="42" s="1"/>
  <c r="AN29" i="18"/>
  <c r="AN17" i="22" s="1"/>
  <c r="AM55" i="42" s="1"/>
  <c r="AO29" i="18"/>
  <c r="AO22" i="22" s="1"/>
  <c r="AN60" i="42" s="1"/>
  <c r="AP29" i="18"/>
  <c r="AP22" i="22" s="1"/>
  <c r="AO60" i="42" s="1"/>
  <c r="AQ29" i="18"/>
  <c r="AQ22" i="22" s="1"/>
  <c r="AP60" i="42" s="1"/>
  <c r="AR29" i="18"/>
  <c r="AR22" i="22" s="1"/>
  <c r="AQ60" i="42" s="1"/>
  <c r="AS29" i="18"/>
  <c r="AS22" i="22" s="1"/>
  <c r="AR60" i="42" s="1"/>
  <c r="AT29" i="18"/>
  <c r="AT22" i="22" s="1"/>
  <c r="AS60" i="42" s="1"/>
  <c r="AU29" i="18"/>
  <c r="AU17" i="22" s="1"/>
  <c r="AT55" i="42" s="1"/>
  <c r="AV29" i="18"/>
  <c r="AV17" i="22" s="1"/>
  <c r="AU55" i="42" s="1"/>
  <c r="AW29" i="18"/>
  <c r="AW22" i="22" s="1"/>
  <c r="AV60" i="42" s="1"/>
  <c r="AX29" i="18"/>
  <c r="AX22" i="22" s="1"/>
  <c r="AW60" i="42" s="1"/>
  <c r="AY29" i="18"/>
  <c r="AY22" i="22" s="1"/>
  <c r="AX60" i="42" s="1"/>
  <c r="AZ29" i="18"/>
  <c r="AZ22" i="22" s="1"/>
  <c r="AY60" i="42" s="1"/>
  <c r="BA29" i="18"/>
  <c r="BA22" i="22" s="1"/>
  <c r="AZ60" i="42" s="1"/>
  <c r="BB29" i="18"/>
  <c r="BB17" i="22" s="1"/>
  <c r="BA55" i="42" s="1"/>
  <c r="BC29" i="18"/>
  <c r="BC17" i="22" s="1"/>
  <c r="BB55" i="42" s="1"/>
  <c r="BD29" i="18"/>
  <c r="BD17" i="22" s="1"/>
  <c r="BC55" i="42" s="1"/>
  <c r="BF29" i="18"/>
  <c r="BF22" i="22" s="1"/>
  <c r="BE60" i="42" s="1"/>
  <c r="AE18" i="20"/>
  <c r="AF18" i="20"/>
  <c r="AF19" i="20" s="1"/>
  <c r="AF15" i="22" s="1"/>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AE19" i="20"/>
  <c r="AE20" i="22" s="1"/>
  <c r="AG19" i="20"/>
  <c r="AG20" i="22" s="1"/>
  <c r="AH19" i="20"/>
  <c r="AH15" i="22" s="1"/>
  <c r="AI19" i="20"/>
  <c r="AI20" i="22" s="1"/>
  <c r="AJ19" i="20"/>
  <c r="AJ20" i="22" s="1"/>
  <c r="AI35" i="42" s="1"/>
  <c r="AK19" i="20"/>
  <c r="AK20" i="22" s="1"/>
  <c r="AL19" i="20"/>
  <c r="AL20" i="22" s="1"/>
  <c r="AM19" i="20"/>
  <c r="AM20" i="22" s="1"/>
  <c r="AL39" i="42" s="1"/>
  <c r="AN19" i="20"/>
  <c r="AN20" i="22" s="1"/>
  <c r="AM29" i="42" s="1"/>
  <c r="AO19" i="20"/>
  <c r="AO20" i="22" s="1"/>
  <c r="AP19" i="20"/>
  <c r="AP20" i="22" s="1"/>
  <c r="AO42" i="42" s="1"/>
  <c r="AQ19" i="20"/>
  <c r="AQ20" i="22" s="1"/>
  <c r="AR19" i="20"/>
  <c r="AR20" i="22" s="1"/>
  <c r="AQ42" i="42" s="1"/>
  <c r="AS19" i="20"/>
  <c r="AS15" i="22" s="1"/>
  <c r="AT19" i="20"/>
  <c r="AT20" i="22" s="1"/>
  <c r="AU19" i="20"/>
  <c r="AU20" i="22" s="1"/>
  <c r="AV19" i="20"/>
  <c r="AV20" i="22" s="1"/>
  <c r="AW19" i="20"/>
  <c r="AW20" i="22" s="1"/>
  <c r="AV36" i="42" s="1"/>
  <c r="AX19" i="20"/>
  <c r="AX20" i="22" s="1"/>
  <c r="AW37" i="42" s="1"/>
  <c r="AZ19" i="20"/>
  <c r="AZ15" i="22" s="1"/>
  <c r="BA19" i="20"/>
  <c r="BA15" i="22" s="1"/>
  <c r="AZ18" i="42" s="1"/>
  <c r="BC19" i="20"/>
  <c r="BC20" i="22" s="1"/>
  <c r="BB33" i="42" s="1"/>
  <c r="BD19" i="20"/>
  <c r="BD20" i="22" s="1"/>
  <c r="BE19" i="20"/>
  <c r="BE15" i="22" s="1"/>
  <c r="BF19" i="20"/>
  <c r="BF15" i="22" s="1"/>
  <c r="AD18" i="22"/>
  <c r="AD23" i="22"/>
  <c r="AC61" i="42" s="1"/>
  <c r="AD26" i="22"/>
  <c r="AH26" i="22" l="1"/>
  <c r="AG64" i="42" s="1"/>
  <c r="AG43" i="42"/>
  <c r="AH18" i="22"/>
  <c r="AG56" i="42" s="1"/>
  <c r="AA53" i="42"/>
  <c r="AA43" i="42"/>
  <c r="AE24" i="22"/>
  <c r="AE55" i="22" s="1"/>
  <c r="AE15" i="22"/>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S208" i="45"/>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3" i="22" s="1"/>
  <c r="BE24" i="22"/>
  <c r="BE58" i="22" s="1"/>
  <c r="BD24" i="22"/>
  <c r="BD62" i="22" s="1"/>
  <c r="AY19" i="22"/>
  <c r="AY41" i="22" s="1"/>
  <c r="AU24" i="22"/>
  <c r="AU56" i="22" s="1"/>
  <c r="AP19" i="22"/>
  <c r="AP40" i="22" s="1"/>
  <c r="AN24" i="22"/>
  <c r="AN64" i="22" s="1"/>
  <c r="AM24" i="22"/>
  <c r="AM57" i="22" s="1"/>
  <c r="AF24" i="22"/>
  <c r="AF63" i="22" s="1"/>
  <c r="BA24" i="22"/>
  <c r="BA60" i="22" s="1"/>
  <c r="BA19" i="22"/>
  <c r="BA45" i="22" s="1"/>
  <c r="AS24" i="22"/>
  <c r="AS60" i="22" s="1"/>
  <c r="AS19" i="22"/>
  <c r="AJ24" i="22"/>
  <c r="AJ59" i="22" s="1"/>
  <c r="AJ19" i="22"/>
  <c r="AJ44" i="22" s="1"/>
  <c r="AZ24" i="22"/>
  <c r="AZ53" i="22" s="1"/>
  <c r="AZ19" i="22"/>
  <c r="AZ49" i="22" s="1"/>
  <c r="AR24" i="22"/>
  <c r="AR54" i="22" s="1"/>
  <c r="AR19" i="22"/>
  <c r="AG19" i="22"/>
  <c r="AG50" i="22" s="1"/>
  <c r="AG24" i="22"/>
  <c r="AG62" i="22" s="1"/>
  <c r="AX24" i="22"/>
  <c r="AX55" i="22" s="1"/>
  <c r="AH24" i="22"/>
  <c r="AH61" i="22" s="1"/>
  <c r="AI19" i="22"/>
  <c r="AI49" i="22" s="1"/>
  <c r="BF24" i="22"/>
  <c r="BF63" i="22" s="1"/>
  <c r="AW24" i="22"/>
  <c r="AW63" i="22" s="1"/>
  <c r="AO24" i="22"/>
  <c r="AO63" i="22" s="1"/>
  <c r="BB24" i="22"/>
  <c r="BB58" i="22" s="1"/>
  <c r="AT24" i="22"/>
  <c r="AT63" i="22" s="1"/>
  <c r="AL24" i="22"/>
  <c r="AL57" i="22" s="1"/>
  <c r="AP26" i="22"/>
  <c r="AO64" i="42" s="1"/>
  <c r="AV23" i="22"/>
  <c r="AU61" i="42" s="1"/>
  <c r="AZ18" i="22"/>
  <c r="AY56" i="42" s="1"/>
  <c r="K175" i="45"/>
  <c r="K200" i="45" s="1"/>
  <c r="D208" i="45"/>
  <c r="H204" i="45"/>
  <c r="H200" i="45"/>
  <c r="H196" i="45"/>
  <c r="J208" i="45"/>
  <c r="K209" i="45"/>
  <c r="P206" i="45"/>
  <c r="O205" i="45"/>
  <c r="L202" i="45"/>
  <c r="P198" i="45"/>
  <c r="N196" i="45"/>
  <c r="N203" i="45"/>
  <c r="AX199" i="45"/>
  <c r="E201" i="45"/>
  <c r="AO26" i="22"/>
  <c r="AN64" i="42" s="1"/>
  <c r="N205" i="45"/>
  <c r="P199" i="45"/>
  <c r="O198" i="45"/>
  <c r="T207" i="45"/>
  <c r="Z201" i="45"/>
  <c r="AT199" i="45"/>
  <c r="AD199" i="45"/>
  <c r="AH196" i="45"/>
  <c r="AZ26" i="22"/>
  <c r="AY64" i="42" s="1"/>
  <c r="AN26" i="22"/>
  <c r="AM64"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X198" i="45"/>
  <c r="AY26" i="22"/>
  <c r="AX64" i="42" s="1"/>
  <c r="AL26" i="22"/>
  <c r="AK64" i="42" s="1"/>
  <c r="AO23" i="22"/>
  <c r="AN61" i="42" s="1"/>
  <c r="AR18" i="22"/>
  <c r="AQ56" i="42" s="1"/>
  <c r="E182" i="45"/>
  <c r="E207" i="45" s="1"/>
  <c r="N186" i="45"/>
  <c r="N211" i="45" s="1"/>
  <c r="K204" i="45"/>
  <c r="L197" i="45"/>
  <c r="AT200" i="45"/>
  <c r="AL200" i="45"/>
  <c r="AD200" i="45"/>
  <c r="AX198" i="45"/>
  <c r="AP198" i="45"/>
  <c r="Z198" i="45"/>
  <c r="F211" i="45"/>
  <c r="T208" i="45"/>
  <c r="AY23" i="22"/>
  <c r="AX61" i="42" s="1"/>
  <c r="AJ26" i="22"/>
  <c r="AI64" i="42" s="1"/>
  <c r="BC23" i="22"/>
  <c r="BB61" i="42" s="1"/>
  <c r="AQ18" i="22"/>
  <c r="AP56" i="42" s="1"/>
  <c r="AH203" i="45"/>
  <c r="E203" i="45"/>
  <c r="E174" i="45"/>
  <c r="E199" i="45" s="1"/>
  <c r="P203" i="45"/>
  <c r="AL201" i="45"/>
  <c r="X202" i="45"/>
  <c r="E205" i="45"/>
  <c r="AJ18" i="22"/>
  <c r="AI56" i="42" s="1"/>
  <c r="J210" i="45"/>
  <c r="P204" i="45"/>
  <c r="M201" i="45"/>
  <c r="L200" i="45"/>
  <c r="Q197" i="45"/>
  <c r="P196" i="45"/>
  <c r="AM26" i="22"/>
  <c r="AL64" i="42" s="1"/>
  <c r="AM23" i="22"/>
  <c r="AL61"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6" i="22"/>
  <c r="AV64" i="42" s="1"/>
  <c r="AK23" i="22"/>
  <c r="AJ61" i="42" s="1"/>
  <c r="AK18" i="22"/>
  <c r="AJ56" i="42" s="1"/>
  <c r="J202" i="45"/>
  <c r="K207" i="45"/>
  <c r="Q205" i="45"/>
  <c r="O203" i="45"/>
  <c r="N202" i="45"/>
  <c r="T210" i="45"/>
  <c r="H184" i="45"/>
  <c r="H209" i="45" s="1"/>
  <c r="H176" i="45"/>
  <c r="H201" i="45" s="1"/>
  <c r="N183" i="45"/>
  <c r="N208" i="45" s="1"/>
  <c r="K180" i="45"/>
  <c r="K205" i="45" s="1"/>
  <c r="AM18" i="22"/>
  <c r="AL56" i="42" s="1"/>
  <c r="AW23" i="22"/>
  <c r="AV61" i="42" s="1"/>
  <c r="D201" i="45"/>
  <c r="E211" i="45"/>
  <c r="E209" i="45"/>
  <c r="AH200" i="45"/>
  <c r="Z200" i="45"/>
  <c r="AE26" i="22"/>
  <c r="AD64" i="42" s="1"/>
  <c r="AE23" i="22"/>
  <c r="AD61" i="42" s="1"/>
  <c r="H186" i="45"/>
  <c r="H211" i="45" s="1"/>
  <c r="H178" i="45"/>
  <c r="H203" i="45" s="1"/>
  <c r="J179" i="45"/>
  <c r="J204" i="45" s="1"/>
  <c r="O184" i="45"/>
  <c r="O209" i="45" s="1"/>
  <c r="Q178" i="45"/>
  <c r="Q203" i="45" s="1"/>
  <c r="D186" i="45"/>
  <c r="D211" i="45" s="1"/>
  <c r="AI23" i="22"/>
  <c r="AH61" i="42" s="1"/>
  <c r="BE26" i="22"/>
  <c r="BD64" i="42" s="1"/>
  <c r="AI26" i="22"/>
  <c r="AH64" i="42" s="1"/>
  <c r="BE23" i="22"/>
  <c r="BD61"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3" i="22"/>
  <c r="AF61" i="42" s="1"/>
  <c r="D182" i="45"/>
  <c r="D207" i="45" s="1"/>
  <c r="D174" i="45"/>
  <c r="D199" i="45" s="1"/>
  <c r="G183" i="45"/>
  <c r="G208" i="45" s="1"/>
  <c r="AQ26" i="22"/>
  <c r="AP64" i="42" s="1"/>
  <c r="AG26" i="22"/>
  <c r="AF64" i="42" s="1"/>
  <c r="AE18" i="22"/>
  <c r="AD56" i="42" s="1"/>
  <c r="G177" i="45"/>
  <c r="G202" i="45" s="1"/>
  <c r="D206" i="45"/>
  <c r="F210" i="45"/>
  <c r="F206" i="45"/>
  <c r="F200" i="45"/>
  <c r="F196" i="45"/>
  <c r="K203" i="45"/>
  <c r="O199" i="45"/>
  <c r="L196" i="45"/>
  <c r="AU26" i="22"/>
  <c r="AT64" i="42" s="1"/>
  <c r="AU23" i="22"/>
  <c r="AT61"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C179" i="45"/>
  <c r="AC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C180" i="45"/>
  <c r="AC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3" i="22"/>
  <c r="AS61" i="42" s="1"/>
  <c r="AL23" i="22"/>
  <c r="AK61"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2" i="22"/>
  <c r="AK60" i="42" s="1"/>
  <c r="AF22" i="22"/>
  <c r="AE60" i="42" s="1"/>
  <c r="AT17" i="22"/>
  <c r="AS55" i="42" s="1"/>
  <c r="AS17" i="22"/>
  <c r="AR55" i="42" s="1"/>
  <c r="BD22" i="22"/>
  <c r="BC60" i="42" s="1"/>
  <c r="BC22" i="22"/>
  <c r="BB60" i="42" s="1"/>
  <c r="BB22" i="22"/>
  <c r="BA60" i="42" s="1"/>
  <c r="AE22" i="22"/>
  <c r="AD60" i="42" s="1"/>
  <c r="AR17" i="22"/>
  <c r="AQ55" i="42" s="1"/>
  <c r="AV22" i="22"/>
  <c r="AU60" i="42" s="1"/>
  <c r="AU22" i="22"/>
  <c r="AT60" i="42" s="1"/>
  <c r="AK17" i="22"/>
  <c r="AJ55" i="42" s="1"/>
  <c r="AJ17" i="22"/>
  <c r="AI55" i="42" s="1"/>
  <c r="AN22" i="22"/>
  <c r="AM60" i="42" s="1"/>
  <c r="BA17" i="22"/>
  <c r="AZ55" i="42" s="1"/>
  <c r="AM22" i="22"/>
  <c r="AL60"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0" i="22"/>
  <c r="AY58" i="22"/>
  <c r="BE20" i="22"/>
  <c r="AM15" i="22"/>
  <c r="AE60" i="22"/>
  <c r="AM42" i="42"/>
  <c r="AM38" i="42"/>
  <c r="BA20" i="22"/>
  <c r="AZ31" i="42" s="1"/>
  <c r="AI15" i="22"/>
  <c r="AH23" i="42" s="1"/>
  <c r="AV56" i="22"/>
  <c r="AM35" i="42"/>
  <c r="AM34" i="42"/>
  <c r="AQ65" i="22"/>
  <c r="AI53" i="22"/>
  <c r="AM31" i="42"/>
  <c r="AH20" i="22"/>
  <c r="AU15" i="22"/>
  <c r="AT19" i="42" s="1"/>
  <c r="AP51" i="22"/>
  <c r="AR53" i="22"/>
  <c r="AF20" i="22"/>
  <c r="AR15" i="22"/>
  <c r="BD63" i="22"/>
  <c r="BF47" i="22"/>
  <c r="AK40" i="42"/>
  <c r="AK34" i="42"/>
  <c r="AS20" i="22"/>
  <c r="AR37" i="42" s="1"/>
  <c r="AZ20" i="22"/>
  <c r="AY29" i="42" s="1"/>
  <c r="AX15" i="22"/>
  <c r="AW28" i="42" s="1"/>
  <c r="AP15" i="22"/>
  <c r="BD64" i="22"/>
  <c r="AU52" i="22"/>
  <c r="AT62" i="42" s="1"/>
  <c r="AM41" i="42"/>
  <c r="AM58" i="42"/>
  <c r="AW15" i="22"/>
  <c r="AV27" i="42" s="1"/>
  <c r="AO15" i="22"/>
  <c r="AG15" i="22"/>
  <c r="AF43" i="42" s="1"/>
  <c r="AU64" i="22"/>
  <c r="AM40" i="42"/>
  <c r="AM33" i="42"/>
  <c r="BD15" i="22"/>
  <c r="BC17" i="42" s="1"/>
  <c r="AV15" i="22"/>
  <c r="AU27" i="42" s="1"/>
  <c r="AN15" i="22"/>
  <c r="AU57" i="22"/>
  <c r="AL48" i="22"/>
  <c r="AM39" i="42"/>
  <c r="AM32" i="42"/>
  <c r="AT15" i="22"/>
  <c r="AS21" i="42" s="1"/>
  <c r="AL15" i="22"/>
  <c r="BD65" i="22"/>
  <c r="BD60" i="22"/>
  <c r="AN56" i="22"/>
  <c r="AO47" i="22"/>
  <c r="AM37" i="42"/>
  <c r="AM30" i="42"/>
  <c r="BC15" i="22"/>
  <c r="BB16" i="42" s="1"/>
  <c r="AK15" i="22"/>
  <c r="AJ22" i="42" s="1"/>
  <c r="AY65" i="22"/>
  <c r="AR60" i="22"/>
  <c r="AF55" i="22"/>
  <c r="BB44" i="22"/>
  <c r="AM36" i="42"/>
  <c r="BA63" i="22"/>
  <c r="AX50" i="22"/>
  <c r="AQ41" i="22"/>
  <c r="BB65" i="22"/>
  <c r="AQ64" i="22"/>
  <c r="AY63" i="22"/>
  <c r="AU62" i="22"/>
  <c r="AE61" i="22"/>
  <c r="BD57" i="22"/>
  <c r="BE55" i="22"/>
  <c r="BD52" i="22"/>
  <c r="BC62" i="42" s="1"/>
  <c r="AQ50" i="22"/>
  <c r="AX47" i="22"/>
  <c r="BA62" i="22"/>
  <c r="AS64" i="22"/>
  <c r="BA65" i="22"/>
  <c r="BE64" i="22"/>
  <c r="AU63" i="22"/>
  <c r="AS62" i="22"/>
  <c r="BE60" i="22"/>
  <c r="AI60" i="22"/>
  <c r="AY57" i="22"/>
  <c r="AV55" i="22"/>
  <c r="AV52" i="22"/>
  <c r="AU62" i="42" s="1"/>
  <c r="AW47" i="22"/>
  <c r="AH41" i="22"/>
  <c r="AS61" i="22"/>
  <c r="AS63" i="22"/>
  <c r="AU65" i="22"/>
  <c r="BA64" i="22"/>
  <c r="AQ63" i="22"/>
  <c r="AI62" i="22"/>
  <c r="AI59" i="22"/>
  <c r="AS57" i="22"/>
  <c r="AY54" i="22"/>
  <c r="BA49" i="22"/>
  <c r="AG47" i="22"/>
  <c r="AX42" i="22"/>
  <c r="AT65" i="22"/>
  <c r="AY64" i="22"/>
  <c r="AF64" i="22"/>
  <c r="AE62" i="22"/>
  <c r="AV60" i="22"/>
  <c r="AF59" i="22"/>
  <c r="AR57" i="22"/>
  <c r="AI54" i="22"/>
  <c r="AE52" i="22"/>
  <c r="AG46" i="22"/>
  <c r="AR62" i="22"/>
  <c r="AH50" i="22"/>
  <c r="AY42" i="22"/>
  <c r="AP38" i="22"/>
  <c r="AO57" i="42" s="1"/>
  <c r="AS65" i="22"/>
  <c r="AV64" i="22"/>
  <c r="AE64" i="22"/>
  <c r="BA61" i="22"/>
  <c r="AU60" i="22"/>
  <c r="AS53" i="22"/>
  <c r="AX51" i="22"/>
  <c r="AY45" i="22"/>
  <c r="BA41" i="22"/>
  <c r="AL32" i="42"/>
  <c r="BE53" i="22"/>
  <c r="BE57" i="22"/>
  <c r="BE54" i="22"/>
  <c r="AN53" i="22"/>
  <c r="AN57" i="22"/>
  <c r="AN58" i="22"/>
  <c r="AN54" i="22"/>
  <c r="AY34" i="42"/>
  <c r="AY30" i="42"/>
  <c r="AY36" i="42"/>
  <c r="AY37" i="42"/>
  <c r="AY40" i="42"/>
  <c r="AY41" i="42"/>
  <c r="AY42" i="42"/>
  <c r="AH58" i="42"/>
  <c r="AH33" i="42"/>
  <c r="AH29" i="42"/>
  <c r="AH34" i="42"/>
  <c r="AH37" i="42"/>
  <c r="AH38" i="42"/>
  <c r="AH36" i="42"/>
  <c r="AH39" i="42"/>
  <c r="AH31" i="42"/>
  <c r="AH30" i="42"/>
  <c r="AH32" i="42"/>
  <c r="AH40" i="42"/>
  <c r="AH41" i="42"/>
  <c r="AH42" i="42"/>
  <c r="AH35" i="42"/>
  <c r="AT38" i="22"/>
  <c r="AS57" i="42" s="1"/>
  <c r="AT41" i="22"/>
  <c r="AT45" i="22"/>
  <c r="AT40" i="22"/>
  <c r="AT46" i="22"/>
  <c r="AT50" i="22"/>
  <c r="AT42" i="22"/>
  <c r="AT47" i="22"/>
  <c r="AT51" i="22"/>
  <c r="AT43" i="22"/>
  <c r="AL41" i="22"/>
  <c r="AL45" i="22"/>
  <c r="AL39" i="22"/>
  <c r="AL50" i="22"/>
  <c r="AL42" i="22"/>
  <c r="AL46" i="22"/>
  <c r="AL40" i="22"/>
  <c r="AL47" i="22"/>
  <c r="AL51" i="22"/>
  <c r="AL38" i="22"/>
  <c r="AK57" i="42" s="1"/>
  <c r="AL43" i="22"/>
  <c r="AW15" i="42"/>
  <c r="AW21" i="42"/>
  <c r="AW22" i="42"/>
  <c r="AW27" i="42"/>
  <c r="AW17" i="42"/>
  <c r="AW23" i="42"/>
  <c r="AO20" i="42"/>
  <c r="AO15" i="42"/>
  <c r="AO21" i="42"/>
  <c r="AO28" i="42"/>
  <c r="AO24" i="42"/>
  <c r="AO16" i="42"/>
  <c r="AO27" i="42"/>
  <c r="AO17" i="42"/>
  <c r="AO23" i="42"/>
  <c r="AO22" i="42"/>
  <c r="AO26" i="42"/>
  <c r="AO18" i="42"/>
  <c r="AO25" i="42"/>
  <c r="AO19" i="42"/>
  <c r="AO53" i="42"/>
  <c r="AO43" i="42"/>
  <c r="AG53" i="42"/>
  <c r="AY62" i="22"/>
  <c r="AQ62" i="22"/>
  <c r="AR61" i="22"/>
  <c r="AI61" i="22"/>
  <c r="BB60" i="22"/>
  <c r="AT60" i="22"/>
  <c r="BE59" i="22"/>
  <c r="AN59" i="22"/>
  <c r="AE59" i="22"/>
  <c r="AL58" i="22"/>
  <c r="BA57" i="22"/>
  <c r="AL53" i="22"/>
  <c r="AT52" i="22"/>
  <c r="AS62" i="42" s="1"/>
  <c r="AW51" i="22"/>
  <c r="AN48" i="22"/>
  <c r="AY46" i="22"/>
  <c r="AH45" i="22"/>
  <c r="AL44" i="22"/>
  <c r="AO43" i="22"/>
  <c r="BE39" i="22"/>
  <c r="AO38" i="22"/>
  <c r="AN57" i="42" s="1"/>
  <c r="AJ32" i="42"/>
  <c r="AJ35" i="42"/>
  <c r="AJ42" i="42"/>
  <c r="AJ29" i="42"/>
  <c r="AJ37" i="42"/>
  <c r="AJ38" i="42"/>
  <c r="AJ36" i="42"/>
  <c r="AJ39" i="42"/>
  <c r="AJ58" i="42"/>
  <c r="AJ31" i="42"/>
  <c r="AJ33" i="42"/>
  <c r="AJ34" i="42"/>
  <c r="AJ40" i="42"/>
  <c r="AJ41" i="42"/>
  <c r="AV44" i="22"/>
  <c r="AV38" i="22"/>
  <c r="AU57" i="42" s="1"/>
  <c r="AV49" i="22"/>
  <c r="AV40" i="22"/>
  <c r="AV41" i="22"/>
  <c r="AV45" i="22"/>
  <c r="AV46" i="22"/>
  <c r="AV50" i="22"/>
  <c r="AV42" i="22"/>
  <c r="AF39" i="22"/>
  <c r="AF48" i="22"/>
  <c r="AF44" i="22"/>
  <c r="AF38" i="22"/>
  <c r="AE57" i="42" s="1"/>
  <c r="AF49" i="22"/>
  <c r="AF41" i="22"/>
  <c r="AF45" i="22"/>
  <c r="AF50" i="22"/>
  <c r="AI19" i="42"/>
  <c r="AI26" i="42"/>
  <c r="AI27" i="42"/>
  <c r="AI17" i="42"/>
  <c r="AI20" i="42"/>
  <c r="AI23" i="42"/>
  <c r="AI15" i="42"/>
  <c r="AI24" i="42"/>
  <c r="AI43" i="42"/>
  <c r="AI21" i="42"/>
  <c r="AI25" i="42"/>
  <c r="AI53" i="42"/>
  <c r="AI28" i="42"/>
  <c r="AI18" i="42"/>
  <c r="BF57" i="22"/>
  <c r="AW52" i="22"/>
  <c r="AV62" i="42" s="1"/>
  <c r="AW56" i="22"/>
  <c r="AW53" i="22"/>
  <c r="AW57" i="22"/>
  <c r="AW54" i="22"/>
  <c r="AO52" i="22"/>
  <c r="AN62" i="42" s="1"/>
  <c r="AO56" i="22"/>
  <c r="AO53" i="22"/>
  <c r="AO57" i="22"/>
  <c r="AO54" i="22"/>
  <c r="AG52" i="22"/>
  <c r="AG56" i="22"/>
  <c r="AG53" i="22"/>
  <c r="AG57" i="22"/>
  <c r="AR31" i="42"/>
  <c r="AR33" i="42"/>
  <c r="AR30" i="42"/>
  <c r="AR34" i="42"/>
  <c r="AR29" i="42"/>
  <c r="AI32" i="42"/>
  <c r="AI33" i="42"/>
  <c r="AI29" i="42"/>
  <c r="AI37" i="42"/>
  <c r="AI38" i="42"/>
  <c r="AI36" i="42"/>
  <c r="AI39" i="42"/>
  <c r="AI58" i="42"/>
  <c r="AI31" i="42"/>
  <c r="AI34" i="42"/>
  <c r="AI30" i="42"/>
  <c r="AI40" i="42"/>
  <c r="AI41" i="42"/>
  <c r="AI42" i="42"/>
  <c r="BD40" i="22"/>
  <c r="BD38" i="22"/>
  <c r="BC57" i="42" s="1"/>
  <c r="BD49" i="22"/>
  <c r="BD41" i="22"/>
  <c r="BD45" i="22"/>
  <c r="BD46" i="22"/>
  <c r="BD50" i="22"/>
  <c r="BD42" i="22"/>
  <c r="BD39" i="22"/>
  <c r="BD47" i="22"/>
  <c r="BD51" i="22"/>
  <c r="AU40" i="22"/>
  <c r="AU38" i="22"/>
  <c r="AT57" i="42" s="1"/>
  <c r="AU49" i="22"/>
  <c r="AU41" i="22"/>
  <c r="AU45" i="22"/>
  <c r="AU46" i="22"/>
  <c r="AU50" i="22"/>
  <c r="AU42" i="22"/>
  <c r="AU47" i="22"/>
  <c r="AU51" i="22"/>
  <c r="AM40" i="22"/>
  <c r="AM38" i="22"/>
  <c r="AL57" i="42" s="1"/>
  <c r="AM49" i="22"/>
  <c r="AM41" i="22"/>
  <c r="AM45" i="22"/>
  <c r="AM39" i="22"/>
  <c r="AM50" i="22"/>
  <c r="AM42" i="22"/>
  <c r="AM46" i="22"/>
  <c r="AM47" i="22"/>
  <c r="AM51" i="22"/>
  <c r="AX16" i="42"/>
  <c r="AX27" i="42"/>
  <c r="AX19" i="42"/>
  <c r="AX53" i="42"/>
  <c r="AX15" i="42"/>
  <c r="AX23" i="42"/>
  <c r="AP27" i="42"/>
  <c r="AP20" i="42"/>
  <c r="AP18" i="42"/>
  <c r="AP21" i="42"/>
  <c r="AP24" i="42"/>
  <c r="AP53" i="42"/>
  <c r="AP25" i="42"/>
  <c r="AP28" i="42"/>
  <c r="AP22" i="42"/>
  <c r="AP26" i="42"/>
  <c r="AP16" i="42"/>
  <c r="AP23" i="42"/>
  <c r="AP17" i="42"/>
  <c r="AP15" i="42"/>
  <c r="AP43" i="42"/>
  <c r="AH27" i="42"/>
  <c r="AH16" i="42"/>
  <c r="AH21" i="42"/>
  <c r="AH19" i="42"/>
  <c r="AH22" i="42"/>
  <c r="AH24" i="42"/>
  <c r="AP63" i="22"/>
  <c r="AG63" i="22"/>
  <c r="AW59" i="22"/>
  <c r="AO59" i="22"/>
  <c r="AO58" i="22"/>
  <c r="BB57" i="22"/>
  <c r="AE51" i="22"/>
  <c r="AZ46" i="22"/>
  <c r="AF46" i="22"/>
  <c r="AM44" i="22"/>
  <c r="AU43" i="22"/>
  <c r="AE40" i="22"/>
  <c r="AI22" i="42"/>
  <c r="AV53" i="22"/>
  <c r="AV57" i="22"/>
  <c r="AV58" i="22"/>
  <c r="AV54" i="22"/>
  <c r="AF52" i="22"/>
  <c r="AF56" i="22"/>
  <c r="AF53" i="22"/>
  <c r="AF57" i="22"/>
  <c r="AF54" i="22"/>
  <c r="AQ32" i="42"/>
  <c r="AQ29" i="42"/>
  <c r="AQ33" i="42"/>
  <c r="AQ58" i="42"/>
  <c r="AQ31" i="42"/>
  <c r="AQ37" i="42"/>
  <c r="AQ30" i="42"/>
  <c r="AQ34" i="42"/>
  <c r="AQ36" i="42"/>
  <c r="AQ38" i="42"/>
  <c r="AQ39" i="42"/>
  <c r="AQ35" i="42"/>
  <c r="AQ40" i="42"/>
  <c r="BB41" i="22"/>
  <c r="BB45" i="22"/>
  <c r="BB46" i="22"/>
  <c r="BB50" i="22"/>
  <c r="BB42" i="22"/>
  <c r="BB39" i="22"/>
  <c r="BB47" i="22"/>
  <c r="BB51" i="22"/>
  <c r="BB38" i="22"/>
  <c r="BA57" i="42" s="1"/>
  <c r="BB43" i="22"/>
  <c r="BD53" i="22"/>
  <c r="BD54" i="22"/>
  <c r="BD55" i="22"/>
  <c r="AU53" i="22"/>
  <c r="AU58" i="22"/>
  <c r="AU54" i="22"/>
  <c r="AU55" i="22"/>
  <c r="AM58" i="22"/>
  <c r="AM55" i="22"/>
  <c r="AE53" i="22"/>
  <c r="AE57" i="22"/>
  <c r="AE54" i="22"/>
  <c r="AX32" i="42"/>
  <c r="AX35" i="42"/>
  <c r="AX39" i="42"/>
  <c r="AX31" i="42"/>
  <c r="AP58" i="42"/>
  <c r="AP29" i="42"/>
  <c r="AP33" i="42"/>
  <c r="AP34" i="42"/>
  <c r="AP31" i="42"/>
  <c r="AP37" i="42"/>
  <c r="AP30" i="42"/>
  <c r="AP36" i="42"/>
  <c r="AP38" i="42"/>
  <c r="AP32" i="42"/>
  <c r="AP39" i="42"/>
  <c r="AP35" i="42"/>
  <c r="AP40" i="42"/>
  <c r="AP41" i="42"/>
  <c r="BA38" i="22"/>
  <c r="AZ57" i="42" s="1"/>
  <c r="BA39" i="22"/>
  <c r="BA46" i="22"/>
  <c r="BA50" i="22"/>
  <c r="BA42" i="22"/>
  <c r="BA47" i="22"/>
  <c r="BA51" i="22"/>
  <c r="BA43" i="22"/>
  <c r="BA48" i="22"/>
  <c r="AS38" i="22"/>
  <c r="AR57" i="42" s="1"/>
  <c r="AS39" i="22"/>
  <c r="AS40" i="22"/>
  <c r="AS46" i="22"/>
  <c r="AS50" i="22"/>
  <c r="AS42" i="22"/>
  <c r="AS47" i="22"/>
  <c r="AS51" i="22"/>
  <c r="AS43" i="22"/>
  <c r="AS48" i="22"/>
  <c r="BD22" i="42"/>
  <c r="BD16" i="42"/>
  <c r="BD23" i="42"/>
  <c r="BD17" i="42"/>
  <c r="BD24" i="42"/>
  <c r="BD18" i="42"/>
  <c r="BD15" i="42"/>
  <c r="BD19" i="42"/>
  <c r="BD25" i="42"/>
  <c r="BD20" i="42"/>
  <c r="BD27" i="42"/>
  <c r="BD53" i="42"/>
  <c r="BD21" i="42"/>
  <c r="BD43" i="42"/>
  <c r="BD28" i="42"/>
  <c r="BD26" i="42"/>
  <c r="AV21" i="42"/>
  <c r="AV28" i="42"/>
  <c r="AV23" i="42"/>
  <c r="AV53" i="42"/>
  <c r="AV19" i="42"/>
  <c r="AV24" i="42"/>
  <c r="AV16" i="42"/>
  <c r="AV20" i="42"/>
  <c r="AN15" i="42"/>
  <c r="AN21" i="42"/>
  <c r="AN28" i="42"/>
  <c r="AN22" i="42"/>
  <c r="AN23" i="42"/>
  <c r="AN16" i="42"/>
  <c r="AN27" i="42"/>
  <c r="AN19" i="42"/>
  <c r="AN53" i="42"/>
  <c r="AN24" i="42"/>
  <c r="AN18" i="42"/>
  <c r="AN20" i="42"/>
  <c r="AN25" i="42"/>
  <c r="AN17" i="42"/>
  <c r="AN43" i="42"/>
  <c r="AN26" i="42"/>
  <c r="AF53" i="42"/>
  <c r="AZ65" i="22"/>
  <c r="AR65" i="22"/>
  <c r="AI65" i="22"/>
  <c r="BB64" i="22"/>
  <c r="AT64" i="22"/>
  <c r="BE63" i="22"/>
  <c r="AV63" i="22"/>
  <c r="AN63" i="22"/>
  <c r="AE63" i="22"/>
  <c r="AX62" i="22"/>
  <c r="AP62" i="22"/>
  <c r="AF62" i="22"/>
  <c r="AY61" i="22"/>
  <c r="AQ61" i="22"/>
  <c r="BD59" i="22"/>
  <c r="AU59" i="22"/>
  <c r="AM59" i="22"/>
  <c r="AW58" i="22"/>
  <c r="AT56" i="22"/>
  <c r="AW55" i="22"/>
  <c r="AZ54" i="22"/>
  <c r="AG54" i="22"/>
  <c r="AJ53" i="22"/>
  <c r="AN52" i="22"/>
  <c r="AM62" i="42" s="1"/>
  <c r="AV51" i="22"/>
  <c r="AY50" i="22"/>
  <c r="BB49" i="22"/>
  <c r="AM48" i="22"/>
  <c r="AP47" i="22"/>
  <c r="BD44" i="22"/>
  <c r="AN43" i="22"/>
  <c r="BA40" i="22"/>
  <c r="AV39" i="22"/>
  <c r="AN38" i="22"/>
  <c r="AM57" i="42" s="1"/>
  <c r="AP42" i="42"/>
  <c r="AY31" i="42"/>
  <c r="AQ19" i="42"/>
  <c r="AQ26" i="42"/>
  <c r="AQ27" i="42"/>
  <c r="AQ18" i="42"/>
  <c r="AQ21" i="42"/>
  <c r="AQ22" i="42"/>
  <c r="AQ28" i="42"/>
  <c r="AQ43" i="42"/>
  <c r="AQ24" i="42"/>
  <c r="AQ20" i="42"/>
  <c r="AQ16" i="42"/>
  <c r="AQ23" i="42"/>
  <c r="AQ25" i="42"/>
  <c r="AQ17" i="42"/>
  <c r="AQ53" i="42"/>
  <c r="AQ15" i="42"/>
  <c r="AL54" i="22"/>
  <c r="AW58" i="42"/>
  <c r="AW34" i="42"/>
  <c r="AW35" i="42"/>
  <c r="AW31" i="42"/>
  <c r="AW38" i="42"/>
  <c r="AW39" i="42"/>
  <c r="AW40" i="42"/>
  <c r="AW41" i="42"/>
  <c r="AW30" i="42"/>
  <c r="AW32" i="42"/>
  <c r="AW42" i="42"/>
  <c r="AR38" i="22"/>
  <c r="AQ57" i="42" s="1"/>
  <c r="AR42" i="22"/>
  <c r="AR47" i="22"/>
  <c r="AR51" i="22"/>
  <c r="AR43" i="22"/>
  <c r="AR48" i="22"/>
  <c r="AR39" i="22"/>
  <c r="AR44" i="22"/>
  <c r="AU23" i="42"/>
  <c r="AU16" i="42"/>
  <c r="AU28" i="42"/>
  <c r="AU24" i="42"/>
  <c r="AU15" i="42"/>
  <c r="AU26" i="42"/>
  <c r="AU20" i="42"/>
  <c r="AU43" i="42"/>
  <c r="AE53" i="42"/>
  <c r="AE43" i="42"/>
  <c r="AO62" i="22"/>
  <c r="AG61" i="22"/>
  <c r="BB53" i="22"/>
  <c r="BE48" i="22"/>
  <c r="AR46" i="22"/>
  <c r="AM43" i="22"/>
  <c r="AU39" i="22"/>
  <c r="AX43" i="42"/>
  <c r="AP19" i="42"/>
  <c r="BA54" i="22"/>
  <c r="BA55" i="22"/>
  <c r="BA52" i="22"/>
  <c r="AZ62" i="42" s="1"/>
  <c r="BA56" i="22"/>
  <c r="AS54" i="22"/>
  <c r="AS55" i="22"/>
  <c r="AS52" i="22"/>
  <c r="AR62" i="42" s="1"/>
  <c r="AS56" i="22"/>
  <c r="BD30" i="42"/>
  <c r="BD36" i="42"/>
  <c r="BD33" i="42"/>
  <c r="BD31" i="42"/>
  <c r="BD40" i="42"/>
  <c r="BD32" i="42"/>
  <c r="BD41" i="42"/>
  <c r="BD29" i="42"/>
  <c r="BD42" i="42"/>
  <c r="BD34" i="42"/>
  <c r="BD37" i="42"/>
  <c r="BD58" i="42"/>
  <c r="BD38" i="42"/>
  <c r="BD35" i="42"/>
  <c r="BD39" i="42"/>
  <c r="AV29" i="42"/>
  <c r="AV35" i="42"/>
  <c r="AV58" i="42"/>
  <c r="AV39" i="42"/>
  <c r="AV40" i="42"/>
  <c r="AV41" i="42"/>
  <c r="AV30" i="42"/>
  <c r="AV31" i="42"/>
  <c r="AV42" i="42"/>
  <c r="AV32" i="42"/>
  <c r="AV33" i="42"/>
  <c r="AV34" i="42"/>
  <c r="AV38" i="42"/>
  <c r="AV37" i="42"/>
  <c r="AN29" i="42"/>
  <c r="AN35" i="42"/>
  <c r="AN30" i="42"/>
  <c r="AN32" i="42"/>
  <c r="AN33" i="42"/>
  <c r="AN39" i="42"/>
  <c r="AN34" i="42"/>
  <c r="AN40" i="42"/>
  <c r="AN41" i="42"/>
  <c r="AN42" i="42"/>
  <c r="AN38" i="42"/>
  <c r="AN37" i="42"/>
  <c r="AN58" i="42"/>
  <c r="AN31" i="42"/>
  <c r="AN36" i="42"/>
  <c r="AY38" i="22"/>
  <c r="AX57" i="42" s="1"/>
  <c r="AY40" i="22"/>
  <c r="AY47" i="22"/>
  <c r="AY51" i="22"/>
  <c r="AY39" i="22"/>
  <c r="AY43" i="22"/>
  <c r="AY48" i="22"/>
  <c r="AY44" i="22"/>
  <c r="AY49" i="22"/>
  <c r="AQ38" i="22"/>
  <c r="AP57" i="42" s="1"/>
  <c r="AQ39" i="22"/>
  <c r="AQ40" i="22"/>
  <c r="AQ47" i="22"/>
  <c r="AQ51" i="22"/>
  <c r="AQ43" i="22"/>
  <c r="AQ48" i="22"/>
  <c r="AQ44" i="22"/>
  <c r="AQ49" i="22"/>
  <c r="AI39" i="22"/>
  <c r="AI43" i="22"/>
  <c r="AI44" i="22"/>
  <c r="BB18" i="42"/>
  <c r="BB19" i="42"/>
  <c r="AT16" i="42"/>
  <c r="AT17" i="42"/>
  <c r="AT24" i="42"/>
  <c r="AT28" i="42"/>
  <c r="AT20" i="42"/>
  <c r="AT23" i="42"/>
  <c r="AT26" i="42"/>
  <c r="AT21" i="42"/>
  <c r="AT27" i="42"/>
  <c r="AT53" i="42"/>
  <c r="AT15" i="42"/>
  <c r="AT18" i="42"/>
  <c r="AT22" i="42"/>
  <c r="AT25" i="42"/>
  <c r="AT43" i="42"/>
  <c r="AL16" i="42"/>
  <c r="AL17" i="42"/>
  <c r="AL24" i="42"/>
  <c r="AL53" i="42"/>
  <c r="AL25" i="42"/>
  <c r="AL22" i="42"/>
  <c r="AL15" i="42"/>
  <c r="AL18" i="42"/>
  <c r="AL20" i="42"/>
  <c r="AL27" i="42"/>
  <c r="AL23" i="42"/>
  <c r="AL19" i="42"/>
  <c r="AL21" i="42"/>
  <c r="AL28" i="42"/>
  <c r="AL43" i="42"/>
  <c r="AL26" i="42"/>
  <c r="AD53" i="42"/>
  <c r="AP65" i="22"/>
  <c r="AG65" i="22"/>
  <c r="AR64" i="22"/>
  <c r="AI64" i="22"/>
  <c r="BB63" i="22"/>
  <c r="AL63" i="22"/>
  <c r="BE62" i="22"/>
  <c r="AV62" i="22"/>
  <c r="AN62" i="22"/>
  <c r="AW61" i="22"/>
  <c r="AO61" i="22"/>
  <c r="AF61" i="22"/>
  <c r="BA59" i="22"/>
  <c r="AS59" i="22"/>
  <c r="BD58" i="22"/>
  <c r="AS58" i="22"/>
  <c r="AG58" i="22"/>
  <c r="AP55" i="22"/>
  <c r="BA53" i="22"/>
  <c r="BE52" i="22"/>
  <c r="BD62" i="42" s="1"/>
  <c r="AO51" i="22"/>
  <c r="AR50" i="22"/>
  <c r="BD48" i="22"/>
  <c r="AE48" i="22"/>
  <c r="AN47" i="22"/>
  <c r="AQ46" i="22"/>
  <c r="AS45" i="22"/>
  <c r="BA44" i="22"/>
  <c r="AF43" i="22"/>
  <c r="AR41" i="22"/>
  <c r="AR40" i="22"/>
  <c r="AT39" i="22"/>
  <c r="AW43" i="42"/>
  <c r="AW36" i="42"/>
  <c r="AY19" i="42"/>
  <c r="AY20" i="42"/>
  <c r="AY27" i="42"/>
  <c r="AY16" i="42"/>
  <c r="AY22" i="42"/>
  <c r="AY23" i="42"/>
  <c r="AY25" i="42"/>
  <c r="AY43" i="42"/>
  <c r="AY21" i="42"/>
  <c r="AY53" i="42"/>
  <c r="AY15" i="42"/>
  <c r="AY17" i="42"/>
  <c r="AY28" i="42"/>
  <c r="AY26" i="42"/>
  <c r="AY24" i="42"/>
  <c r="AY18" i="42"/>
  <c r="BE61" i="22"/>
  <c r="AV61" i="22"/>
  <c r="AN61" i="22"/>
  <c r="AX60" i="22"/>
  <c r="AG60" i="22"/>
  <c r="AZ59" i="22"/>
  <c r="AR59" i="22"/>
  <c r="AR58" i="22"/>
  <c r="AF58" i="22"/>
  <c r="BE56" i="22"/>
  <c r="AO55" i="22"/>
  <c r="AT49" i="22"/>
  <c r="BB48" i="22"/>
  <c r="AR45" i="22"/>
  <c r="AU44" i="22"/>
  <c r="BD43" i="22"/>
  <c r="AE43" i="22"/>
  <c r="AR41" i="42"/>
  <c r="AW33" i="42"/>
  <c r="AJ30" i="42"/>
  <c r="AP52" i="22"/>
  <c r="AO62" i="42" s="1"/>
  <c r="AP56" i="22"/>
  <c r="AP53" i="22"/>
  <c r="AP57" i="22"/>
  <c r="AS30" i="42"/>
  <c r="AS31" i="42"/>
  <c r="AS41" i="42"/>
  <c r="AS58" i="42"/>
  <c r="AS42" i="42"/>
  <c r="AS32" i="42"/>
  <c r="AS33" i="42"/>
  <c r="AS37" i="42"/>
  <c r="AS34" i="42"/>
  <c r="AS36" i="42"/>
  <c r="AS38" i="42"/>
  <c r="AS39" i="42"/>
  <c r="AS35" i="42"/>
  <c r="AS40" i="42"/>
  <c r="BE40" i="22"/>
  <c r="BE44" i="22"/>
  <c r="BE49" i="22"/>
  <c r="BE41" i="22"/>
  <c r="BE45" i="22"/>
  <c r="BE46" i="22"/>
  <c r="BE50" i="22"/>
  <c r="BE42" i="22"/>
  <c r="AN44" i="22"/>
  <c r="AN49" i="22"/>
  <c r="AN41" i="22"/>
  <c r="AN45" i="22"/>
  <c r="AN39" i="22"/>
  <c r="AN50" i="22"/>
  <c r="AN40" i="22"/>
  <c r="AN42" i="22"/>
  <c r="AN46" i="22"/>
  <c r="AZ32" i="42"/>
  <c r="AZ33" i="42"/>
  <c r="AZ34" i="42"/>
  <c r="AZ29" i="42"/>
  <c r="AZ36" i="42"/>
  <c r="AZ37" i="42"/>
  <c r="AZ38" i="42"/>
  <c r="AZ58" i="42"/>
  <c r="AZ35" i="42"/>
  <c r="AZ39" i="42"/>
  <c r="AZ40" i="42"/>
  <c r="AZ41" i="42"/>
  <c r="AZ30" i="42"/>
  <c r="AZ42" i="42"/>
  <c r="AE44" i="22"/>
  <c r="AE38" i="22"/>
  <c r="AE49" i="22"/>
  <c r="AE41" i="22"/>
  <c r="AE45" i="22"/>
  <c r="AE50" i="22"/>
  <c r="AE42" i="22"/>
  <c r="AE46" i="22"/>
  <c r="BB54" i="22"/>
  <c r="BB55" i="22"/>
  <c r="AT54" i="22"/>
  <c r="AT55" i="22"/>
  <c r="AO58" i="42"/>
  <c r="AO34" i="42"/>
  <c r="AO35" i="42"/>
  <c r="AO30" i="42"/>
  <c r="AO31" i="42"/>
  <c r="AO36" i="42"/>
  <c r="AO38" i="42"/>
  <c r="AO32" i="42"/>
  <c r="AO33" i="42"/>
  <c r="AO39" i="42"/>
  <c r="AO40" i="42"/>
  <c r="AO29" i="42"/>
  <c r="AO41" i="42"/>
  <c r="AO37" i="42"/>
  <c r="AF58" i="42"/>
  <c r="AZ38" i="22"/>
  <c r="AY57" i="42" s="1"/>
  <c r="AZ47" i="22"/>
  <c r="AJ38" i="22"/>
  <c r="AI57" i="42" s="1"/>
  <c r="AJ39" i="22"/>
  <c r="AJ50" i="22"/>
  <c r="AJ42" i="22"/>
  <c r="AJ46" i="22"/>
  <c r="AJ40" i="22"/>
  <c r="AJ47" i="22"/>
  <c r="AJ51" i="22"/>
  <c r="AJ43" i="22"/>
  <c r="AJ48" i="22"/>
  <c r="BC22" i="42"/>
  <c r="BC20" i="42"/>
  <c r="AM22" i="42"/>
  <c r="AM23" i="42"/>
  <c r="AM16" i="42"/>
  <c r="AM19" i="42"/>
  <c r="AM53" i="42"/>
  <c r="AM25" i="42"/>
  <c r="AM20" i="42"/>
  <c r="AM26" i="42"/>
  <c r="AM18" i="42"/>
  <c r="AM27" i="42"/>
  <c r="AM17" i="42"/>
  <c r="AM43" i="42"/>
  <c r="AM15" i="42"/>
  <c r="AM21" i="42"/>
  <c r="AM28" i="42"/>
  <c r="AW62" i="22"/>
  <c r="AP61" i="22"/>
  <c r="BB59" i="22"/>
  <c r="AT59" i="22"/>
  <c r="AT58" i="22"/>
  <c r="AH58" i="22"/>
  <c r="AZ52" i="22"/>
  <c r="AY62" i="42" s="1"/>
  <c r="AR55" i="22"/>
  <c r="AR52" i="22"/>
  <c r="AQ62" i="42" s="1"/>
  <c r="AR56" i="22"/>
  <c r="AJ56" i="22"/>
  <c r="BC29" i="42"/>
  <c r="BC31" i="42"/>
  <c r="BC58" i="42"/>
  <c r="BC30" i="42"/>
  <c r="BC32" i="42"/>
  <c r="BC33" i="42"/>
  <c r="BC41" i="42"/>
  <c r="BC42" i="42"/>
  <c r="BC34" i="42"/>
  <c r="BC36" i="42"/>
  <c r="BC37" i="42"/>
  <c r="BC38" i="42"/>
  <c r="BC35" i="42"/>
  <c r="BC39" i="42"/>
  <c r="BC40" i="42"/>
  <c r="AU29" i="42"/>
  <c r="AU30" i="42"/>
  <c r="AU58" i="42"/>
  <c r="AU32" i="42"/>
  <c r="AU35" i="42"/>
  <c r="AU40" i="42"/>
  <c r="AU41" i="42"/>
  <c r="AU31" i="42"/>
  <c r="AU33" i="42"/>
  <c r="AU36" i="42"/>
  <c r="AU37" i="42"/>
  <c r="AU42" i="42"/>
  <c r="AU39" i="42"/>
  <c r="AU34" i="42"/>
  <c r="AU38" i="42"/>
  <c r="AL36" i="42"/>
  <c r="AL58" i="42"/>
  <c r="AL30" i="42"/>
  <c r="AL31" i="42"/>
  <c r="AL33" i="42"/>
  <c r="AL40" i="42"/>
  <c r="AL41" i="42"/>
  <c r="AL29" i="42"/>
  <c r="AL35" i="42"/>
  <c r="AL42" i="42"/>
  <c r="AL37" i="42"/>
  <c r="AL38" i="42"/>
  <c r="AL34" i="42"/>
  <c r="AD58" i="42"/>
  <c r="AX39" i="22"/>
  <c r="AX43" i="22"/>
  <c r="AX48" i="22"/>
  <c r="AX44" i="22"/>
  <c r="AX38" i="22"/>
  <c r="AW57" i="42" s="1"/>
  <c r="AX49" i="22"/>
  <c r="AX40" i="22"/>
  <c r="AX41" i="22"/>
  <c r="AX45" i="22"/>
  <c r="AP49" i="22"/>
  <c r="AP45" i="22"/>
  <c r="AH38" i="22"/>
  <c r="AH39" i="22"/>
  <c r="AH40" i="22"/>
  <c r="AH47" i="22"/>
  <c r="AH51" i="22"/>
  <c r="AH43" i="22"/>
  <c r="AH48" i="22"/>
  <c r="AH44" i="22"/>
  <c r="AH49" i="22"/>
  <c r="AS18" i="42"/>
  <c r="AS25" i="42"/>
  <c r="AS22" i="42"/>
  <c r="AK17" i="42"/>
  <c r="AK24" i="42"/>
  <c r="AK53" i="42"/>
  <c r="AK18" i="42"/>
  <c r="AK25" i="42"/>
  <c r="AK22" i="42"/>
  <c r="AK28" i="42"/>
  <c r="AK16" i="42"/>
  <c r="AK27" i="42"/>
  <c r="AK23" i="42"/>
  <c r="AK43" i="42"/>
  <c r="AK19" i="42"/>
  <c r="AK21" i="42"/>
  <c r="AK15" i="42"/>
  <c r="AK26" i="42"/>
  <c r="AK20" i="42"/>
  <c r="BF65" i="22"/>
  <c r="AW65" i="22"/>
  <c r="AO65" i="22"/>
  <c r="AF65" i="22"/>
  <c r="AH64" i="22"/>
  <c r="AY55" i="22"/>
  <c r="AY52" i="22"/>
  <c r="AX62" i="42" s="1"/>
  <c r="AY56" i="22"/>
  <c r="AY53" i="22"/>
  <c r="AQ55" i="22"/>
  <c r="AQ52" i="22"/>
  <c r="AP62" i="42" s="1"/>
  <c r="AQ56" i="22"/>
  <c r="AQ53" i="22"/>
  <c r="AQ57" i="22"/>
  <c r="AI58" i="22"/>
  <c r="AI55" i="22"/>
  <c r="AI52" i="22"/>
  <c r="AH62" i="42" s="1"/>
  <c r="AI56" i="22"/>
  <c r="BB29" i="42"/>
  <c r="BB31" i="42"/>
  <c r="BB32" i="42"/>
  <c r="BB42" i="42"/>
  <c r="BB34" i="42"/>
  <c r="BB36" i="42"/>
  <c r="BB37" i="42"/>
  <c r="BB38" i="42"/>
  <c r="BB58" i="42"/>
  <c r="BB35" i="42"/>
  <c r="BB39" i="42"/>
  <c r="BB40" i="42"/>
  <c r="BB41" i="42"/>
  <c r="BB30" i="42"/>
  <c r="AT36" i="42"/>
  <c r="AT30" i="42"/>
  <c r="AT31" i="42"/>
  <c r="AT29" i="42"/>
  <c r="AT33" i="42"/>
  <c r="AT35" i="42"/>
  <c r="AT40" i="42"/>
  <c r="AT41" i="42"/>
  <c r="AT58" i="42"/>
  <c r="AT42" i="42"/>
  <c r="AT32" i="42"/>
  <c r="AT37" i="42"/>
  <c r="AT34" i="42"/>
  <c r="AT38" i="42"/>
  <c r="AT39" i="42"/>
  <c r="AK58" i="42"/>
  <c r="AK30" i="42"/>
  <c r="AK31" i="42"/>
  <c r="AK29" i="42"/>
  <c r="AK41" i="42"/>
  <c r="AK35" i="42"/>
  <c r="AK42" i="42"/>
  <c r="AK37" i="42"/>
  <c r="AK38" i="42"/>
  <c r="AK32" i="42"/>
  <c r="AK36" i="42"/>
  <c r="AK39" i="42"/>
  <c r="AK33" i="42"/>
  <c r="BF39" i="22"/>
  <c r="BF48" i="22"/>
  <c r="BF40" i="22"/>
  <c r="BF44" i="22"/>
  <c r="BF49" i="22"/>
  <c r="BF41" i="22"/>
  <c r="BF45" i="22"/>
  <c r="BF46" i="22"/>
  <c r="BF50" i="22"/>
  <c r="AW39" i="22"/>
  <c r="AW48" i="22"/>
  <c r="AW44" i="22"/>
  <c r="AW38" i="22"/>
  <c r="AV57" i="42" s="1"/>
  <c r="AW49" i="22"/>
  <c r="AW40" i="22"/>
  <c r="AW41" i="22"/>
  <c r="AW45" i="22"/>
  <c r="AW46" i="22"/>
  <c r="AW50" i="22"/>
  <c r="AO46" i="22"/>
  <c r="AO39" i="22"/>
  <c r="AO48" i="22"/>
  <c r="AO44" i="22"/>
  <c r="AO49" i="22"/>
  <c r="AO41" i="22"/>
  <c r="AO45" i="22"/>
  <c r="AO50" i="22"/>
  <c r="AG39" i="22"/>
  <c r="AG40" i="22"/>
  <c r="AG43" i="22"/>
  <c r="AG48" i="22"/>
  <c r="AG44" i="22"/>
  <c r="AG38" i="22"/>
  <c r="AG49" i="22"/>
  <c r="AG41" i="22"/>
  <c r="AG45" i="22"/>
  <c r="AZ53" i="42"/>
  <c r="AZ26" i="42"/>
  <c r="AZ19" i="42"/>
  <c r="AZ24" i="42"/>
  <c r="AZ27" i="42"/>
  <c r="AZ16" i="42"/>
  <c r="AZ17" i="42"/>
  <c r="AZ20" i="42"/>
  <c r="AZ23" i="42"/>
  <c r="AZ25" i="42"/>
  <c r="AZ43" i="42"/>
  <c r="AZ21" i="42"/>
  <c r="AZ15" i="42"/>
  <c r="AZ28" i="42"/>
  <c r="AZ22" i="42"/>
  <c r="AR53" i="42"/>
  <c r="AR18" i="42"/>
  <c r="AR25" i="42"/>
  <c r="AR19" i="42"/>
  <c r="AR26" i="42"/>
  <c r="AR15" i="42"/>
  <c r="AR16" i="42"/>
  <c r="AR17" i="42"/>
  <c r="AR28" i="42"/>
  <c r="AR43" i="42"/>
  <c r="AR22" i="42"/>
  <c r="AR24" i="42"/>
  <c r="AR20" i="42"/>
  <c r="AR27" i="42"/>
  <c r="AR23" i="42"/>
  <c r="AR21" i="42"/>
  <c r="AJ53" i="42"/>
  <c r="AJ18" i="42"/>
  <c r="AJ25" i="42"/>
  <c r="AJ19" i="42"/>
  <c r="AJ26" i="42"/>
  <c r="AJ28" i="42"/>
  <c r="AJ17" i="42"/>
  <c r="AJ20" i="42"/>
  <c r="AJ23" i="42"/>
  <c r="AJ21" i="42"/>
  <c r="AJ27" i="42"/>
  <c r="AJ16" i="42"/>
  <c r="AJ43" i="42"/>
  <c r="AJ15" i="42"/>
  <c r="AJ24" i="42"/>
  <c r="BE65" i="22"/>
  <c r="AV65" i="22"/>
  <c r="AN65" i="22"/>
  <c r="AE65" i="22"/>
  <c r="AX64" i="22"/>
  <c r="AP64" i="22"/>
  <c r="AG64" i="22"/>
  <c r="AR63" i="22"/>
  <c r="AI63" i="22"/>
  <c r="BB62" i="22"/>
  <c r="AT62" i="22"/>
  <c r="AJ62" i="22"/>
  <c r="BD61" i="22"/>
  <c r="AU61" i="22"/>
  <c r="AW60" i="22"/>
  <c r="AO60" i="22"/>
  <c r="AF60" i="22"/>
  <c r="AY59" i="22"/>
  <c r="AQ59" i="22"/>
  <c r="AH59" i="22"/>
  <c r="BA58" i="22"/>
  <c r="AQ58" i="22"/>
  <c r="AE58" i="22"/>
  <c r="AT57" i="22"/>
  <c r="BD56" i="22"/>
  <c r="AE56" i="22"/>
  <c r="AN55" i="22"/>
  <c r="AQ54" i="22"/>
  <c r="AT53" i="22"/>
  <c r="BB52" i="22"/>
  <c r="BA62" i="42" s="1"/>
  <c r="BF51" i="22"/>
  <c r="AG51" i="22"/>
  <c r="AP50" i="22"/>
  <c r="AS49" i="22"/>
  <c r="AV48" i="22"/>
  <c r="BE47" i="22"/>
  <c r="AF47" i="22"/>
  <c r="AH46" i="22"/>
  <c r="AQ45" i="22"/>
  <c r="AT44" i="22"/>
  <c r="AW43" i="22"/>
  <c r="BF42" i="22"/>
  <c r="AG42" i="22"/>
  <c r="AJ41" i="22"/>
  <c r="AO40" i="22"/>
  <c r="BF38" i="22"/>
  <c r="BE57" i="42" s="1"/>
  <c r="AH43" i="42"/>
  <c r="AQ41" i="42"/>
  <c r="AW29" i="42"/>
  <c r="AM24" i="42"/>
  <c r="AW16" i="42"/>
  <c r="AW64" i="22"/>
  <c r="AO64" i="22"/>
  <c r="AH63" i="22"/>
  <c r="BB61" i="22"/>
  <c r="AT61" i="22"/>
  <c r="AL61" i="22"/>
  <c r="AP59" i="22"/>
  <c r="AG59" i="22"/>
  <c r="AP58" i="22"/>
  <c r="BB56" i="22"/>
  <c r="AG55" i="22"/>
  <c r="AP54" i="22"/>
  <c r="BE51" i="22"/>
  <c r="AF51" i="22"/>
  <c r="AR49" i="22"/>
  <c r="AU48" i="22"/>
  <c r="AE47" i="22"/>
  <c r="AJ45" i="22"/>
  <c r="AV43" i="22"/>
  <c r="AF42" i="22"/>
  <c r="AF40" i="22"/>
  <c r="BE38" i="22"/>
  <c r="BD57" i="42" s="1"/>
  <c r="AR35" i="42"/>
  <c r="AS29" i="42"/>
  <c r="AI16" i="42"/>
  <c r="BC39" i="22"/>
  <c r="BC47" i="22"/>
  <c r="BC42" i="22"/>
  <c r="BC50" i="22"/>
  <c r="BC45" i="22"/>
  <c r="BC40" i="22"/>
  <c r="BC48" i="22"/>
  <c r="BC43" i="22"/>
  <c r="BC51" i="22"/>
  <c r="BC38" i="22"/>
  <c r="BB57" i="42" s="1"/>
  <c r="BC46" i="22"/>
  <c r="BC41" i="22"/>
  <c r="BC49" i="22"/>
  <c r="BC44" i="22"/>
  <c r="BC24" i="22"/>
  <c r="AK64" i="22"/>
  <c r="AK62" i="22"/>
  <c r="AK60" i="22"/>
  <c r="AK58" i="22"/>
  <c r="AK56" i="22"/>
  <c r="AK54" i="22"/>
  <c r="AK52" i="22"/>
  <c r="AJ62" i="42" s="1"/>
  <c r="AK50" i="22"/>
  <c r="AK48" i="22"/>
  <c r="AK46" i="22"/>
  <c r="AK44" i="22"/>
  <c r="AK42" i="22"/>
  <c r="AK40" i="22"/>
  <c r="AK38" i="22"/>
  <c r="AJ57" i="42" s="1"/>
  <c r="AK65" i="22"/>
  <c r="AK63" i="22"/>
  <c r="AK61" i="22"/>
  <c r="AK59" i="22"/>
  <c r="AK57" i="22"/>
  <c r="AK55" i="22"/>
  <c r="AK51" i="22"/>
  <c r="AK49" i="22"/>
  <c r="AK47" i="22"/>
  <c r="AK45" i="22"/>
  <c r="AK43" i="22"/>
  <c r="AK41" i="22"/>
  <c r="AX42" i="42"/>
  <c r="AX38" i="42"/>
  <c r="AX34" i="42"/>
  <c r="AX30" i="42"/>
  <c r="AX26" i="42"/>
  <c r="AX22" i="42"/>
  <c r="AX18" i="42"/>
  <c r="AX58" i="42"/>
  <c r="AX41" i="42"/>
  <c r="AX37" i="42"/>
  <c r="AX33" i="42"/>
  <c r="AX29" i="42"/>
  <c r="AX25" i="42"/>
  <c r="AX21" i="42"/>
  <c r="AX17" i="42"/>
  <c r="AX40" i="42"/>
  <c r="AX36" i="42"/>
  <c r="AX28" i="42"/>
  <c r="AX24" i="42"/>
  <c r="AX20" i="42"/>
  <c r="BA43" i="42"/>
  <c r="BA35" i="42"/>
  <c r="BA27" i="42"/>
  <c r="BA19" i="42"/>
  <c r="BA40" i="42"/>
  <c r="BA32" i="42"/>
  <c r="BA24" i="42"/>
  <c r="BA16" i="42"/>
  <c r="BA37" i="42"/>
  <c r="BA29" i="42"/>
  <c r="BA21" i="42"/>
  <c r="BA42" i="42"/>
  <c r="BA34" i="42"/>
  <c r="BA26" i="42"/>
  <c r="BA18" i="42"/>
  <c r="BA39" i="42"/>
  <c r="BA31" i="42"/>
  <c r="BA23" i="42"/>
  <c r="BA15" i="42"/>
  <c r="BA36" i="42"/>
  <c r="BA28" i="42"/>
  <c r="BA20" i="42"/>
  <c r="BA41" i="42"/>
  <c r="BA33" i="42"/>
  <c r="BA25" i="42"/>
  <c r="BA17" i="42"/>
  <c r="BA53" i="42"/>
  <c r="BA38" i="42"/>
  <c r="BA30" i="42"/>
  <c r="BE15" i="42"/>
  <c r="BE17" i="42"/>
  <c r="BE19" i="42"/>
  <c r="BE21" i="42"/>
  <c r="BE23" i="42"/>
  <c r="BE25" i="42"/>
  <c r="BE27" i="42"/>
  <c r="BE43" i="42"/>
  <c r="BE53" i="42"/>
  <c r="BE16" i="42"/>
  <c r="BE18" i="42"/>
  <c r="BE20" i="42"/>
  <c r="BE22" i="42"/>
  <c r="BE24" i="42"/>
  <c r="BE26" i="42"/>
  <c r="BE28" i="42"/>
  <c r="BF20"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5" i="22"/>
  <c r="AD17" i="22"/>
  <c r="AC29" i="18"/>
  <c r="AC28" i="18"/>
  <c r="AC25" i="22" s="1"/>
  <c r="AC27" i="18"/>
  <c r="AC25" i="18"/>
  <c r="AC26" i="18"/>
  <c r="AC24" i="18"/>
  <c r="X19" i="17"/>
  <c r="AC19" i="17"/>
  <c r="AG57" i="42" l="1"/>
  <c r="AF57" i="42"/>
  <c r="AF62" i="42"/>
  <c r="AG58" i="42"/>
  <c r="AE58" i="42"/>
  <c r="T205" i="45"/>
  <c r="V204" i="45"/>
  <c r="V210" i="45"/>
  <c r="T198" i="45"/>
  <c r="AE62" i="42"/>
  <c r="AD57" i="42"/>
  <c r="AD62" i="42"/>
  <c r="AD43" i="42"/>
  <c r="S204" i="45"/>
  <c r="U209" i="45"/>
  <c r="T206" i="45"/>
  <c r="T197" i="45"/>
  <c r="U205" i="45"/>
  <c r="S201" i="45"/>
  <c r="AL222" i="45"/>
  <c r="AL228" i="45" s="1"/>
  <c r="AS21" i="22" s="1"/>
  <c r="AR59" i="42" s="1"/>
  <c r="AX59" i="22"/>
  <c r="AP41" i="22"/>
  <c r="AZ56" i="22"/>
  <c r="AX61" i="22"/>
  <c r="AX54" i="22"/>
  <c r="AI48" i="22"/>
  <c r="AI38" i="22"/>
  <c r="AH57" i="42" s="1"/>
  <c r="AL55" i="22"/>
  <c r="AM54" i="22"/>
  <c r="AX63" i="22"/>
  <c r="AZ60" i="22"/>
  <c r="AI45" i="22"/>
  <c r="AM60" i="22"/>
  <c r="AM65" i="22"/>
  <c r="AP44" i="22"/>
  <c r="AJ52" i="22"/>
  <c r="AI62" i="42" s="1"/>
  <c r="AZ55" i="22"/>
  <c r="AL56" i="22"/>
  <c r="AM56" i="22"/>
  <c r="AI51" i="22"/>
  <c r="AJ60" i="22"/>
  <c r="AM53" i="22"/>
  <c r="AX58" i="22"/>
  <c r="AI41" i="22"/>
  <c r="AZ58" i="22"/>
  <c r="AP48" i="22"/>
  <c r="AJ55" i="22"/>
  <c r="AX57" i="22"/>
  <c r="AZ64" i="22"/>
  <c r="AI47" i="22"/>
  <c r="AL59" i="22"/>
  <c r="AM62" i="22"/>
  <c r="AX53" i="22"/>
  <c r="AZ61" i="22"/>
  <c r="AJ57" i="22"/>
  <c r="AJ64" i="22"/>
  <c r="AI50" i="22"/>
  <c r="AM61" i="22"/>
  <c r="AZ63" i="22"/>
  <c r="AP43" i="22"/>
  <c r="AJ54" i="22"/>
  <c r="AI40" i="22"/>
  <c r="AZ57" i="22"/>
  <c r="AL64" i="22"/>
  <c r="AX56" i="22"/>
  <c r="AM52" i="22"/>
  <c r="AL62" i="42" s="1"/>
  <c r="AJ63" i="22"/>
  <c r="AP39" i="22"/>
  <c r="AL62" i="22"/>
  <c r="AL52" i="22"/>
  <c r="AK62" i="42" s="1"/>
  <c r="AI46" i="22"/>
  <c r="AJ58" i="22"/>
  <c r="AX52" i="22"/>
  <c r="AW62" i="42" s="1"/>
  <c r="AP42" i="22"/>
  <c r="AM63" i="22"/>
  <c r="AJ61" i="22"/>
  <c r="AL65" i="22"/>
  <c r="AM64" i="22"/>
  <c r="AP46" i="22"/>
  <c r="AX65" i="22"/>
  <c r="AI42" i="22"/>
  <c r="AL60" i="22"/>
  <c r="AJ65" i="22"/>
  <c r="AZ62" i="22"/>
  <c r="BF60" i="22"/>
  <c r="AZ42" i="22"/>
  <c r="BF61" i="22"/>
  <c r="BF53" i="22"/>
  <c r="AH54" i="22"/>
  <c r="BF56" i="22"/>
  <c r="BF64" i="22"/>
  <c r="AZ44" i="22"/>
  <c r="AH57" i="22"/>
  <c r="BF52" i="22"/>
  <c r="BE62" i="42" s="1"/>
  <c r="AZ48" i="22"/>
  <c r="AH53" i="22"/>
  <c r="AJ49" i="22"/>
  <c r="AS44" i="22"/>
  <c r="AS41" i="22"/>
  <c r="AZ43" i="22"/>
  <c r="AH60" i="22"/>
  <c r="AZ40" i="22"/>
  <c r="BF62" i="22"/>
  <c r="AH56" i="22"/>
  <c r="AZ50" i="22"/>
  <c r="AZ39" i="22"/>
  <c r="AH65" i="22"/>
  <c r="AH52" i="22"/>
  <c r="BF58" i="22"/>
  <c r="BF59" i="22"/>
  <c r="AZ41" i="22"/>
  <c r="BF55" i="22"/>
  <c r="AZ51" i="22"/>
  <c r="AH55" i="22"/>
  <c r="AZ45" i="22"/>
  <c r="AH62" i="22"/>
  <c r="BF54" i="22"/>
  <c r="AP222" i="45"/>
  <c r="AP228" i="45" s="1"/>
  <c r="AW21" i="22" s="1"/>
  <c r="AV59" i="42" s="1"/>
  <c r="AT222" i="45"/>
  <c r="AT228" i="45" s="1"/>
  <c r="BA16" i="22" s="1"/>
  <c r="AZ54" i="42" s="1"/>
  <c r="AX222" i="45"/>
  <c r="AX228" i="45" s="1"/>
  <c r="BE16" i="22" s="1"/>
  <c r="BD54" i="42" s="1"/>
  <c r="AH222" i="45"/>
  <c r="AH228" i="45" s="1"/>
  <c r="AO16" i="22" s="1"/>
  <c r="AN54" i="42" s="1"/>
  <c r="AF222" i="45"/>
  <c r="AF228" i="45" s="1"/>
  <c r="AM16" i="22" s="1"/>
  <c r="AL54" i="42" s="1"/>
  <c r="AD222" i="45"/>
  <c r="AD228" i="45" s="1"/>
  <c r="Z222" i="45"/>
  <c r="Z228" i="45" s="1"/>
  <c r="AG21" i="22" s="1"/>
  <c r="X18" i="22"/>
  <c r="Z23" i="22"/>
  <c r="X23" i="22"/>
  <c r="Z26" i="22"/>
  <c r="X26" i="22"/>
  <c r="Z18" i="22"/>
  <c r="AN222" i="45"/>
  <c r="AN228" i="45" s="1"/>
  <c r="AU21" i="22" s="1"/>
  <c r="AT59" i="42" s="1"/>
  <c r="AV222" i="45"/>
  <c r="AV228" i="45" s="1"/>
  <c r="BC16" i="22" s="1"/>
  <c r="BB54" i="42" s="1"/>
  <c r="AQ222" i="45"/>
  <c r="AQ228" i="45" s="1"/>
  <c r="AX21" i="22" s="1"/>
  <c r="AW59" i="42" s="1"/>
  <c r="AM222" i="45"/>
  <c r="AM228" i="45" s="1"/>
  <c r="AT16" i="22" s="1"/>
  <c r="AS54" i="42" s="1"/>
  <c r="X222" i="45"/>
  <c r="X228" i="45" s="1"/>
  <c r="AA23" i="22"/>
  <c r="AA26" i="22"/>
  <c r="AA18" i="22"/>
  <c r="BC43" i="42"/>
  <c r="BC53" i="42"/>
  <c r="AS28" i="42"/>
  <c r="AS53" i="42"/>
  <c r="BC28" i="42"/>
  <c r="BC21" i="42"/>
  <c r="BB20" i="42"/>
  <c r="BB27" i="42"/>
  <c r="AH28" i="42"/>
  <c r="AH26" i="42"/>
  <c r="AW26" i="42"/>
  <c r="AW20" i="42"/>
  <c r="AS43" i="42"/>
  <c r="BB28" i="42"/>
  <c r="AS19" i="42"/>
  <c r="AS24" i="42"/>
  <c r="BC26" i="42"/>
  <c r="BC15" i="42"/>
  <c r="BB22" i="42"/>
  <c r="BB24" i="42"/>
  <c r="AH53" i="42"/>
  <c r="AH15" i="42"/>
  <c r="AW25" i="42"/>
  <c r="AS15" i="42"/>
  <c r="AS17" i="42"/>
  <c r="BC23" i="42"/>
  <c r="BC25" i="42"/>
  <c r="BB15" i="42"/>
  <c r="BB21" i="42"/>
  <c r="AH17" i="42"/>
  <c r="AH20" i="42"/>
  <c r="AW53" i="42"/>
  <c r="AS26" i="42"/>
  <c r="BC19" i="42"/>
  <c r="BC18" i="42"/>
  <c r="BB17" i="42"/>
  <c r="BB26" i="42"/>
  <c r="AS27" i="42"/>
  <c r="AS23" i="42"/>
  <c r="BC27" i="42"/>
  <c r="BC24" i="42"/>
  <c r="BB43" i="42"/>
  <c r="BB53" i="42"/>
  <c r="AH25" i="42"/>
  <c r="AW18" i="42"/>
  <c r="AW19" i="42"/>
  <c r="AS16" i="42"/>
  <c r="AS20" i="42"/>
  <c r="BC16" i="42"/>
  <c r="BB23" i="42"/>
  <c r="BB25" i="42"/>
  <c r="AH18" i="42"/>
  <c r="AW24" i="42"/>
  <c r="AU53" i="42"/>
  <c r="AU22" i="42"/>
  <c r="AV18" i="42"/>
  <c r="AV15" i="42"/>
  <c r="AR39" i="42"/>
  <c r="AR42" i="42"/>
  <c r="AY39" i="42"/>
  <c r="AY33" i="42"/>
  <c r="AU21" i="42"/>
  <c r="AV17" i="42"/>
  <c r="AR38" i="42"/>
  <c r="AR58" i="42"/>
  <c r="AY35" i="42"/>
  <c r="AY58" i="42"/>
  <c r="AU25" i="42"/>
  <c r="AU19" i="42"/>
  <c r="AV25" i="42"/>
  <c r="AR36" i="42"/>
  <c r="AR32" i="42"/>
  <c r="AY38" i="42"/>
  <c r="AU18" i="42"/>
  <c r="AU17" i="42"/>
  <c r="AV26" i="42"/>
  <c r="AV22" i="42"/>
  <c r="AR40" i="42"/>
  <c r="AY32" i="42"/>
  <c r="AV43" i="42"/>
  <c r="BC55" i="22"/>
  <c r="BC63" i="22"/>
  <c r="BC52" i="22"/>
  <c r="BB62" i="42" s="1"/>
  <c r="BC58" i="22"/>
  <c r="BC53" i="22"/>
  <c r="BC61" i="22"/>
  <c r="BC56" i="22"/>
  <c r="BC64" i="22"/>
  <c r="BC60" i="22"/>
  <c r="BC59" i="22"/>
  <c r="BC54" i="22"/>
  <c r="BC62" i="22"/>
  <c r="BC57" i="22"/>
  <c r="BC65" i="22"/>
  <c r="BE29" i="42"/>
  <c r="BE31" i="42"/>
  <c r="BE33" i="42"/>
  <c r="BE35" i="42"/>
  <c r="BE37" i="42"/>
  <c r="BE39" i="42"/>
  <c r="BE41" i="42"/>
  <c r="BE58" i="42"/>
  <c r="BE30" i="42"/>
  <c r="BE32" i="42"/>
  <c r="BE34" i="42"/>
  <c r="BE36" i="42"/>
  <c r="BE38" i="42"/>
  <c r="BE40" i="42"/>
  <c r="BE42" i="42"/>
  <c r="Y222" i="45"/>
  <c r="Y228" i="45" s="1"/>
  <c r="AE222" i="45"/>
  <c r="AE228" i="45" s="1"/>
  <c r="AG222" i="45"/>
  <c r="AG228" i="45" s="1"/>
  <c r="AO222" i="45"/>
  <c r="AO228" i="45" s="1"/>
  <c r="AW222" i="45"/>
  <c r="AW228" i="45" s="1"/>
  <c r="AI222" i="45"/>
  <c r="AI228" i="45" s="1"/>
  <c r="AU222" i="45"/>
  <c r="AU228" i="45" s="1"/>
  <c r="AC222" i="45"/>
  <c r="AC228" i="45" s="1"/>
  <c r="AY222" i="45"/>
  <c r="AY228" i="45" s="1"/>
  <c r="AK222" i="45"/>
  <c r="AK228" i="45" s="1"/>
  <c r="AB222" i="45"/>
  <c r="AB228" i="45" s="1"/>
  <c r="AS222" i="45"/>
  <c r="AS228" i="45" s="1"/>
  <c r="AJ222" i="45"/>
  <c r="AJ228" i="45" s="1"/>
  <c r="AA222" i="45"/>
  <c r="AA228" i="45" s="1"/>
  <c r="AR222" i="45"/>
  <c r="AR228" i="45" s="1"/>
  <c r="AC23" i="22"/>
  <c r="AC26" i="22"/>
  <c r="AC18" i="22"/>
  <c r="AC22" i="22"/>
  <c r="AC17" i="22"/>
  <c r="AD22" i="22"/>
  <c r="H27" i="22"/>
  <c r="G65" i="42" s="1"/>
  <c r="I27" i="22"/>
  <c r="H65" i="42" s="1"/>
  <c r="J27" i="22"/>
  <c r="I65" i="42" s="1"/>
  <c r="K27" i="22"/>
  <c r="J65" i="42" s="1"/>
  <c r="L27" i="22"/>
  <c r="K65" i="42" s="1"/>
  <c r="M27" i="22"/>
  <c r="L65" i="42" s="1"/>
  <c r="N27" i="22"/>
  <c r="O27" i="22"/>
  <c r="N65" i="42" s="1"/>
  <c r="Q27" i="22"/>
  <c r="P65" i="42" s="1"/>
  <c r="R27" i="22"/>
  <c r="Q65" i="42" s="1"/>
  <c r="S27" i="22"/>
  <c r="R65" i="42" s="1"/>
  <c r="T27" i="22"/>
  <c r="S65" i="42" s="1"/>
  <c r="U27" i="22"/>
  <c r="T65" i="42" s="1"/>
  <c r="V27" i="22"/>
  <c r="U65" i="42" s="1"/>
  <c r="W27" i="22"/>
  <c r="V65" i="42" s="1"/>
  <c r="X16" i="47"/>
  <c r="AA16" i="47"/>
  <c r="AG62" i="42" l="1"/>
  <c r="AF59" i="42"/>
  <c r="AF37" i="42"/>
  <c r="AF31" i="42"/>
  <c r="AF42" i="42"/>
  <c r="AF32" i="42"/>
  <c r="AF41" i="42"/>
  <c r="AF40" i="42"/>
  <c r="AF38" i="42"/>
  <c r="AF39" i="42"/>
  <c r="AF29" i="42"/>
  <c r="AF30" i="42"/>
  <c r="AF35" i="42"/>
  <c r="AF33" i="42"/>
  <c r="AF36" i="42"/>
  <c r="AF34" i="42"/>
  <c r="AM21" i="22"/>
  <c r="AL59" i="42" s="1"/>
  <c r="AO21" i="22"/>
  <c r="AN59" i="42" s="1"/>
  <c r="AT21" i="22"/>
  <c r="AS59" i="42" s="1"/>
  <c r="AW16" i="22"/>
  <c r="AV54" i="42" s="1"/>
  <c r="AG16" i="22"/>
  <c r="BA21" i="22"/>
  <c r="AZ59" i="42" s="1"/>
  <c r="AS16" i="22"/>
  <c r="AR54" i="42" s="1"/>
  <c r="BE21" i="22"/>
  <c r="BD59" i="42" s="1"/>
  <c r="Z27" i="22"/>
  <c r="X27" i="22"/>
  <c r="AA27" i="22"/>
  <c r="AU16" i="22"/>
  <c r="AT54" i="42" s="1"/>
  <c r="AX16" i="22"/>
  <c r="AW54" i="42" s="1"/>
  <c r="BC21" i="22"/>
  <c r="BB59" i="42" s="1"/>
  <c r="AE16" i="22"/>
  <c r="AE21" i="22"/>
  <c r="AK21" i="22"/>
  <c r="AJ59" i="42" s="1"/>
  <c r="AK16" i="22"/>
  <c r="AJ54" i="42" s="1"/>
  <c r="Z65" i="42"/>
  <c r="W65" i="42"/>
  <c r="Y65" i="42"/>
  <c r="AI21" i="22"/>
  <c r="AH59" i="42" s="1"/>
  <c r="AI16" i="22"/>
  <c r="AH54" i="42" s="1"/>
  <c r="AF16" i="22"/>
  <c r="AF21" i="22"/>
  <c r="AY21" i="22"/>
  <c r="AX59" i="42" s="1"/>
  <c r="AY16" i="22"/>
  <c r="AX54" i="42" s="1"/>
  <c r="AR21" i="22"/>
  <c r="AQ59" i="42" s="1"/>
  <c r="AR16" i="22"/>
  <c r="AQ54" i="42" s="1"/>
  <c r="AJ16" i="22"/>
  <c r="AI54" i="42" s="1"/>
  <c r="AJ21" i="22"/>
  <c r="AI59" i="42" s="1"/>
  <c r="BF16" i="22"/>
  <c r="BE54" i="42" s="1"/>
  <c r="BF21" i="22"/>
  <c r="BE59" i="42" s="1"/>
  <c r="AQ16" i="22"/>
  <c r="AP54" i="42" s="1"/>
  <c r="AQ21" i="22"/>
  <c r="AP59" i="42" s="1"/>
  <c r="BB21" i="22"/>
  <c r="BA59" i="42" s="1"/>
  <c r="BB16" i="22"/>
  <c r="BA54" i="42" s="1"/>
  <c r="AN16" i="22"/>
  <c r="AM54" i="42" s="1"/>
  <c r="AN21" i="22"/>
  <c r="AM59" i="42" s="1"/>
  <c r="AV16" i="22"/>
  <c r="AU54" i="42" s="1"/>
  <c r="AV21" i="22"/>
  <c r="AU59" i="42" s="1"/>
  <c r="AP16" i="22"/>
  <c r="AO54" i="42" s="1"/>
  <c r="AP21" i="22"/>
  <c r="AO59" i="42" s="1"/>
  <c r="AL21" i="22"/>
  <c r="AK59" i="42" s="1"/>
  <c r="AL16" i="22"/>
  <c r="AK54" i="42" s="1"/>
  <c r="AH16" i="22"/>
  <c r="AH21" i="22"/>
  <c r="AZ21" i="22"/>
  <c r="AY59" i="42" s="1"/>
  <c r="AZ16" i="22"/>
  <c r="AY54" i="42" s="1"/>
  <c r="BD21" i="22"/>
  <c r="BC59" i="42" s="1"/>
  <c r="BD16" i="22"/>
  <c r="BC54" i="42" s="1"/>
  <c r="M65" i="42"/>
  <c r="AC16" i="47"/>
  <c r="AD16" i="47"/>
  <c r="I18" i="20"/>
  <c r="I19" i="20" s="1"/>
  <c r="H17" i="21"/>
  <c r="H18" i="21" s="1"/>
  <c r="H19" i="17"/>
  <c r="AG54" i="42" l="1"/>
  <c r="AG26" i="42"/>
  <c r="AG18" i="42"/>
  <c r="AG24" i="42"/>
  <c r="AG19" i="42"/>
  <c r="AG16" i="42"/>
  <c r="AG22" i="42"/>
  <c r="AG20" i="42"/>
  <c r="AG23" i="42"/>
  <c r="AG17" i="42"/>
  <c r="AG15" i="42"/>
  <c r="AG25" i="42"/>
  <c r="AG21" i="42"/>
  <c r="AG27" i="42"/>
  <c r="AG28" i="42"/>
  <c r="AG59" i="42"/>
  <c r="AG31" i="42"/>
  <c r="AG40" i="42"/>
  <c r="AG34" i="42"/>
  <c r="AG41" i="42"/>
  <c r="AG30" i="42"/>
  <c r="AG37" i="42"/>
  <c r="AG33" i="42"/>
  <c r="AG38" i="42"/>
  <c r="AG29" i="42"/>
  <c r="AG35" i="42"/>
  <c r="AG42" i="42"/>
  <c r="AG32" i="42"/>
  <c r="AG39" i="42"/>
  <c r="AG36" i="42"/>
  <c r="AF54" i="42"/>
  <c r="AF21" i="42"/>
  <c r="AF17" i="42"/>
  <c r="AF28" i="42"/>
  <c r="AF19" i="42"/>
  <c r="AF22" i="42"/>
  <c r="AF26" i="42"/>
  <c r="AF15" i="42"/>
  <c r="AF23" i="42"/>
  <c r="AF16" i="42"/>
  <c r="AF25" i="42"/>
  <c r="AF18" i="42"/>
  <c r="AF20" i="42"/>
  <c r="AF24" i="42"/>
  <c r="AF27" i="42"/>
  <c r="AE54" i="42"/>
  <c r="AE27" i="42"/>
  <c r="AE18" i="42"/>
  <c r="AE17" i="42"/>
  <c r="AE20" i="42"/>
  <c r="AE19" i="42"/>
  <c r="AE25" i="42"/>
  <c r="AE22" i="42"/>
  <c r="AE23" i="42"/>
  <c r="AE15" i="42"/>
  <c r="AE21" i="42"/>
  <c r="AE16" i="42"/>
  <c r="AE26" i="42"/>
  <c r="AE24" i="42"/>
  <c r="AE28" i="42"/>
  <c r="AE59" i="42"/>
  <c r="AE42" i="42"/>
  <c r="AE36" i="42"/>
  <c r="AE39" i="42"/>
  <c r="AE37" i="42"/>
  <c r="AE41" i="42"/>
  <c r="AE32" i="42"/>
  <c r="AE38" i="42"/>
  <c r="AE34" i="42"/>
  <c r="AE35" i="42"/>
  <c r="AE29" i="42"/>
  <c r="AE30" i="42"/>
  <c r="AE33" i="42"/>
  <c r="AE40" i="42"/>
  <c r="AE31" i="42"/>
  <c r="AD54" i="42"/>
  <c r="AD16" i="42"/>
  <c r="AD15" i="42"/>
  <c r="AD17" i="42"/>
  <c r="AD26" i="42"/>
  <c r="AD24" i="42"/>
  <c r="AD18" i="42"/>
  <c r="AD19" i="42"/>
  <c r="AD28" i="42"/>
  <c r="AD21" i="42"/>
  <c r="AD20" i="42"/>
  <c r="AD27" i="42"/>
  <c r="AD22" i="42"/>
  <c r="AD23" i="42"/>
  <c r="AD25" i="42"/>
  <c r="AD59" i="42"/>
  <c r="AD41" i="42"/>
  <c r="AD40" i="42"/>
  <c r="AD30" i="42"/>
  <c r="AD39" i="42"/>
  <c r="AD36" i="42"/>
  <c r="AD42" i="42"/>
  <c r="AD31" i="42"/>
  <c r="AD35" i="42"/>
  <c r="AD33" i="42"/>
  <c r="AD37" i="42"/>
  <c r="AD38" i="42"/>
  <c r="AD32" i="42"/>
  <c r="AD29" i="42"/>
  <c r="AD34" i="42"/>
  <c r="AD27" i="22"/>
  <c r="AC65" i="42" s="1"/>
  <c r="AC27" i="22"/>
  <c r="AB65" i="42" s="1"/>
  <c r="Q19" i="17"/>
  <c r="I19" i="17"/>
  <c r="D23" i="45" l="1"/>
  <c r="D24" i="45" s="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K224" i="45" l="1"/>
  <c r="D224" i="45"/>
  <c r="H224" i="45"/>
  <c r="J224" i="45"/>
  <c r="O224" i="45"/>
  <c r="E224" i="45"/>
  <c r="P224" i="45"/>
  <c r="F224" i="45"/>
  <c r="L224" i="45"/>
  <c r="E32" i="45"/>
  <c r="D33" i="45"/>
  <c r="D34" i="45" l="1"/>
  <c r="E33" i="45"/>
  <c r="V197" i="45"/>
  <c r="V201" i="45"/>
  <c r="E118" i="45"/>
  <c r="D171" i="45" s="1"/>
  <c r="E119" i="45" l="1"/>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E222" i="45" l="1"/>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1" i="22"/>
  <c r="U18" i="21"/>
  <c r="U17" i="21"/>
  <c r="U29" i="18"/>
  <c r="U19" i="17"/>
  <c r="K222" i="45" l="1"/>
  <c r="K228" i="45" s="1"/>
  <c r="L199" i="45"/>
  <c r="L222" i="45" s="1"/>
  <c r="L228" i="45" s="1"/>
  <c r="E123" i="45"/>
  <c r="N175" i="45"/>
  <c r="M174" i="45"/>
  <c r="M199" i="45" s="1"/>
  <c r="M175" i="45"/>
  <c r="M200" i="45" s="1"/>
  <c r="R19" i="17"/>
  <c r="S19" i="17"/>
  <c r="T19" i="17"/>
  <c r="V19" i="17"/>
  <c r="W19" i="17"/>
  <c r="Y64" i="42"/>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5" i="22"/>
  <c r="X17" i="22"/>
  <c r="Z22" i="22"/>
  <c r="Z17" i="22"/>
  <c r="X22" i="22"/>
  <c r="Z25" i="22"/>
  <c r="X25" i="22"/>
  <c r="Y63" i="42" s="1"/>
  <c r="AA17" i="22"/>
  <c r="AA22" i="22"/>
  <c r="E125" i="45"/>
  <c r="Q177" i="45"/>
  <c r="Q202" i="45" s="1"/>
  <c r="T177" i="45"/>
  <c r="S202" i="45" s="1"/>
  <c r="Q176" i="45"/>
  <c r="Q201" i="45" s="1"/>
  <c r="R28" i="18"/>
  <c r="Q222" i="45" l="1"/>
  <c r="Q228" i="45" s="1"/>
  <c r="W16" i="22"/>
  <c r="V54" i="42" s="1"/>
  <c r="W21" i="22"/>
  <c r="V59" i="42" s="1"/>
  <c r="T202" i="45"/>
  <c r="V21" i="22"/>
  <c r="U59" i="42" s="1"/>
  <c r="E126" i="45"/>
  <c r="E127" i="45" s="1"/>
  <c r="E128" i="45" s="1"/>
  <c r="E129" i="45" s="1"/>
  <c r="E130" i="45" s="1"/>
  <c r="E131" i="45" s="1"/>
  <c r="E132" i="45" s="1"/>
  <c r="V178" i="45"/>
  <c r="V177" i="45"/>
  <c r="W18" i="21"/>
  <c r="W24" i="22" s="1"/>
  <c r="U19" i="22"/>
  <c r="S18" i="21"/>
  <c r="S24" i="22" s="1"/>
  <c r="Q18" i="21"/>
  <c r="O18" i="21"/>
  <c r="O24" i="22" s="1"/>
  <c r="M18" i="21"/>
  <c r="M19" i="22" s="1"/>
  <c r="K18" i="21"/>
  <c r="K24" i="22" s="1"/>
  <c r="I18" i="21"/>
  <c r="I24" i="22" s="1"/>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4" i="22" s="1"/>
  <c r="I17" i="21"/>
  <c r="Q23" i="22"/>
  <c r="P61" i="42" s="1"/>
  <c r="O19" i="17"/>
  <c r="O23" i="22" s="1"/>
  <c r="N61" i="42" s="1"/>
  <c r="N19" i="17"/>
  <c r="N23" i="22" s="1"/>
  <c r="M61" i="42" s="1"/>
  <c r="L19" i="17"/>
  <c r="L26" i="22" s="1"/>
  <c r="K64" i="42" s="1"/>
  <c r="K19" i="17"/>
  <c r="K18" i="22" s="1"/>
  <c r="J56" i="42" s="1"/>
  <c r="J19" i="17"/>
  <c r="J26" i="22" s="1"/>
  <c r="I64" i="42" s="1"/>
  <c r="H26" i="22"/>
  <c r="M14" i="17"/>
  <c r="M19" i="17" s="1"/>
  <c r="AC55" i="42"/>
  <c r="W17" i="22"/>
  <c r="V55" i="42" s="1"/>
  <c r="S17" i="22"/>
  <c r="R55" i="42" s="1"/>
  <c r="R22" i="22"/>
  <c r="Q60" i="42" s="1"/>
  <c r="Q22" i="22"/>
  <c r="P60" i="42" s="1"/>
  <c r="N17" i="22"/>
  <c r="M55" i="42" s="1"/>
  <c r="AC63" i="42"/>
  <c r="W63" i="42"/>
  <c r="W25" i="22"/>
  <c r="T25" i="22"/>
  <c r="S63" i="42" s="1"/>
  <c r="S25" i="22"/>
  <c r="O25" i="22"/>
  <c r="N63" i="42" s="1"/>
  <c r="K14" i="18"/>
  <c r="K29" i="18" s="1"/>
  <c r="J14" i="18"/>
  <c r="J29" i="18" s="1"/>
  <c r="J17" i="22" s="1"/>
  <c r="I55" i="42" s="1"/>
  <c r="I14" i="18"/>
  <c r="I29" i="18" s="1"/>
  <c r="H14" i="18"/>
  <c r="H29" i="18" s="1"/>
  <c r="H22" i="22" s="1"/>
  <c r="G60" i="42" s="1"/>
  <c r="K13" i="18"/>
  <c r="J13" i="18"/>
  <c r="I13" i="18"/>
  <c r="H13" i="18"/>
  <c r="H28" i="18" s="1"/>
  <c r="I18" i="14"/>
  <c r="I21" i="22" s="1"/>
  <c r="H59" i="42" s="1"/>
  <c r="H18" i="14"/>
  <c r="H21" i="22" s="1"/>
  <c r="G59"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0" i="22" s="1"/>
  <c r="O18" i="20"/>
  <c r="O19" i="20" s="1"/>
  <c r="O15" i="22" s="1"/>
  <c r="N18" i="20"/>
  <c r="N19" i="20" s="1"/>
  <c r="M18" i="20"/>
  <c r="M19" i="20" s="1"/>
  <c r="L18" i="20"/>
  <c r="L19" i="20" s="1"/>
  <c r="K18" i="20"/>
  <c r="K19" i="20" s="1"/>
  <c r="J18" i="20"/>
  <c r="J19" i="20" s="1"/>
  <c r="H18" i="20"/>
  <c r="H19" i="20" s="1"/>
  <c r="AC64" i="42"/>
  <c r="AB64" i="42"/>
  <c r="W64" i="42"/>
  <c r="W26" i="22"/>
  <c r="V64" i="42" s="1"/>
  <c r="V26" i="22"/>
  <c r="U64" i="42" s="1"/>
  <c r="U26" i="22"/>
  <c r="T64" i="42" s="1"/>
  <c r="T26" i="22"/>
  <c r="S64" i="42" s="1"/>
  <c r="S26" i="22"/>
  <c r="R64" i="42" s="1"/>
  <c r="R26" i="22"/>
  <c r="Q64" i="42" s="1"/>
  <c r="Q26" i="22"/>
  <c r="I26" i="22"/>
  <c r="AB63" i="42"/>
  <c r="V25" i="22"/>
  <c r="U25" i="22"/>
  <c r="R25" i="22"/>
  <c r="Q63" i="42" s="1"/>
  <c r="Q25" i="22"/>
  <c r="P63" i="42" s="1"/>
  <c r="N25" i="22"/>
  <c r="M63" i="42" s="1"/>
  <c r="M25" i="22"/>
  <c r="L63" i="42" s="1"/>
  <c r="L25" i="22"/>
  <c r="K63" i="42" s="1"/>
  <c r="U24" i="22"/>
  <c r="Q24" i="22"/>
  <c r="M24" i="22"/>
  <c r="AB61" i="42"/>
  <c r="W23" i="22"/>
  <c r="V61" i="42" s="1"/>
  <c r="V23" i="22"/>
  <c r="U61" i="42" s="1"/>
  <c r="U23" i="22"/>
  <c r="T61" i="42" s="1"/>
  <c r="T23" i="22"/>
  <c r="S61" i="42" s="1"/>
  <c r="S23" i="22"/>
  <c r="R61" i="42" s="1"/>
  <c r="R23" i="22"/>
  <c r="Q61" i="42" s="1"/>
  <c r="I23" i="22"/>
  <c r="H61" i="42" s="1"/>
  <c r="H23" i="22"/>
  <c r="G61" i="42" s="1"/>
  <c r="AC60" i="42"/>
  <c r="AB60" i="42"/>
  <c r="V22" i="22"/>
  <c r="U60" i="42" s="1"/>
  <c r="U22" i="22"/>
  <c r="T60" i="42" s="1"/>
  <c r="T22" i="22"/>
  <c r="S60" i="42" s="1"/>
  <c r="O22" i="22"/>
  <c r="N60" i="42" s="1"/>
  <c r="N22" i="22"/>
  <c r="M60" i="42" s="1"/>
  <c r="M22" i="22"/>
  <c r="L60" i="42" s="1"/>
  <c r="L22" i="22"/>
  <c r="K60" i="42" s="1"/>
  <c r="AC59"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V203" i="45" l="1"/>
  <c r="U203" i="45"/>
  <c r="S222" i="45"/>
  <c r="T222" i="45"/>
  <c r="V202" i="45"/>
  <c r="U202" i="45"/>
  <c r="AC19" i="22"/>
  <c r="AC51" i="22" s="1"/>
  <c r="AC24" i="22"/>
  <c r="X24" i="22"/>
  <c r="X19" i="22"/>
  <c r="Z24" i="22"/>
  <c r="Z19" i="22"/>
  <c r="Z42" i="22" s="1"/>
  <c r="AA19" i="22"/>
  <c r="AA24" i="22"/>
  <c r="O26" i="22"/>
  <c r="N64" i="42" s="1"/>
  <c r="Z16" i="22"/>
  <c r="X16" i="22"/>
  <c r="W54" i="42" s="1"/>
  <c r="Z21" i="22"/>
  <c r="X21" i="22"/>
  <c r="AA20" i="22"/>
  <c r="AA15" i="22"/>
  <c r="Z20" i="22"/>
  <c r="X20" i="22"/>
  <c r="Z15" i="22"/>
  <c r="X15" i="22"/>
  <c r="W56" i="42"/>
  <c r="Y56" i="42"/>
  <c r="Z60" i="42"/>
  <c r="W60" i="42"/>
  <c r="Y60" i="42"/>
  <c r="Z56" i="42"/>
  <c r="W61" i="42"/>
  <c r="Y61" i="42"/>
  <c r="Z61" i="42"/>
  <c r="Z64" i="42"/>
  <c r="Z63" i="42"/>
  <c r="W55" i="42"/>
  <c r="Y55" i="42"/>
  <c r="Z55" i="42"/>
  <c r="Z43" i="42"/>
  <c r="Z53" i="42"/>
  <c r="AD24" i="22"/>
  <c r="AD52" i="22" s="1"/>
  <c r="AD19" i="22"/>
  <c r="AD48" i="22" s="1"/>
  <c r="AC20" i="22"/>
  <c r="AB58" i="42" s="1"/>
  <c r="AC15" i="22"/>
  <c r="AB43" i="42" s="1"/>
  <c r="AD20" i="22"/>
  <c r="J22" i="22"/>
  <c r="I60" i="42" s="1"/>
  <c r="J18" i="22"/>
  <c r="I56" i="42" s="1"/>
  <c r="H75" i="42" s="1"/>
  <c r="K19" i="22"/>
  <c r="K50" i="22" s="1"/>
  <c r="I19" i="22"/>
  <c r="I40" i="22" s="1"/>
  <c r="O19" i="22"/>
  <c r="O44" i="22" s="1"/>
  <c r="K26" i="22"/>
  <c r="J64" i="42" s="1"/>
  <c r="H85" i="42" s="1"/>
  <c r="N26" i="22"/>
  <c r="M64" i="42" s="1"/>
  <c r="K23" i="22"/>
  <c r="J61" i="42" s="1"/>
  <c r="N18" i="22"/>
  <c r="M56" i="42" s="1"/>
  <c r="O18" i="22"/>
  <c r="N56" i="42" s="1"/>
  <c r="M18" i="22"/>
  <c r="L56" i="42" s="1"/>
  <c r="M23" i="22"/>
  <c r="L61" i="42" s="1"/>
  <c r="M26" i="22"/>
  <c r="L64" i="42" s="1"/>
  <c r="I85" i="42" s="1"/>
  <c r="J23" i="22"/>
  <c r="I61" i="42" s="1"/>
  <c r="H16" i="22"/>
  <c r="G54" i="42" s="1"/>
  <c r="G73" i="42" s="1"/>
  <c r="I16" i="22"/>
  <c r="H54" i="42" s="1"/>
  <c r="H20" i="22"/>
  <c r="G58" i="42" s="1"/>
  <c r="H15" i="22"/>
  <c r="G53" i="42" s="1"/>
  <c r="Q15" i="22"/>
  <c r="P53" i="42" s="1"/>
  <c r="S20" i="22"/>
  <c r="R58" i="42" s="1"/>
  <c r="AC25" i="42"/>
  <c r="AC43" i="42"/>
  <c r="N43" i="42"/>
  <c r="R63" i="42"/>
  <c r="R43" i="42"/>
  <c r="T63" i="42"/>
  <c r="V63" i="42"/>
  <c r="V43" i="42"/>
  <c r="U63" i="42"/>
  <c r="P64" i="42"/>
  <c r="H64" i="42"/>
  <c r="G64" i="42"/>
  <c r="K20" i="22"/>
  <c r="J58" i="42" s="1"/>
  <c r="K15" i="22"/>
  <c r="J53" i="42" s="1"/>
  <c r="N24" i="22"/>
  <c r="N65" i="22" s="1"/>
  <c r="N19" i="22"/>
  <c r="N39" i="22" s="1"/>
  <c r="L24" i="22"/>
  <c r="L63" i="22" s="1"/>
  <c r="L19" i="22"/>
  <c r="L43" i="22" s="1"/>
  <c r="J20" i="22"/>
  <c r="I58" i="42" s="1"/>
  <c r="J15" i="22"/>
  <c r="L20" i="22"/>
  <c r="L15" i="22"/>
  <c r="U15" i="22"/>
  <c r="T43" i="42" s="1"/>
  <c r="U20" i="22"/>
  <c r="AA52" i="22"/>
  <c r="M15" i="22"/>
  <c r="L53" i="42" s="1"/>
  <c r="M20" i="22"/>
  <c r="H24" i="22"/>
  <c r="H60" i="22" s="1"/>
  <c r="H19" i="22"/>
  <c r="H38" i="22" s="1"/>
  <c r="AC54" i="22"/>
  <c r="AC44" i="22"/>
  <c r="I15" i="22"/>
  <c r="I20" i="22"/>
  <c r="J21" i="22"/>
  <c r="I59" i="42" s="1"/>
  <c r="J16" i="22"/>
  <c r="I54" i="42" s="1"/>
  <c r="N15" i="22"/>
  <c r="M53" i="42" s="1"/>
  <c r="N20" i="22"/>
  <c r="M58" i="42" s="1"/>
  <c r="J28" i="18"/>
  <c r="J25" i="22" s="1"/>
  <c r="I63" i="42" s="1"/>
  <c r="K28" i="18"/>
  <c r="K25" i="22" s="1"/>
  <c r="K17" i="14"/>
  <c r="J19" i="22"/>
  <c r="J49" i="22" s="1"/>
  <c r="H25" i="22"/>
  <c r="G43" i="42" s="1"/>
  <c r="L23" i="22"/>
  <c r="K61" i="42" s="1"/>
  <c r="I28" i="18"/>
  <c r="I25" i="22" s="1"/>
  <c r="H63" i="42" s="1"/>
  <c r="W19" i="22"/>
  <c r="W46" i="22" s="1"/>
  <c r="W20" i="22"/>
  <c r="V20" i="22"/>
  <c r="V15" i="22"/>
  <c r="V24" i="22"/>
  <c r="V52" i="22" s="1"/>
  <c r="V19" i="22"/>
  <c r="V50" i="22" s="1"/>
  <c r="O20" i="22"/>
  <c r="T24" i="22"/>
  <c r="T52" i="22" s="1"/>
  <c r="T15" i="22"/>
  <c r="S53" i="42" s="1"/>
  <c r="T20" i="22"/>
  <c r="R19" i="22"/>
  <c r="R41" i="22" s="1"/>
  <c r="R24" i="22"/>
  <c r="R54" i="22" s="1"/>
  <c r="R15" i="22"/>
  <c r="R20" i="22"/>
  <c r="O54" i="22"/>
  <c r="O58" i="22"/>
  <c r="O62" i="22"/>
  <c r="O53" i="22"/>
  <c r="O57" i="22"/>
  <c r="O61" i="22"/>
  <c r="O65" i="22"/>
  <c r="O52" i="22"/>
  <c r="O56" i="22"/>
  <c r="O60" i="22"/>
  <c r="O64" i="22"/>
  <c r="O55" i="22"/>
  <c r="O63" i="22"/>
  <c r="O59" i="22"/>
  <c r="Q55" i="22"/>
  <c r="Q59" i="22"/>
  <c r="Q63" i="22"/>
  <c r="Q54" i="22"/>
  <c r="Q56" i="22"/>
  <c r="Q60" i="22"/>
  <c r="Q64" i="22"/>
  <c r="Q53" i="22"/>
  <c r="Q57" i="22"/>
  <c r="Q61" i="22"/>
  <c r="Q65" i="22"/>
  <c r="Q58" i="22"/>
  <c r="Q62" i="22"/>
  <c r="Q52" i="22"/>
  <c r="U52" i="22"/>
  <c r="U54" i="22"/>
  <c r="U56" i="22"/>
  <c r="U53" i="22"/>
  <c r="U55" i="22"/>
  <c r="U57" i="22"/>
  <c r="U61" i="22"/>
  <c r="U63" i="22"/>
  <c r="U58" i="22"/>
  <c r="U60" i="22"/>
  <c r="U62" i="22"/>
  <c r="U64" i="22"/>
  <c r="U59" i="22"/>
  <c r="U65" i="22"/>
  <c r="P58" i="42"/>
  <c r="I52" i="22"/>
  <c r="I56" i="22"/>
  <c r="I60" i="22"/>
  <c r="I64" i="22"/>
  <c r="I55" i="22"/>
  <c r="I59" i="22"/>
  <c r="I63" i="22"/>
  <c r="I54" i="22"/>
  <c r="I58" i="22"/>
  <c r="I62" i="22"/>
  <c r="I65" i="22"/>
  <c r="I61" i="22"/>
  <c r="I53" i="22"/>
  <c r="I57" i="22"/>
  <c r="M52" i="22"/>
  <c r="M56" i="22"/>
  <c r="M60" i="22"/>
  <c r="M64" i="22"/>
  <c r="M55" i="22"/>
  <c r="M59" i="22"/>
  <c r="M63" i="22"/>
  <c r="M54" i="22"/>
  <c r="M58" i="22"/>
  <c r="M62" i="22"/>
  <c r="M53" i="22"/>
  <c r="M65" i="22"/>
  <c r="M57" i="22"/>
  <c r="M61" i="22"/>
  <c r="N53" i="42"/>
  <c r="K54" i="22"/>
  <c r="K58" i="22"/>
  <c r="K62" i="22"/>
  <c r="K53" i="22"/>
  <c r="K57" i="22"/>
  <c r="K61" i="22"/>
  <c r="K65" i="22"/>
  <c r="K52" i="22"/>
  <c r="K56" i="22"/>
  <c r="K60" i="22"/>
  <c r="K64" i="22"/>
  <c r="K59" i="22"/>
  <c r="K63" i="22"/>
  <c r="K55" i="22"/>
  <c r="J53" i="22"/>
  <c r="J57" i="22"/>
  <c r="J61" i="22"/>
  <c r="J65" i="22"/>
  <c r="J52" i="22"/>
  <c r="J56" i="22"/>
  <c r="J60" i="22"/>
  <c r="J64" i="22"/>
  <c r="J55" i="22"/>
  <c r="J59" i="22"/>
  <c r="J63" i="22"/>
  <c r="J58" i="22"/>
  <c r="J62" i="22"/>
  <c r="J54" i="22"/>
  <c r="S53" i="22"/>
  <c r="S55" i="22"/>
  <c r="S57" i="22"/>
  <c r="S52" i="22"/>
  <c r="S54" i="22"/>
  <c r="S56" i="22"/>
  <c r="S58" i="22"/>
  <c r="S59" i="22"/>
  <c r="S61" i="22"/>
  <c r="S63" i="22"/>
  <c r="S65" i="22"/>
  <c r="S62" i="22"/>
  <c r="S64" i="22"/>
  <c r="S60" i="22"/>
  <c r="W53" i="22"/>
  <c r="W55" i="22"/>
  <c r="W52" i="22"/>
  <c r="W54" i="22"/>
  <c r="W56" i="22"/>
  <c r="W59" i="22"/>
  <c r="W61" i="22"/>
  <c r="W63" i="22"/>
  <c r="W65" i="22"/>
  <c r="W60" i="22"/>
  <c r="W57" i="22"/>
  <c r="W58" i="22"/>
  <c r="W62" i="22"/>
  <c r="W64" i="22"/>
  <c r="H18" i="22"/>
  <c r="G56" i="42" s="1"/>
  <c r="G75" i="42" s="1"/>
  <c r="L18" i="22"/>
  <c r="K56" i="42" s="1"/>
  <c r="Q18" i="22"/>
  <c r="P56" i="42" s="1"/>
  <c r="R17" i="22"/>
  <c r="Q55" i="42" s="1"/>
  <c r="S22" i="22"/>
  <c r="R60" i="42" s="1"/>
  <c r="W22" i="22"/>
  <c r="V60" i="42" s="1"/>
  <c r="K17" i="22"/>
  <c r="J55" i="42" s="1"/>
  <c r="H74" i="42" s="1"/>
  <c r="K22" i="22"/>
  <c r="J60" i="42" s="1"/>
  <c r="I22" i="22"/>
  <c r="H60" i="42" s="1"/>
  <c r="G80" i="42" s="1"/>
  <c r="I17" i="22"/>
  <c r="H55" i="42" s="1"/>
  <c r="G74" i="42" s="1"/>
  <c r="I84" i="42"/>
  <c r="G79" i="42"/>
  <c r="I74" i="42"/>
  <c r="G81" i="42"/>
  <c r="I80" i="42"/>
  <c r="Q47" i="22"/>
  <c r="Q41" i="22"/>
  <c r="U43" i="22"/>
  <c r="R53" i="42"/>
  <c r="V53" i="42"/>
  <c r="AC53" i="42"/>
  <c r="K40" i="22"/>
  <c r="U41" i="22"/>
  <c r="S39" i="22"/>
  <c r="T40" i="22"/>
  <c r="T46" i="22"/>
  <c r="U51" i="22"/>
  <c r="M49" i="22"/>
  <c r="M45" i="22"/>
  <c r="M50" i="22"/>
  <c r="M46" i="22"/>
  <c r="M51" i="22"/>
  <c r="M47" i="22"/>
  <c r="M38" i="22"/>
  <c r="M42" i="22"/>
  <c r="N50" i="22"/>
  <c r="S50" i="22"/>
  <c r="S46" i="22"/>
  <c r="S51" i="22"/>
  <c r="S47" i="22"/>
  <c r="S43" i="22"/>
  <c r="S48" i="22"/>
  <c r="S44" i="22"/>
  <c r="AD43" i="22"/>
  <c r="AC20" i="42" s="1"/>
  <c r="S38" i="22"/>
  <c r="T39" i="22"/>
  <c r="H40" i="22"/>
  <c r="Q40" i="22"/>
  <c r="U40" i="22"/>
  <c r="M41" i="22"/>
  <c r="S42" i="22"/>
  <c r="M43" i="22"/>
  <c r="M44" i="22"/>
  <c r="U47" i="22"/>
  <c r="N49" i="22"/>
  <c r="H51" i="22"/>
  <c r="AC47" i="22"/>
  <c r="M48" i="22"/>
  <c r="K51" i="22"/>
  <c r="O48" i="22"/>
  <c r="T51" i="22"/>
  <c r="T47" i="22"/>
  <c r="T43" i="22"/>
  <c r="T48" i="22"/>
  <c r="T44" i="22"/>
  <c r="T49" i="22"/>
  <c r="T45" i="22"/>
  <c r="T38" i="22"/>
  <c r="H39" i="22"/>
  <c r="Q39" i="22"/>
  <c r="U39" i="22"/>
  <c r="M40" i="22"/>
  <c r="S41" i="22"/>
  <c r="T42" i="22"/>
  <c r="Q43" i="22"/>
  <c r="S49" i="22"/>
  <c r="H48" i="22"/>
  <c r="H44" i="22"/>
  <c r="H49" i="22"/>
  <c r="H45" i="22"/>
  <c r="H50" i="22"/>
  <c r="Q48" i="22"/>
  <c r="Q44" i="22"/>
  <c r="Q49" i="22"/>
  <c r="Q45" i="22"/>
  <c r="Q50" i="22"/>
  <c r="Q46" i="22"/>
  <c r="U48" i="22"/>
  <c r="U44" i="22"/>
  <c r="U49" i="22"/>
  <c r="U45" i="22"/>
  <c r="U50" i="22"/>
  <c r="U46" i="22"/>
  <c r="Q38" i="22"/>
  <c r="U38" i="22"/>
  <c r="M39" i="22"/>
  <c r="S40" i="22"/>
  <c r="T41" i="22"/>
  <c r="H42" i="22"/>
  <c r="Q42" i="22"/>
  <c r="U42" i="22"/>
  <c r="S45" i="22"/>
  <c r="T50" i="22"/>
  <c r="Q51" i="22"/>
  <c r="U222" i="45" l="1"/>
  <c r="V222" i="45"/>
  <c r="S228" i="45"/>
  <c r="T228" i="45"/>
  <c r="Y54" i="42"/>
  <c r="AD39" i="22"/>
  <c r="AA38" i="22"/>
  <c r="I51" i="22"/>
  <c r="H28" i="42" s="1"/>
  <c r="AA40" i="22"/>
  <c r="X48" i="22"/>
  <c r="X45" i="22"/>
  <c r="W22" i="42" s="1"/>
  <c r="X40" i="22"/>
  <c r="X49" i="22"/>
  <c r="Z44" i="22"/>
  <c r="Z45" i="22"/>
  <c r="X51" i="22"/>
  <c r="W28" i="42" s="1"/>
  <c r="Z38" i="22"/>
  <c r="Z43" i="22"/>
  <c r="X39" i="22"/>
  <c r="Y16" i="42" s="1"/>
  <c r="Z39" i="22"/>
  <c r="Z49" i="22"/>
  <c r="Z40" i="22"/>
  <c r="X46" i="22"/>
  <c r="Y23" i="42" s="1"/>
  <c r="Z46" i="22"/>
  <c r="Z41" i="22"/>
  <c r="Z47" i="22"/>
  <c r="X50" i="22"/>
  <c r="W27" i="42" s="1"/>
  <c r="Z48" i="22"/>
  <c r="Z50" i="22"/>
  <c r="X47" i="22"/>
  <c r="Z51" i="22"/>
  <c r="X38" i="22"/>
  <c r="W15" i="42" s="1"/>
  <c r="X41" i="22"/>
  <c r="Y18" i="42" s="1"/>
  <c r="X43" i="22"/>
  <c r="X64" i="22"/>
  <c r="Z63" i="22"/>
  <c r="Z56" i="22"/>
  <c r="Z54" i="22"/>
  <c r="X65" i="22"/>
  <c r="Y42" i="42" s="1"/>
  <c r="Z60" i="22"/>
  <c r="X58" i="22"/>
  <c r="Y35" i="42" s="1"/>
  <c r="Z55" i="22"/>
  <c r="X62" i="22"/>
  <c r="W39" i="42" s="1"/>
  <c r="Z58" i="22"/>
  <c r="X55" i="22"/>
  <c r="Z57" i="22"/>
  <c r="Z64" i="22"/>
  <c r="Z53" i="22"/>
  <c r="Z61" i="22"/>
  <c r="Z62" i="22"/>
  <c r="X59" i="22"/>
  <c r="X52" i="22"/>
  <c r="X54" i="22"/>
  <c r="X57" i="22"/>
  <c r="X63" i="22"/>
  <c r="Y40" i="42" s="1"/>
  <c r="X56" i="22"/>
  <c r="Y33" i="42" s="1"/>
  <c r="Z52" i="22"/>
  <c r="Z65" i="22"/>
  <c r="Z59" i="22"/>
  <c r="X60" i="22"/>
  <c r="X53" i="22"/>
  <c r="X61" i="22"/>
  <c r="O50" i="22"/>
  <c r="AC58" i="42"/>
  <c r="AC29" i="42"/>
  <c r="J38" i="22"/>
  <c r="I15" i="42" s="1"/>
  <c r="N43" i="22"/>
  <c r="N51" i="22"/>
  <c r="N45" i="22"/>
  <c r="O47" i="22"/>
  <c r="W51" i="22"/>
  <c r="N44" i="22"/>
  <c r="O40" i="22"/>
  <c r="O41" i="22"/>
  <c r="O43" i="22"/>
  <c r="O46" i="22"/>
  <c r="N40" i="22"/>
  <c r="O51" i="22"/>
  <c r="AD45" i="22"/>
  <c r="AC22" i="42" s="1"/>
  <c r="N48" i="22"/>
  <c r="O42" i="22"/>
  <c r="O38" i="22"/>
  <c r="O45" i="22"/>
  <c r="O39" i="22"/>
  <c r="N47" i="22"/>
  <c r="O49" i="22"/>
  <c r="N41" i="22"/>
  <c r="N42" i="22"/>
  <c r="N38" i="22"/>
  <c r="N46" i="22"/>
  <c r="AB53" i="42"/>
  <c r="K38" i="22"/>
  <c r="K49" i="22"/>
  <c r="Y58" i="42"/>
  <c r="W58" i="42"/>
  <c r="Y32" i="42"/>
  <c r="Z58" i="42"/>
  <c r="I48" i="22"/>
  <c r="H25" i="42" s="1"/>
  <c r="K41" i="22"/>
  <c r="K44" i="22"/>
  <c r="W53" i="42"/>
  <c r="Y43" i="42"/>
  <c r="W43" i="42"/>
  <c r="Y53" i="42"/>
  <c r="Y27" i="42"/>
  <c r="P43" i="42"/>
  <c r="W59" i="42"/>
  <c r="Y59" i="42"/>
  <c r="K42" i="22"/>
  <c r="K39" i="22"/>
  <c r="K46" i="22"/>
  <c r="K43" i="22"/>
  <c r="W45" i="22"/>
  <c r="V22" i="42" s="1"/>
  <c r="K45" i="22"/>
  <c r="K48" i="22"/>
  <c r="K47" i="22"/>
  <c r="W43" i="22"/>
  <c r="V20" i="42" s="1"/>
  <c r="I44" i="22"/>
  <c r="H21" i="42" s="1"/>
  <c r="AC39" i="42"/>
  <c r="T65" i="22"/>
  <c r="H80" i="42"/>
  <c r="AC16" i="42"/>
  <c r="AC40" i="22"/>
  <c r="AC53" i="22"/>
  <c r="AC43" i="22"/>
  <c r="AC45" i="22"/>
  <c r="AC39" i="22"/>
  <c r="AC48" i="22"/>
  <c r="R47" i="22"/>
  <c r="R48" i="22"/>
  <c r="I75" i="42"/>
  <c r="H81" i="42"/>
  <c r="W30" i="42"/>
  <c r="I42" i="22"/>
  <c r="H19" i="42" s="1"/>
  <c r="I47" i="22"/>
  <c r="H24" i="42" s="1"/>
  <c r="I46" i="22"/>
  <c r="H23" i="42" s="1"/>
  <c r="I41" i="22"/>
  <c r="H18" i="42" s="1"/>
  <c r="I50" i="22"/>
  <c r="H27" i="42" s="1"/>
  <c r="I43" i="22"/>
  <c r="H20" i="42" s="1"/>
  <c r="I38" i="22"/>
  <c r="H15" i="42" s="1"/>
  <c r="I45" i="22"/>
  <c r="H22" i="42" s="1"/>
  <c r="I49" i="22"/>
  <c r="H26" i="42" s="1"/>
  <c r="I39" i="22"/>
  <c r="H16" i="42" s="1"/>
  <c r="R39" i="22"/>
  <c r="R51" i="22"/>
  <c r="R38" i="22"/>
  <c r="R50" i="22"/>
  <c r="H41" i="22"/>
  <c r="G18" i="42" s="1"/>
  <c r="R46" i="22"/>
  <c r="R44" i="22"/>
  <c r="R40" i="22"/>
  <c r="R45" i="22"/>
  <c r="R42" i="22"/>
  <c r="R49" i="22"/>
  <c r="R43" i="22"/>
  <c r="AA46" i="22"/>
  <c r="V51" i="22"/>
  <c r="U28" i="42" s="1"/>
  <c r="V43" i="22"/>
  <c r="U20" i="42" s="1"/>
  <c r="I81" i="42"/>
  <c r="H52" i="22"/>
  <c r="G29" i="42" s="1"/>
  <c r="N61" i="22"/>
  <c r="W41" i="42"/>
  <c r="G37" i="42"/>
  <c r="W50" i="22"/>
  <c r="V27" i="42" s="1"/>
  <c r="X42" i="22"/>
  <c r="W19" i="42" s="1"/>
  <c r="N63" i="22"/>
  <c r="AD64" i="22"/>
  <c r="AC41" i="42" s="1"/>
  <c r="AD54" i="22"/>
  <c r="AC31" i="42" s="1"/>
  <c r="AD55" i="22"/>
  <c r="AC32" i="42" s="1"/>
  <c r="AD60" i="22"/>
  <c r="AC37" i="42" s="1"/>
  <c r="AD62" i="22"/>
  <c r="AD65" i="22"/>
  <c r="AC42" i="42" s="1"/>
  <c r="AD61" i="22"/>
  <c r="AC38" i="42" s="1"/>
  <c r="H17" i="42"/>
  <c r="H43" i="42"/>
  <c r="G86" i="42" s="1"/>
  <c r="G26" i="42"/>
  <c r="AC58" i="22"/>
  <c r="AD63" i="22"/>
  <c r="AC40" i="42" s="1"/>
  <c r="AD53" i="22"/>
  <c r="AC57" i="22"/>
  <c r="U53" i="42"/>
  <c r="U27" i="42"/>
  <c r="T58" i="42"/>
  <c r="G16" i="42"/>
  <c r="U58" i="42"/>
  <c r="U29" i="42"/>
  <c r="M43" i="42"/>
  <c r="W26" i="42"/>
  <c r="W17" i="42"/>
  <c r="AD59" i="22"/>
  <c r="AC36" i="42" s="1"/>
  <c r="AC65" i="22"/>
  <c r="S58" i="42"/>
  <c r="V31" i="42"/>
  <c r="V35" i="42"/>
  <c r="V39" i="42"/>
  <c r="V32" i="42"/>
  <c r="V36" i="42"/>
  <c r="V40" i="42"/>
  <c r="V29" i="42"/>
  <c r="V33" i="42"/>
  <c r="V37" i="42"/>
  <c r="V41" i="42"/>
  <c r="V30" i="42"/>
  <c r="V34" i="42"/>
  <c r="V38" i="42"/>
  <c r="V42" i="42"/>
  <c r="K53" i="42"/>
  <c r="I72" i="42" s="1"/>
  <c r="K43" i="42"/>
  <c r="W32" i="42"/>
  <c r="G28" i="42"/>
  <c r="X44" i="22"/>
  <c r="Y21" i="42" s="1"/>
  <c r="AC63" i="22"/>
  <c r="S43" i="42"/>
  <c r="K58" i="42"/>
  <c r="G15" i="42"/>
  <c r="G22" i="42"/>
  <c r="Y25" i="42"/>
  <c r="AD57" i="22"/>
  <c r="AC34" i="42" s="1"/>
  <c r="AD56" i="22"/>
  <c r="AC33" i="42" s="1"/>
  <c r="AC61" i="22"/>
  <c r="L58" i="42"/>
  <c r="I53" i="42"/>
  <c r="H72" i="42" s="1"/>
  <c r="I26" i="42"/>
  <c r="I43" i="42"/>
  <c r="J43" i="42"/>
  <c r="U43" i="42"/>
  <c r="G21" i="42"/>
  <c r="T53" i="42"/>
  <c r="AC64" i="22"/>
  <c r="AC56" i="22"/>
  <c r="Q58" i="42"/>
  <c r="N58" i="42"/>
  <c r="L43" i="42"/>
  <c r="I29" i="42"/>
  <c r="I33" i="42"/>
  <c r="I37" i="42"/>
  <c r="I41" i="42"/>
  <c r="I30" i="42"/>
  <c r="I34" i="42"/>
  <c r="I38" i="42"/>
  <c r="I42" i="42"/>
  <c r="I31" i="42"/>
  <c r="I35" i="42"/>
  <c r="I39" i="42"/>
  <c r="I32" i="42"/>
  <c r="I36" i="42"/>
  <c r="I40" i="42"/>
  <c r="V23" i="42"/>
  <c r="G25" i="42"/>
  <c r="G27" i="42"/>
  <c r="Y20" i="42"/>
  <c r="Y24" i="42"/>
  <c r="AD58" i="22"/>
  <c r="AC35" i="42" s="1"/>
  <c r="N64" i="22"/>
  <c r="AC62" i="22"/>
  <c r="AC52" i="22"/>
  <c r="Q53" i="42"/>
  <c r="Q43" i="42"/>
  <c r="H58" i="42"/>
  <c r="G78" i="42" s="1"/>
  <c r="H30" i="42"/>
  <c r="H34" i="42"/>
  <c r="H38" i="42"/>
  <c r="H42" i="42"/>
  <c r="H31" i="42"/>
  <c r="H35" i="42"/>
  <c r="H39" i="42"/>
  <c r="H32" i="42"/>
  <c r="H36" i="42"/>
  <c r="H40" i="42"/>
  <c r="H29" i="42"/>
  <c r="H33" i="42"/>
  <c r="H37" i="42"/>
  <c r="H41" i="42"/>
  <c r="V28" i="42"/>
  <c r="G17" i="42"/>
  <c r="G19" i="42"/>
  <c r="G85" i="42"/>
  <c r="H53" i="42"/>
  <c r="G72" i="42" s="1"/>
  <c r="H43" i="22"/>
  <c r="H61" i="22"/>
  <c r="H46" i="22"/>
  <c r="H47" i="22"/>
  <c r="H56" i="22"/>
  <c r="H55" i="22"/>
  <c r="H78" i="42"/>
  <c r="AA45" i="22"/>
  <c r="AC42" i="22"/>
  <c r="AC41" i="22"/>
  <c r="Y31" i="42"/>
  <c r="Y37" i="42"/>
  <c r="V62" i="22"/>
  <c r="V59" i="22"/>
  <c r="J43" i="22"/>
  <c r="AA49" i="22"/>
  <c r="L65" i="22"/>
  <c r="AA43" i="22"/>
  <c r="L44" i="22"/>
  <c r="AC46" i="22"/>
  <c r="AC38" i="22"/>
  <c r="AA44" i="22"/>
  <c r="AA47" i="22"/>
  <c r="AC50" i="22"/>
  <c r="J45" i="22"/>
  <c r="Y34" i="42"/>
  <c r="AC60" i="22"/>
  <c r="AC59" i="22"/>
  <c r="L61" i="22"/>
  <c r="AA50" i="22"/>
  <c r="AA51" i="22"/>
  <c r="Y38" i="42"/>
  <c r="L59" i="22"/>
  <c r="AA48" i="22"/>
  <c r="AA39" i="22"/>
  <c r="AC49" i="22"/>
  <c r="Y36" i="42"/>
  <c r="AC55" i="22"/>
  <c r="L55" i="22"/>
  <c r="AD47" i="22"/>
  <c r="AC24" i="42" s="1"/>
  <c r="R53" i="22"/>
  <c r="AD40" i="22"/>
  <c r="AC17" i="42" s="1"/>
  <c r="AD38" i="22"/>
  <c r="AD51" i="22"/>
  <c r="AC28" i="42" s="1"/>
  <c r="R65" i="22"/>
  <c r="AD41" i="22"/>
  <c r="AC18" i="42" s="1"/>
  <c r="AD42" i="22"/>
  <c r="AC19" i="42" s="1"/>
  <c r="R52" i="22"/>
  <c r="AD46" i="22"/>
  <c r="AC23" i="42" s="1"/>
  <c r="L62" i="42"/>
  <c r="AD50" i="22"/>
  <c r="AC27" i="42" s="1"/>
  <c r="AD49" i="22"/>
  <c r="AC26" i="42" s="1"/>
  <c r="AD44" i="22"/>
  <c r="AC21" i="42" s="1"/>
  <c r="V65" i="22"/>
  <c r="W44" i="22"/>
  <c r="N59" i="22"/>
  <c r="N57" i="22"/>
  <c r="V63" i="22"/>
  <c r="T64" i="22"/>
  <c r="H62" i="22"/>
  <c r="H63" i="22"/>
  <c r="W48" i="22"/>
  <c r="N55" i="22"/>
  <c r="N53" i="22"/>
  <c r="V64" i="22"/>
  <c r="V61" i="22"/>
  <c r="T62" i="22"/>
  <c r="H65" i="22"/>
  <c r="H59" i="22"/>
  <c r="W49" i="22"/>
  <c r="W40" i="22"/>
  <c r="W47" i="22"/>
  <c r="N60" i="22"/>
  <c r="V60" i="22"/>
  <c r="V53" i="22"/>
  <c r="H57" i="22"/>
  <c r="N58" i="22"/>
  <c r="N56" i="22"/>
  <c r="V58" i="22"/>
  <c r="V56" i="22"/>
  <c r="AA60" i="22"/>
  <c r="H53" i="22"/>
  <c r="W41" i="22"/>
  <c r="N54" i="22"/>
  <c r="N52" i="22"/>
  <c r="V57" i="22"/>
  <c r="V54" i="22"/>
  <c r="H54" i="22"/>
  <c r="H64" i="22"/>
  <c r="N62" i="22"/>
  <c r="V55" i="22"/>
  <c r="T62" i="42"/>
  <c r="H58" i="22"/>
  <c r="G63" i="42"/>
  <c r="G84" i="42" s="1"/>
  <c r="J63" i="42"/>
  <c r="H84" i="42" s="1"/>
  <c r="J47" i="22"/>
  <c r="AA58" i="22"/>
  <c r="J51" i="22"/>
  <c r="AA41" i="22"/>
  <c r="R63" i="22"/>
  <c r="T63" i="22"/>
  <c r="T60" i="22"/>
  <c r="AA63" i="22"/>
  <c r="AA57" i="22"/>
  <c r="L57" i="22"/>
  <c r="W38" i="22"/>
  <c r="W39" i="22"/>
  <c r="W42" i="22"/>
  <c r="J41" i="22"/>
  <c r="L39" i="22"/>
  <c r="J46" i="22"/>
  <c r="R64" i="22"/>
  <c r="R61" i="22"/>
  <c r="T61" i="22"/>
  <c r="T58" i="22"/>
  <c r="AA61" i="22"/>
  <c r="AA55" i="22"/>
  <c r="L53" i="22"/>
  <c r="L48" i="22"/>
  <c r="L46" i="22"/>
  <c r="AA42" i="22"/>
  <c r="J50" i="22"/>
  <c r="L51" i="22"/>
  <c r="R62" i="22"/>
  <c r="R59" i="22"/>
  <c r="T59" i="22"/>
  <c r="T57" i="22"/>
  <c r="AA65" i="22"/>
  <c r="AA53" i="22"/>
  <c r="L64" i="22"/>
  <c r="L62" i="22"/>
  <c r="K18" i="14"/>
  <c r="L17" i="14"/>
  <c r="L47" i="22"/>
  <c r="L42" i="22"/>
  <c r="T57" i="42"/>
  <c r="L50" i="22"/>
  <c r="R60" i="22"/>
  <c r="R55" i="22"/>
  <c r="T54" i="22"/>
  <c r="T55" i="22"/>
  <c r="AA59" i="22"/>
  <c r="AA56" i="22"/>
  <c r="L52" i="22"/>
  <c r="L58" i="22"/>
  <c r="L45" i="22"/>
  <c r="S57" i="42"/>
  <c r="L41" i="22"/>
  <c r="R58" i="22"/>
  <c r="R56" i="22"/>
  <c r="T56" i="22"/>
  <c r="T53" i="22"/>
  <c r="AA64" i="22"/>
  <c r="AA54" i="22"/>
  <c r="L56" i="22"/>
  <c r="L54" i="22"/>
  <c r="J44" i="22"/>
  <c r="J40" i="22"/>
  <c r="I17" i="42" s="1"/>
  <c r="L38" i="22"/>
  <c r="L49" i="22"/>
  <c r="J42" i="22"/>
  <c r="L40" i="22"/>
  <c r="J48" i="22"/>
  <c r="J39" i="22"/>
  <c r="R57" i="22"/>
  <c r="AA62" i="22"/>
  <c r="L60" i="22"/>
  <c r="V62" i="42"/>
  <c r="V58" i="42"/>
  <c r="V45" i="22"/>
  <c r="V46" i="22"/>
  <c r="V39" i="22"/>
  <c r="V48" i="22"/>
  <c r="V38" i="22"/>
  <c r="V41" i="22"/>
  <c r="V42" i="22"/>
  <c r="V49" i="22"/>
  <c r="V44" i="22"/>
  <c r="V40" i="22"/>
  <c r="V47" i="22"/>
  <c r="R62" i="42"/>
  <c r="R57" i="42"/>
  <c r="P62" i="42"/>
  <c r="P57" i="42"/>
  <c r="N62" i="42"/>
  <c r="L57" i="42"/>
  <c r="H62" i="42"/>
  <c r="J62" i="42"/>
  <c r="I62" i="42"/>
  <c r="AA21" i="22" l="1"/>
  <c r="Z32" i="42" s="1"/>
  <c r="AA16" i="22"/>
  <c r="Z15" i="42" s="1"/>
  <c r="U228" i="45"/>
  <c r="V228" i="45"/>
  <c r="AC62" i="42"/>
  <c r="AC57" i="42"/>
  <c r="AC15" i="42"/>
  <c r="AC30" i="42"/>
  <c r="Y15" i="42"/>
  <c r="M57" i="42"/>
  <c r="N57" i="42"/>
  <c r="Y19" i="42"/>
  <c r="J57" i="42"/>
  <c r="Y41" i="42"/>
  <c r="Y28" i="42"/>
  <c r="Y62" i="42"/>
  <c r="W62" i="42"/>
  <c r="W29" i="42"/>
  <c r="Y39" i="42"/>
  <c r="Z62" i="42"/>
  <c r="Y29" i="42"/>
  <c r="Z57" i="42"/>
  <c r="Y26" i="42"/>
  <c r="Y17" i="42"/>
  <c r="Y30" i="42"/>
  <c r="Y57" i="42"/>
  <c r="W57" i="42"/>
  <c r="Y22" i="42"/>
  <c r="AB57" i="42"/>
  <c r="AB62" i="42"/>
  <c r="H57" i="42"/>
  <c r="Q57" i="42"/>
  <c r="I86" i="42"/>
  <c r="I78" i="42"/>
  <c r="I24" i="42"/>
  <c r="W18" i="42"/>
  <c r="I22" i="42"/>
  <c r="W24" i="42"/>
  <c r="W21" i="42"/>
  <c r="W16" i="42"/>
  <c r="W42" i="42"/>
  <c r="V21" i="42"/>
  <c r="G32" i="42"/>
  <c r="W33" i="42"/>
  <c r="U31" i="42"/>
  <c r="U16" i="42"/>
  <c r="V19" i="42"/>
  <c r="G35" i="42"/>
  <c r="V26" i="42"/>
  <c r="V25" i="42"/>
  <c r="G33" i="42"/>
  <c r="I28" i="42"/>
  <c r="U42" i="42"/>
  <c r="U40" i="42"/>
  <c r="G24" i="42"/>
  <c r="W40" i="42"/>
  <c r="U38" i="42"/>
  <c r="U36" i="42"/>
  <c r="U18" i="42"/>
  <c r="U23" i="42"/>
  <c r="V17" i="42"/>
  <c r="G36" i="42"/>
  <c r="V15" i="42"/>
  <c r="V18" i="42"/>
  <c r="G34" i="42"/>
  <c r="G42" i="42"/>
  <c r="G39" i="42"/>
  <c r="G57" i="42"/>
  <c r="G23" i="42"/>
  <c r="I20" i="42"/>
  <c r="I18" i="42"/>
  <c r="W23" i="42"/>
  <c r="W20" i="42"/>
  <c r="W38" i="42"/>
  <c r="W36" i="42"/>
  <c r="U34" i="42"/>
  <c r="U32" i="42"/>
  <c r="U26" i="42"/>
  <c r="U19" i="42"/>
  <c r="G38" i="42"/>
  <c r="I16" i="42"/>
  <c r="W34" i="42"/>
  <c r="U30" i="42"/>
  <c r="U22" i="42"/>
  <c r="U15" i="42"/>
  <c r="G41" i="42"/>
  <c r="G20" i="42"/>
  <c r="H86" i="42"/>
  <c r="I27" i="42"/>
  <c r="U41" i="42"/>
  <c r="U25" i="42"/>
  <c r="G40" i="42"/>
  <c r="G31" i="42"/>
  <c r="I25" i="42"/>
  <c r="I23" i="42"/>
  <c r="W35" i="42"/>
  <c r="U39" i="42"/>
  <c r="U37" i="42"/>
  <c r="U24" i="42"/>
  <c r="U21" i="42"/>
  <c r="V16" i="42"/>
  <c r="G30" i="42"/>
  <c r="V24" i="42"/>
  <c r="I21" i="42"/>
  <c r="I19" i="42"/>
  <c r="W25" i="42"/>
  <c r="W37" i="42"/>
  <c r="W31" i="42"/>
  <c r="U35" i="42"/>
  <c r="U33" i="42"/>
  <c r="U17" i="42"/>
  <c r="M62" i="42"/>
  <c r="G62" i="42"/>
  <c r="G82" i="42" s="1"/>
  <c r="U62" i="42"/>
  <c r="H82" i="42"/>
  <c r="S62" i="42"/>
  <c r="K57" i="42"/>
  <c r="I76" i="42" s="1"/>
  <c r="I57" i="42"/>
  <c r="H76" i="42" s="1"/>
  <c r="K62" i="42"/>
  <c r="I82" i="42" s="1"/>
  <c r="U57" i="42"/>
  <c r="L18" i="14"/>
  <c r="N17" i="14"/>
  <c r="N18" i="14" s="1"/>
  <c r="M17" i="14"/>
  <c r="V57" i="42"/>
  <c r="K21" i="22"/>
  <c r="K16" i="22"/>
  <c r="Q62" i="42"/>
  <c r="Z24" i="42" l="1"/>
  <c r="Z19" i="42"/>
  <c r="Z33" i="42"/>
  <c r="Z36" i="42"/>
  <c r="Z16" i="42"/>
  <c r="Z38" i="42"/>
  <c r="AB16" i="22"/>
  <c r="AB21" i="22"/>
  <c r="Z27" i="42"/>
  <c r="Z23" i="42"/>
  <c r="Z26" i="42"/>
  <c r="Z28" i="42"/>
  <c r="Z21" i="42"/>
  <c r="Z18" i="42"/>
  <c r="Z25" i="42"/>
  <c r="Z22" i="42"/>
  <c r="Z20" i="42"/>
  <c r="Z39" i="42"/>
  <c r="Z30" i="42"/>
  <c r="Z54" i="42"/>
  <c r="Z31" i="42"/>
  <c r="Z29" i="42"/>
  <c r="Z59" i="42"/>
  <c r="Z40" i="42"/>
  <c r="Z34" i="42"/>
  <c r="AC16" i="22"/>
  <c r="AC21" i="22"/>
  <c r="Z42" i="42"/>
  <c r="Z17" i="42"/>
  <c r="Z35" i="42"/>
  <c r="Z41" i="42"/>
  <c r="Z37" i="42"/>
  <c r="G76" i="42"/>
  <c r="G83" i="42"/>
  <c r="J54" i="42"/>
  <c r="H73" i="42" s="1"/>
  <c r="J24" i="42"/>
  <c r="J23" i="42"/>
  <c r="J28" i="42"/>
  <c r="J17" i="42"/>
  <c r="J18" i="42"/>
  <c r="J21" i="42"/>
  <c r="J22" i="42"/>
  <c r="J25" i="42"/>
  <c r="J26" i="42"/>
  <c r="J19" i="42"/>
  <c r="J16" i="42"/>
  <c r="J27" i="42"/>
  <c r="J20" i="42"/>
  <c r="J15" i="42"/>
  <c r="J59" i="42"/>
  <c r="H79" i="42" s="1"/>
  <c r="J30" i="42"/>
  <c r="J36" i="42"/>
  <c r="J34" i="42"/>
  <c r="J40" i="42"/>
  <c r="J38" i="42"/>
  <c r="J35" i="42"/>
  <c r="J42" i="42"/>
  <c r="J29" i="42"/>
  <c r="J31" i="42"/>
  <c r="J33" i="42"/>
  <c r="J37" i="42"/>
  <c r="J39" i="42"/>
  <c r="J41" i="42"/>
  <c r="J32" i="42"/>
  <c r="O17" i="14"/>
  <c r="M18" i="14"/>
  <c r="N16" i="22"/>
  <c r="N21" i="22"/>
  <c r="L21" i="22"/>
  <c r="L16" i="22"/>
  <c r="G77" i="42"/>
  <c r="AA59" i="42" l="1"/>
  <c r="AA34" i="42"/>
  <c r="AA42" i="42"/>
  <c r="AA29" i="42"/>
  <c r="AA41" i="42"/>
  <c r="AA30" i="42"/>
  <c r="AA40" i="42"/>
  <c r="AA39" i="42"/>
  <c r="AA35" i="42"/>
  <c r="AA37" i="42"/>
  <c r="AA33" i="42"/>
  <c r="AA32" i="42"/>
  <c r="AA31" i="42"/>
  <c r="AA36" i="42"/>
  <c r="AA38" i="42"/>
  <c r="AA18" i="42"/>
  <c r="AA21" i="42"/>
  <c r="AA17" i="42"/>
  <c r="AA24" i="42"/>
  <c r="AA23" i="42"/>
  <c r="AA26" i="42"/>
  <c r="AA54" i="42"/>
  <c r="AA25" i="42"/>
  <c r="AA15" i="42"/>
  <c r="AA16" i="42"/>
  <c r="AA28" i="42"/>
  <c r="AA22" i="42"/>
  <c r="AA19" i="42"/>
  <c r="AA27" i="42"/>
  <c r="AA20" i="42"/>
  <c r="AB59" i="42"/>
  <c r="AB38" i="42"/>
  <c r="AB32" i="42"/>
  <c r="AB29" i="42"/>
  <c r="AB35" i="42"/>
  <c r="AB34" i="42"/>
  <c r="AB30" i="42"/>
  <c r="AB37" i="42"/>
  <c r="AB36" i="42"/>
  <c r="AB33" i="42"/>
  <c r="AB39" i="42"/>
  <c r="AB41" i="42"/>
  <c r="AB40" i="42"/>
  <c r="AB42" i="42"/>
  <c r="AB31" i="42"/>
  <c r="AB54" i="42"/>
  <c r="AB21" i="42"/>
  <c r="AB24" i="42"/>
  <c r="AB28" i="42"/>
  <c r="AB26" i="42"/>
  <c r="AB20" i="42"/>
  <c r="AB23" i="42"/>
  <c r="AB19" i="42"/>
  <c r="AB16" i="42"/>
  <c r="AB18" i="42"/>
  <c r="AB25" i="42"/>
  <c r="AB27" i="42"/>
  <c r="AB22" i="42"/>
  <c r="AB17" i="42"/>
  <c r="AB15" i="42"/>
  <c r="K17" i="42"/>
  <c r="K23" i="42"/>
  <c r="K21" i="42"/>
  <c r="K27" i="42"/>
  <c r="K25" i="42"/>
  <c r="K16" i="42"/>
  <c r="K18" i="42"/>
  <c r="K20" i="42"/>
  <c r="K22" i="42"/>
  <c r="K24" i="42"/>
  <c r="K26" i="42"/>
  <c r="K28" i="42"/>
  <c r="K15" i="42"/>
  <c r="K19" i="42"/>
  <c r="M25" i="42"/>
  <c r="M18" i="42"/>
  <c r="M16" i="42"/>
  <c r="M22" i="42"/>
  <c r="M20" i="42"/>
  <c r="M26" i="42"/>
  <c r="M24" i="42"/>
  <c r="M15" i="42"/>
  <c r="M28" i="42"/>
  <c r="M19" i="42"/>
  <c r="M17" i="42"/>
  <c r="M23" i="42"/>
  <c r="M21" i="42"/>
  <c r="M27" i="42"/>
  <c r="K59" i="42"/>
  <c r="K33" i="42"/>
  <c r="K35" i="42"/>
  <c r="K37" i="42"/>
  <c r="K39" i="42"/>
  <c r="K41" i="42"/>
  <c r="K30" i="42"/>
  <c r="K32" i="42"/>
  <c r="K34" i="42"/>
  <c r="K36" i="42"/>
  <c r="K38" i="42"/>
  <c r="K40" i="42"/>
  <c r="K42" i="42"/>
  <c r="K29" i="42"/>
  <c r="K31" i="42"/>
  <c r="M59" i="42"/>
  <c r="M39" i="42"/>
  <c r="M30" i="42"/>
  <c r="M32" i="42"/>
  <c r="M34" i="42"/>
  <c r="M36" i="42"/>
  <c r="M38" i="42"/>
  <c r="M40" i="42"/>
  <c r="M42" i="42"/>
  <c r="M29" i="42"/>
  <c r="M33" i="42"/>
  <c r="M31" i="42"/>
  <c r="M37" i="42"/>
  <c r="M35" i="42"/>
  <c r="M41" i="42"/>
  <c r="H83" i="42"/>
  <c r="H77" i="42"/>
  <c r="Q17" i="14"/>
  <c r="O18" i="14"/>
  <c r="K54" i="42"/>
  <c r="M54" i="42"/>
  <c r="M21" i="22"/>
  <c r="M16" i="22"/>
  <c r="L59" i="42" l="1"/>
  <c r="I79" i="42" s="1"/>
  <c r="L29" i="42"/>
  <c r="L31" i="42"/>
  <c r="L33" i="42"/>
  <c r="L35" i="42"/>
  <c r="L37" i="42"/>
  <c r="L39" i="42"/>
  <c r="L41" i="42"/>
  <c r="L30" i="42"/>
  <c r="L32" i="42"/>
  <c r="L34" i="42"/>
  <c r="L36" i="42"/>
  <c r="L38" i="42"/>
  <c r="L40" i="42"/>
  <c r="L42" i="42"/>
  <c r="L21" i="42"/>
  <c r="L24" i="42"/>
  <c r="L25" i="42"/>
  <c r="L28" i="42"/>
  <c r="L15" i="42"/>
  <c r="L18" i="42"/>
  <c r="L19" i="42"/>
  <c r="L26" i="42"/>
  <c r="L23" i="42"/>
  <c r="L22" i="42"/>
  <c r="L27" i="42"/>
  <c r="L16" i="42"/>
  <c r="L17" i="42"/>
  <c r="L20" i="42"/>
  <c r="O16" i="22"/>
  <c r="O21" i="22"/>
  <c r="Q18" i="14"/>
  <c r="R17" i="14"/>
  <c r="L54" i="42"/>
  <c r="I73" i="42" s="1"/>
  <c r="N33" i="42" l="1"/>
  <c r="N31" i="42"/>
  <c r="N37" i="42"/>
  <c r="N35" i="42"/>
  <c r="N41" i="42"/>
  <c r="N39" i="42"/>
  <c r="N30" i="42"/>
  <c r="N32" i="42"/>
  <c r="N34" i="42"/>
  <c r="N36" i="42"/>
  <c r="N38" i="42"/>
  <c r="N40" i="42"/>
  <c r="N42" i="42"/>
  <c r="N29" i="42"/>
  <c r="N18" i="42"/>
  <c r="N17" i="42"/>
  <c r="N20" i="42"/>
  <c r="N22" i="42"/>
  <c r="N21" i="42"/>
  <c r="N26" i="42"/>
  <c r="N15" i="42"/>
  <c r="N16" i="42"/>
  <c r="N19" i="42"/>
  <c r="N23" i="42"/>
  <c r="N24" i="42"/>
  <c r="N27" i="42"/>
  <c r="N28" i="42"/>
  <c r="N25" i="42"/>
  <c r="I83" i="42"/>
  <c r="I77" i="42"/>
  <c r="R18" i="14"/>
  <c r="S17" i="14"/>
  <c r="Q16" i="22"/>
  <c r="Q21" i="22"/>
  <c r="N59" i="42"/>
  <c r="N54" i="42"/>
  <c r="P19" i="42" l="1"/>
  <c r="P21" i="42"/>
  <c r="P23" i="42"/>
  <c r="P25" i="42"/>
  <c r="P27" i="42"/>
  <c r="P18" i="42"/>
  <c r="P16" i="42"/>
  <c r="P22" i="42"/>
  <c r="P20" i="42"/>
  <c r="P26" i="42"/>
  <c r="P24" i="42"/>
  <c r="P28" i="42"/>
  <c r="P15" i="42"/>
  <c r="P17" i="42"/>
  <c r="P30" i="42"/>
  <c r="P36" i="42"/>
  <c r="P34" i="42"/>
  <c r="P40" i="42"/>
  <c r="P38" i="42"/>
  <c r="P29" i="42"/>
  <c r="P42" i="42"/>
  <c r="P33" i="42"/>
  <c r="P31" i="42"/>
  <c r="P37" i="42"/>
  <c r="P35" i="42"/>
  <c r="P41" i="42"/>
  <c r="P39" i="42"/>
  <c r="P32" i="42"/>
  <c r="P59" i="42"/>
  <c r="P54" i="42"/>
  <c r="S18" i="14"/>
  <c r="T17" i="14"/>
  <c r="R16" i="22"/>
  <c r="R21" i="22"/>
  <c r="Q39" i="42" l="1"/>
  <c r="Q32" i="42"/>
  <c r="Q30" i="42"/>
  <c r="Q36" i="42"/>
  <c r="Q34" i="42"/>
  <c r="Q40" i="42"/>
  <c r="Q38" i="42"/>
  <c r="Q29" i="42"/>
  <c r="Q42" i="42"/>
  <c r="Q33" i="42"/>
  <c r="Q31" i="42"/>
  <c r="Q37" i="42"/>
  <c r="Q35" i="42"/>
  <c r="Q41" i="42"/>
  <c r="Q18" i="42"/>
  <c r="Q15" i="42"/>
  <c r="Q22" i="42"/>
  <c r="Q19" i="42"/>
  <c r="Q26" i="42"/>
  <c r="Q23" i="42"/>
  <c r="Q20" i="42"/>
  <c r="Q27" i="42"/>
  <c r="Q24" i="42"/>
  <c r="Q16" i="42"/>
  <c r="Q17" i="42"/>
  <c r="Q21" i="42"/>
  <c r="Q28" i="42"/>
  <c r="Q25" i="42"/>
  <c r="S21" i="22"/>
  <c r="S16" i="22"/>
  <c r="T18" i="14"/>
  <c r="U17" i="14"/>
  <c r="U18" i="14" s="1"/>
  <c r="Q59" i="42"/>
  <c r="Q54" i="42"/>
  <c r="R27" i="42" l="1"/>
  <c r="R16" i="42"/>
  <c r="R17" i="42"/>
  <c r="R18" i="42"/>
  <c r="R20" i="42"/>
  <c r="R22" i="42"/>
  <c r="R24" i="42"/>
  <c r="R26" i="42"/>
  <c r="R28" i="42"/>
  <c r="R15" i="42"/>
  <c r="R19" i="42"/>
  <c r="R21" i="42"/>
  <c r="R23" i="42"/>
  <c r="R25" i="42"/>
  <c r="R29" i="42"/>
  <c r="R31" i="42"/>
  <c r="R33" i="42"/>
  <c r="R35" i="42"/>
  <c r="R37" i="42"/>
  <c r="R39" i="42"/>
  <c r="R41" i="42"/>
  <c r="R32" i="42"/>
  <c r="R34" i="42"/>
  <c r="R30" i="42"/>
  <c r="R36" i="42"/>
  <c r="R40" i="42"/>
  <c r="R38" i="42"/>
  <c r="R42" i="42"/>
  <c r="U16" i="22"/>
  <c r="U21" i="22"/>
  <c r="T21" i="22"/>
  <c r="T16" i="22"/>
  <c r="R54" i="42"/>
  <c r="R59" i="42"/>
  <c r="S38" i="42" l="1"/>
  <c r="S42" i="42"/>
  <c r="S29" i="42"/>
  <c r="S31" i="42"/>
  <c r="S33" i="42"/>
  <c r="S35" i="42"/>
  <c r="S37" i="42"/>
  <c r="S39" i="42"/>
  <c r="S41" i="42"/>
  <c r="S32" i="42"/>
  <c r="S30" i="42"/>
  <c r="S36" i="42"/>
  <c r="S34" i="42"/>
  <c r="S40" i="42"/>
  <c r="T29" i="42"/>
  <c r="T31" i="42"/>
  <c r="T33" i="42"/>
  <c r="T35" i="42"/>
  <c r="T37" i="42"/>
  <c r="T39" i="42"/>
  <c r="T41" i="42"/>
  <c r="T30" i="42"/>
  <c r="T32" i="42"/>
  <c r="T34" i="42"/>
  <c r="T36" i="42"/>
  <c r="T38" i="42"/>
  <c r="T40" i="42"/>
  <c r="T42" i="42"/>
  <c r="T19" i="42"/>
  <c r="T17" i="42"/>
  <c r="T23" i="42"/>
  <c r="T21" i="42"/>
  <c r="T27" i="42"/>
  <c r="T25" i="42"/>
  <c r="T16" i="42"/>
  <c r="T18" i="42"/>
  <c r="T20" i="42"/>
  <c r="T22" i="42"/>
  <c r="T24" i="42"/>
  <c r="T26" i="42"/>
  <c r="T28" i="42"/>
  <c r="T15" i="42"/>
  <c r="S20" i="42"/>
  <c r="S23" i="42"/>
  <c r="S24" i="42"/>
  <c r="S19" i="42"/>
  <c r="S28" i="42"/>
  <c r="S17" i="42"/>
  <c r="S18" i="42"/>
  <c r="S21" i="42"/>
  <c r="S22" i="42"/>
  <c r="S25" i="42"/>
  <c r="S26" i="42"/>
  <c r="S15" i="42"/>
  <c r="S16" i="42"/>
  <c r="S27" i="42"/>
  <c r="S54" i="42"/>
  <c r="S59" i="42"/>
  <c r="T59" i="42"/>
  <c r="T5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Nicholas Phillips</author>
    <author>Ben Carlile</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legislation(https://www.legislation.gov.uk/ukdsi/2022/9780348236835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4" shapeId="0" xr:uid="{00000000-0006-0000-0C00-000006000000}">
      <text>
        <r>
          <rPr>
            <sz val="9"/>
            <color indexed="81"/>
            <rFont val="Tahoma"/>
            <family val="2"/>
          </rPr>
          <t>We have assumed the same core/non-core split as the last period.</t>
        </r>
      </text>
    </comment>
    <comment ref="AF14" authorId="5" shapeId="0" xr:uid="{A7C59831-666B-4A15-B98D-2FD48322CF30}">
      <text>
        <r>
          <rPr>
            <b/>
            <sz val="9"/>
            <color indexed="81"/>
            <rFont val="Tahoma"/>
            <family val="2"/>
          </rPr>
          <t>Our best estimate is assuming the same proportion split as last FY.</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4"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4"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6" shapeId="0" xr:uid="{63EF8CDE-97EC-40B8-810C-DC6BD5ACED65}">
      <text>
        <r>
          <rPr>
            <sz val="9"/>
            <color indexed="81"/>
            <rFont val="Tahoma"/>
            <family val="2"/>
          </rPr>
          <t xml:space="preserve">Our best estimate is the same as the value used in the previous cap period.
</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4" shapeId="0" xr:uid="{00000000-0006-0000-0C00-00000F000000}">
      <text>
        <r>
          <rPr>
            <sz val="9"/>
            <color indexed="81"/>
            <rFont val="Tahoma"/>
            <family val="2"/>
          </rPr>
          <t xml:space="preserve">Our best estimate is the same as the last period.
</t>
        </r>
      </text>
    </comment>
    <comment ref="X17" authorId="6" shapeId="0" xr:uid="{3C564412-E210-4F3F-9F95-17A239E38B68}">
      <text>
        <r>
          <rPr>
            <sz val="9"/>
            <color indexed="81"/>
            <rFont val="Tahoma"/>
            <family val="2"/>
          </rPr>
          <t>Our best estimate is the same as the value used in the previous cap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sharedStrings.xml><?xml version="1.0" encoding="utf-8"?>
<sst xmlns="http://schemas.openxmlformats.org/spreadsheetml/2006/main" count="3542" uniqueCount="478">
  <si>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</si>
  <si>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</si>
  <si>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</si>
  <si>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</si>
  <si>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</si>
  <si>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</si>
  <si>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</si>
  <si>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</si>
  <si>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</si>
  <si>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</si>
  <si>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</si>
  <si>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</si>
  <si>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</si>
  <si>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</si>
  <si>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</si>
  <si>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</si>
  <si>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</si>
  <si>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</si>
  <si>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</si>
  <si>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</si>
  <si>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</si>
  <si>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</si>
  <si>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</si>
  <si>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</si>
  <si>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</si>
  <si>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</si>
  <si>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</si>
  <si>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</si>
  <si>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</si>
  <si>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</si>
  <si>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</si>
  <si>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</si>
  <si>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</si>
  <si>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</si>
  <si>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</si>
  <si>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</si>
  <si>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</si>
  <si>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</si>
  <si>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</si>
  <si>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</si>
  <si>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</si>
  <si>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</si>
  <si>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</si>
  <si>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</si>
  <si>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</si>
  <si>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</si>
  <si>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</si>
  <si>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</si>
  <si>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</si>
  <si>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</si>
  <si>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</si>
  <si>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</si>
  <si>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</si>
  <si>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</si>
  <si>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</si>
  <si>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</si>
  <si>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</si>
  <si>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</si>
  <si>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</si>
  <si>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</si>
  <si>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</si>
  <si>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</si>
  <si>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</si>
  <si>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</si>
  <si>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</si>
  <si>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</si>
  <si>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</si>
  <si>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</si>
  <si>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</si>
  <si>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</si>
  <si>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</si>
  <si>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</si>
  <si>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</si>
  <si>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</si>
  <si>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</si>
  <si>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</si>
  <si>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</si>
  <si>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</si>
  <si>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</si>
  <si>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</si>
  <si>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</si>
  <si>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</si>
  <si>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</si>
  <si>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</si>
  <si>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</si>
  <si>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</si>
  <si>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</si>
  <si>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</si>
  <si>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</si>
  <si>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</si>
  <si>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</si>
  <si>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</si>
  <si>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</si>
  <si>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</si>
  <si>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</si>
  <si>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</si>
  <si>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</si>
  <si>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</si>
  <si>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</si>
  <si>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</si>
  <si>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</si>
  <si>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</si>
  <si>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</si>
  <si>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</si>
  <si>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</si>
  <si>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</si>
  <si>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</si>
  <si>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</si>
  <si>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</si>
  <si>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</si>
  <si>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</si>
  <si>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</si>
  <si>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</si>
  <si>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</si>
  <si>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</si>
  <si>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</si>
  <si>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</si>
  <si>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</si>
  <si>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</si>
  <si>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</si>
  <si>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</si>
  <si>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</si>
  <si>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</si>
  <si>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</si>
  <si>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</si>
  <si>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</si>
  <si>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</si>
  <si>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</si>
  <si>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</si>
  <si>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</si>
  <si>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</si>
  <si>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</si>
  <si>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</si>
  <si>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</si>
  <si>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</si>
  <si>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</si>
  <si>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</si>
  <si>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</si>
  <si>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</si>
  <si>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</si>
  <si>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</si>
  <si>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</si>
  <si>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</si>
  <si>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</si>
  <si>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</si>
  <si>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</si>
  <si>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</si>
  <si>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</si>
  <si>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</si>
  <si>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</si>
  <si>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</si>
  <si>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</si>
  <si>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</si>
  <si>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</si>
  <si>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</si>
  <si>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</si>
  <si>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</si>
  <si>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</si>
  <si>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</si>
  <si>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</si>
  <si>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</si>
  <si>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</si>
  <si>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</si>
  <si>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</si>
  <si>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</si>
  <si>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</si>
  <si>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</si>
  <si>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</si>
  <si>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</si>
  <si>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</si>
  <si>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</si>
  <si>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</si>
  <si>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</si>
  <si>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</si>
  <si>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</si>
  <si>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</si>
  <si>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</si>
  <si>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</si>
  <si>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</si>
  <si>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</si>
  <si>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</si>
  <si>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</si>
  <si>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</si>
  <si>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</si>
  <si>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</si>
  <si>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</si>
  <si>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</si>
  <si>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</si>
  <si>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</si>
  <si>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</si>
  <si>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</si>
  <si>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</si>
  <si>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</si>
  <si>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</si>
  <si>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</si>
  <si>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</si>
  <si>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</si>
  <si>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</si>
  <si>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</si>
  <si>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</si>
  <si>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</si>
  <si>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</si>
  <si>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</si>
  <si>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</si>
  <si>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</si>
  <si>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</si>
  <si>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</si>
  <si>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</si>
  <si>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</si>
  <si>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</si>
  <si>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</si>
  <si>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</si>
  <si>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</si>
  <si>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</si>
  <si>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</si>
  <si>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</si>
  <si>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</si>
  <si>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</si>
  <si>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</si>
  <si>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</si>
  <si>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</si>
  <si>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</si>
  <si>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</si>
  <si>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</si>
  <si>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</si>
  <si>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</si>
  <si>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</si>
  <si>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</si>
  <si>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</si>
  <si>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</si>
  <si>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</si>
  <si>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</si>
  <si>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</si>
  <si>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</si>
  <si>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</si>
  <si>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</si>
  <si>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</si>
  <si>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</si>
  <si>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</si>
  <si>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</si>
  <si>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</si>
  <si>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</si>
  <si>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</si>
  <si>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</si>
  <si>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</si>
  <si>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</si>
  <si>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</si>
  <si>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</si>
  <si>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</si>
  <si>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</si>
  <si>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</si>
  <si>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</si>
  <si>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</si>
  <si>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</si>
  <si>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</si>
  <si>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</si>
  <si>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</si>
  <si>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</si>
  <si>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</si>
  <si>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</si>
  <si>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</si>
  <si>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</si>
  <si>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</si>
  <si>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</si>
  <si>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</si>
  <si>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</si>
  <si>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</si>
  <si>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Cfd and AAHEDC)</t>
  </si>
  <si>
    <t>£/MWh at GSP</t>
  </si>
  <si>
    <t>2. Apply losses multiplier for AAHEDC</t>
  </si>
  <si>
    <t>Region name</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</si>
  <si>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</si>
  <si>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</si>
  <si>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</si>
  <si>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</si>
  <si>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</si>
  <si>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</si>
  <si>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</si>
  <si>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</si>
  <si>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</si>
  <si>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</si>
  <si>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</si>
  <si>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</si>
  <si>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</si>
  <si>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</si>
  <si>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</si>
  <si>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</si>
  <si>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</si>
  <si>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</si>
  <si>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</si>
  <si>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</si>
  <si>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</si>
  <si>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</si>
  <si>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</si>
  <si>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</si>
  <si>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</si>
  <si>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</si>
  <si>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</si>
  <si>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</si>
  <si>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</si>
  <si>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</si>
  <si>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</si>
  <si>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</si>
  <si>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</si>
  <si>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</si>
  <si>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</si>
  <si>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</si>
  <si>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</si>
  <si>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</si>
  <si>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</si>
  <si>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</si>
  <si>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</si>
  <si>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</si>
  <si>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</si>
  <si>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</si>
  <si>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</si>
  <si>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</si>
  <si>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</si>
  <si>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</si>
  <si>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</si>
  <si>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</si>
  <si>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</si>
  <si>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Ofgem, based on information collected from suppliers</t>
  </si>
  <si>
    <t># of customers</t>
  </si>
  <si>
    <t>Compulsory suppliers % of core group</t>
  </si>
  <si>
    <t>WHD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</si>
  <si>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</si>
  <si>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</si>
  <si>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</si>
  <si>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</si>
  <si>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</si>
  <si>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</si>
  <si>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r>
      <t xml:space="preserve">Annualised costs for scheme year attributed to electricity - </t>
    </r>
    <r>
      <rPr>
        <b/>
        <sz val="9"/>
        <color theme="1"/>
        <rFont val="Verdana"/>
        <family val="2"/>
      </rPr>
      <t>ECO4</t>
    </r>
  </si>
  <si>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</si>
  <si>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</si>
  <si>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</si>
  <si>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</si>
  <si>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</si>
  <si>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</si>
  <si>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</si>
  <si>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</si>
  <si>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</si>
  <si>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</si>
  <si>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</si>
  <si>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</si>
  <si>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Loss multipliers</t>
  </si>
  <si>
    <t>This tab summarises the loss multipliers, to be used to uplift AAHEDC and CfD costs, for each 28AD Charge Restriction Period. It is populated using the outputs of the supplemental model - demand and losses.</t>
  </si>
  <si>
    <t>1 Distribution only (AAHEDC)</t>
  </si>
  <si>
    <t>Benchmark Metering Arrangement</t>
  </si>
  <si>
    <t>Zone</t>
  </si>
  <si>
    <t>AAHEDC charging year:</t>
  </si>
  <si>
    <t>Single Rate</t>
  </si>
  <si>
    <t>Multi-Register</t>
  </si>
  <si>
    <t>ASSISTANCE FOR AREAS WITH HIGH ELECTRICITY DISTRIBUTION COSTS (AAHEDC)</t>
  </si>
  <si>
    <t>This tab estimates the costs of charges associated with assistance for areas with high electricity distribution costs.</t>
  </si>
  <si>
    <t>Final AAHEDC tariff for current charging year</t>
  </si>
  <si>
    <t>National Grid</t>
  </si>
  <si>
    <t>p/kWh at GSP</t>
  </si>
  <si>
    <t>Final AAHEDC tariff for previous charging year</t>
  </si>
  <si>
    <t>Forecast of annual RPI for previous charging year</t>
  </si>
  <si>
    <t xml:space="preserve">Most recent OBR Economic and Fiscal Outlook, Table 1.7, Supplementary economy tables, Apr - Mar years </t>
  </si>
  <si>
    <t>Forecast AAHEDC tariff (if required)</t>
  </si>
  <si>
    <t>AAHEDC cost estimate</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</si>
  <si>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</si>
  <si>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</si>
  <si>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</si>
  <si>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</si>
  <si>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</si>
  <si>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</si>
  <si>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</si>
  <si>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</si>
  <si>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</si>
  <si>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</si>
  <si>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</si>
  <si>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</si>
  <si>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</si>
  <si>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</si>
  <si>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</si>
  <si>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</si>
  <si>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</si>
  <si>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</si>
  <si>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</si>
  <si>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</si>
  <si>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</si>
  <si>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</si>
  <si>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</si>
  <si>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</si>
  <si>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</si>
  <si>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</si>
  <si>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</si>
  <si>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</si>
  <si>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</si>
  <si>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</si>
  <si>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</si>
  <si>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</si>
  <si>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</si>
  <si>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</si>
  <si>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</si>
  <si>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</si>
  <si>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</si>
  <si>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</si>
  <si>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</si>
  <si>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</si>
  <si>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</si>
  <si>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</si>
  <si>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</si>
  <si>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</si>
  <si>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</si>
  <si>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</si>
  <si>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</si>
  <si>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</si>
  <si>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</si>
  <si>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</si>
  <si>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</si>
  <si>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</si>
  <si>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</si>
  <si>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</si>
  <si>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</si>
  <si>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</si>
  <si>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</si>
  <si>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</si>
  <si>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</si>
  <si>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</si>
  <si>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</si>
  <si>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</si>
  <si>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</si>
  <si>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</si>
  <si>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</si>
  <si>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</si>
  <si>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</si>
  <si>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</si>
  <si>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</si>
  <si>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</si>
  <si>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</si>
  <si>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</si>
  <si>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</si>
  <si>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</si>
  <si>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</si>
  <si>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</si>
  <si>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</si>
  <si>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</si>
  <si>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</si>
  <si>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</si>
  <si>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</si>
  <si>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</si>
  <si>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</si>
  <si>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</si>
  <si>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</si>
  <si>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</si>
  <si>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</si>
  <si>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</si>
  <si>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</si>
  <si>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</si>
  <si>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</si>
  <si>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</si>
  <si>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</si>
  <si>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</si>
  <si>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</si>
  <si>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</si>
  <si>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</si>
  <si>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</si>
  <si>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V1.18</t>
  </si>
  <si>
    <t xml:space="preserve">- Corrected RPI fiscal year continuity in section 3 of ‘3i New FiT methodology’.
- Links updated throughout
- Updated the name of ECO+ to Great British Insulation Scheme (GBIS) </t>
  </si>
  <si>
    <t>DESNZ</t>
  </si>
  <si>
    <t>DESNZ impact assessment for ECO4</t>
  </si>
  <si>
    <t>-</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</si>
  <si>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</si>
  <si>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GBIS impact assessment)</t>
    </r>
  </si>
  <si>
    <r>
      <rPr>
        <b/>
        <sz val="9"/>
        <color theme="1"/>
        <rFont val="Verdana"/>
        <family val="2"/>
      </rPr>
      <t>GBIS</t>
    </r>
    <r>
      <rPr>
        <sz val="9"/>
        <color theme="1"/>
        <rFont val="Verdana"/>
        <family val="2"/>
      </rPr>
      <t xml:space="preserve"> cost estimate - gas </t>
    </r>
  </si>
  <si>
    <r>
      <rPr>
        <b/>
        <sz val="9"/>
        <color theme="1"/>
        <rFont val="Verdana"/>
        <family val="2"/>
      </rPr>
      <t>GBIS</t>
    </r>
    <r>
      <rPr>
        <sz val="9"/>
        <color theme="1"/>
        <rFont val="Verdana"/>
        <family val="2"/>
      </rPr>
      <t xml:space="preserve"> cost estimate - electricity </t>
    </r>
  </si>
  <si>
    <t>V1.19</t>
  </si>
  <si>
    <t>- Policy cost inputs updated for price cap period 01 October 2024 to 31 December 2024
- Links updated throughout</t>
  </si>
  <si>
    <t>Final level of the Renewables Obligation for the scheme year, as published by DESNZ</t>
  </si>
  <si>
    <r>
      <t>Annualised costs for scheme year attributed to gas - Great British Insulation Scheme (</t>
    </r>
    <r>
      <rPr>
        <b/>
        <sz val="9"/>
        <color theme="1"/>
        <rFont val="Verdana"/>
        <family val="2"/>
      </rPr>
      <t>GBIS</t>
    </r>
    <r>
      <rPr>
        <sz val="9"/>
        <color theme="1"/>
        <rFont val="Verdana"/>
        <family val="2"/>
      </rPr>
      <t xml:space="preserve">) - formally </t>
    </r>
    <r>
      <rPr>
        <b/>
        <sz val="9"/>
        <color theme="1"/>
        <rFont val="Verdana"/>
        <family val="2"/>
      </rPr>
      <t>ECO+</t>
    </r>
  </si>
  <si>
    <t>DESNZ impact assessment for GBIS</t>
  </si>
  <si>
    <t xml:space="preserve">Previous year's charge combined with RPI for Feb update, which is made prior to the final (or draft) charge being published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</si>
  <si>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Note: The Exempt supply cap on renewable electricity came into effect from 2016/2017 (FIT scheme year 7). The scheme year's cap is weighted equally across all quarters within a given scheme year.</t>
  </si>
  <si>
    <t>Notes: Calculate the inflated levelisation fund, electricity supplied and exempt electricity that will be passed through to each period. Then calculate the FIT estimate (£/MWh) as levelisation fund divided by total electricity supplied minus total exempt electricity supplied.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</si>
</sst>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quot;$&quot;#,##0\)"/>
    <numFmt numFmtId="169" formatCode="&quot;$&quot;#,##0_);[Red]\(&quot;$&quot;#,##0\)"/>
    <numFmt numFmtId="170" formatCode="&quot;$&quot;#,##0.00_);[Red]\(&quot;$&quot;#,##0.00\)"/>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20">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sz val="9"/>
      <color rgb="FF000000"/>
      <name val="Verdana"/>
      <family val="2"/>
    </font>
    <font>
      <b/>
      <sz val="9"/>
      <color rgb="FF000000"/>
      <name val="Verdana"/>
      <family val="2"/>
    </font>
  </fonts>
  <fills count="1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1">
    <xf numFmtId="0" fontId="0" fillId="0" borderId="0"/>
    <xf numFmtId="167" fontId="9" fillId="0" borderId="0" applyFont="0" applyFill="0" applyBorder="0" applyAlignment="0" applyProtection="0"/>
    <xf numFmtId="9" fontId="9" fillId="0" borderId="0" applyFont="0" applyFill="0" applyBorder="0" applyAlignment="0" applyProtection="0"/>
    <xf numFmtId="0" fontId="12" fillId="0" borderId="0"/>
    <xf numFmtId="0" fontId="16" fillId="0" borderId="0" applyNumberFormat="0" applyFill="0" applyBorder="0" applyAlignment="0" applyProtection="0"/>
    <xf numFmtId="0" fontId="18" fillId="0" borderId="0"/>
    <xf numFmtId="0" fontId="15" fillId="0" borderId="0"/>
    <xf numFmtId="0" fontId="15" fillId="0" borderId="0"/>
    <xf numFmtId="167" fontId="15" fillId="0" borderId="0" applyFont="0" applyFill="0" applyBorder="0" applyAlignment="0" applyProtection="0"/>
    <xf numFmtId="0" fontId="18" fillId="0" borderId="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166" fontId="15"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xf numFmtId="0" fontId="18" fillId="0" borderId="0"/>
    <xf numFmtId="0" fontId="18" fillId="0" borderId="0"/>
    <xf numFmtId="0" fontId="40" fillId="0" borderId="0"/>
    <xf numFmtId="0" fontId="18" fillId="0" borderId="0"/>
    <xf numFmtId="0" fontId="40" fillId="0" borderId="0"/>
    <xf numFmtId="0" fontId="40" fillId="0" borderId="0"/>
    <xf numFmtId="0" fontId="18" fillId="0" borderId="0"/>
    <xf numFmtId="0" fontId="40" fillId="0" borderId="0"/>
    <xf numFmtId="1" fontId="18" fillId="0" borderId="0" applyFill="0" applyBorder="0" applyAlignment="0" applyProtection="0">
      <alignment horizontal="right"/>
      <protection locked="0"/>
    </xf>
    <xf numFmtId="177" fontId="41" fillId="0" borderId="0" applyFill="0" applyBorder="0" applyProtection="0"/>
    <xf numFmtId="177" fontId="41" fillId="0" borderId="0" applyFill="0" applyBorder="0" applyProtection="0"/>
    <xf numFmtId="177" fontId="41" fillId="0" borderId="0" applyFill="0" applyBorder="0" applyProtection="0"/>
    <xf numFmtId="0" fontId="37" fillId="38" borderId="0" applyNumberFormat="0" applyBorder="0" applyAlignment="0" applyProtection="0"/>
    <xf numFmtId="0" fontId="37" fillId="38" borderId="0" applyNumberFormat="0" applyBorder="0" applyAlignment="0" applyProtection="0"/>
    <xf numFmtId="0" fontId="15"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15" fillId="1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15" fillId="2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15" fillId="30"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5" fillId="34" borderId="0" applyNumberFormat="0" applyBorder="0" applyAlignment="0" applyProtection="0"/>
    <xf numFmtId="0" fontId="37" fillId="4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2" fontId="18" fillId="0" borderId="0" applyFill="0" applyBorder="0" applyAlignment="0" applyProtection="0">
      <alignment horizontal="right"/>
      <protection locked="0"/>
    </xf>
    <xf numFmtId="180" fontId="18" fillId="0" borderId="0" applyNumberFormat="0" applyFont="0" applyFill="0" applyBorder="0" applyProtection="0">
      <alignment horizontal="left" vertical="center" indent="2"/>
    </xf>
    <xf numFmtId="180" fontId="18" fillId="0" borderId="0" applyNumberFormat="0" applyFont="0" applyFill="0" applyBorder="0" applyProtection="0">
      <alignment horizontal="left" vertical="center" indent="2"/>
    </xf>
    <xf numFmtId="0" fontId="18" fillId="0" borderId="0" applyNumberFormat="0" applyFont="0" applyFill="0" applyBorder="0" applyProtection="0">
      <alignment horizontal="left" vertical="center" indent="2"/>
    </xf>
    <xf numFmtId="181" fontId="18" fillId="0" borderId="0"/>
    <xf numFmtId="0" fontId="37" fillId="47" borderId="0" applyNumberFormat="0" applyBorder="0" applyAlignment="0" applyProtection="0"/>
    <xf numFmtId="0" fontId="37" fillId="47" borderId="0" applyNumberFormat="0" applyBorder="0" applyAlignment="0" applyProtection="0"/>
    <xf numFmtId="0" fontId="15" fillId="15"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15" fillId="1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5" fillId="23"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15" fillId="31"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15" fillId="35"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182" fontId="42" fillId="0" borderId="0" applyFill="0" applyBorder="0" applyAlignment="0" applyProtection="0">
      <alignment horizontal="left"/>
    </xf>
    <xf numFmtId="182" fontId="42" fillId="0" borderId="0" applyFill="0" applyBorder="0" applyAlignment="0" applyProtection="0">
      <alignment horizontal="left"/>
    </xf>
    <xf numFmtId="182" fontId="42" fillId="0" borderId="0" applyFill="0" applyBorder="0" applyAlignment="0" applyProtection="0">
      <alignment horizontal="left"/>
    </xf>
    <xf numFmtId="180" fontId="18" fillId="0" borderId="0" applyNumberFormat="0" applyFont="0" applyFill="0" applyBorder="0" applyProtection="0">
      <alignment horizontal="left" vertical="center" indent="5"/>
    </xf>
    <xf numFmtId="180" fontId="18" fillId="0" borderId="0" applyNumberFormat="0" applyFont="0" applyFill="0" applyBorder="0" applyProtection="0">
      <alignment horizontal="left" vertical="center" indent="5"/>
    </xf>
    <xf numFmtId="0" fontId="18" fillId="0" borderId="0" applyNumberFormat="0" applyFont="0" applyFill="0" applyBorder="0" applyProtection="0">
      <alignment horizontal="left" vertical="center" indent="5"/>
    </xf>
    <xf numFmtId="0" fontId="43" fillId="52" borderId="0" applyNumberFormat="0" applyBorder="0" applyAlignment="0" applyProtection="0"/>
    <xf numFmtId="0" fontId="43" fillId="52" borderId="0" applyNumberFormat="0" applyBorder="0" applyAlignment="0" applyProtection="0"/>
    <xf numFmtId="0" fontId="36" fillId="16"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36"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36" fillId="24"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8"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3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36" fillId="36"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18" fillId="0" borderId="0" applyNumberFormat="0" applyFill="0" applyBorder="0" applyAlignment="0" applyProtection="0"/>
    <xf numFmtId="0" fontId="43" fillId="58" borderId="0" applyNumberFormat="0" applyBorder="0" applyAlignment="0" applyProtection="0"/>
    <xf numFmtId="0" fontId="43" fillId="58" borderId="0" applyNumberFormat="0" applyBorder="0" applyAlignment="0" applyProtection="0"/>
    <xf numFmtId="0" fontId="36" fillId="13" borderId="0" applyNumberFormat="0" applyBorder="0" applyAlignment="0" applyProtection="0"/>
    <xf numFmtId="0" fontId="43" fillId="58"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36" fillId="17"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36" fillId="21"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2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0" fontId="36" fillId="33"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183" fontId="44" fillId="0" borderId="0" applyNumberFormat="0" applyFill="0" applyBorder="0" applyAlignment="0">
      <alignment vertical="center"/>
      <protection locked="0"/>
    </xf>
    <xf numFmtId="183" fontId="44" fillId="0" borderId="0" applyNumberFormat="0" applyFill="0" applyBorder="0" applyAlignment="0">
      <alignment vertical="center"/>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183" fontId="44" fillId="0" borderId="0" applyNumberFormat="0" applyFill="0" applyBorder="0" applyAlignment="0">
      <alignment vertical="center"/>
      <protection locked="0"/>
    </xf>
    <xf numFmtId="0" fontId="45" fillId="0" borderId="0"/>
    <xf numFmtId="4" fontId="46" fillId="64" borderId="1">
      <alignment horizontal="right" vertical="center"/>
    </xf>
    <xf numFmtId="4" fontId="46" fillId="65" borderId="0" applyBorder="0">
      <alignment horizontal="right" vertical="center"/>
    </xf>
    <xf numFmtId="4" fontId="46" fillId="65" borderId="0" applyBorder="0">
      <alignment horizontal="right" vertical="center"/>
    </xf>
    <xf numFmtId="0" fontId="47" fillId="0" borderId="0"/>
    <xf numFmtId="0" fontId="48" fillId="40" borderId="0" applyNumberFormat="0" applyBorder="0" applyAlignment="0" applyProtection="0"/>
    <xf numFmtId="0" fontId="48" fillId="40" borderId="0" applyNumberFormat="0" applyBorder="0" applyAlignment="0" applyProtection="0"/>
    <xf numFmtId="0" fontId="27" fillId="6"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184" fontId="49" fillId="66" borderId="12" applyNumberFormat="0" applyBorder="0" applyAlignment="0">
      <alignment horizontal="centerContinuous" vertical="center"/>
      <protection hidden="1"/>
    </xf>
    <xf numFmtId="1" fontId="50" fillId="67" borderId="8" applyNumberFormat="0" applyBorder="0" applyAlignment="0">
      <alignment horizontal="center" vertical="top" wrapText="1"/>
      <protection hidden="1"/>
    </xf>
    <xf numFmtId="0" fontId="18" fillId="47" borderId="0" applyNumberFormat="0" applyBorder="0" applyAlignment="0">
      <protection locked="0"/>
    </xf>
    <xf numFmtId="0" fontId="51" fillId="0" borderId="0" applyNumberFormat="0" applyFill="0" applyBorder="0" applyAlignment="0" applyProtection="0">
      <alignment vertical="top"/>
      <protection locked="0"/>
    </xf>
    <xf numFmtId="37" fontId="52" fillId="0" borderId="0" applyFill="0" applyBorder="0" applyAlignment="0" applyProtection="0">
      <alignment horizontal="right"/>
      <protection locked="0"/>
    </xf>
    <xf numFmtId="0" fontId="20" fillId="0" borderId="0">
      <alignment horizontal="right"/>
    </xf>
    <xf numFmtId="0" fontId="20" fillId="0" borderId="0">
      <alignment horizontal="right"/>
    </xf>
    <xf numFmtId="0" fontId="20" fillId="0" borderId="0">
      <alignment horizontal="right"/>
    </xf>
    <xf numFmtId="0" fontId="53" fillId="0" borderId="0"/>
    <xf numFmtId="185" fontId="47" fillId="0" borderId="0"/>
    <xf numFmtId="0" fontId="54" fillId="68" borderId="0"/>
    <xf numFmtId="0" fontId="55" fillId="46" borderId="24" applyNumberFormat="0" applyAlignment="0" applyProtection="0"/>
    <xf numFmtId="0" fontId="40" fillId="69" borderId="0" applyNumberFormat="0" applyAlignment="0" applyProtection="0"/>
    <xf numFmtId="0" fontId="55" fillId="46" borderId="24" applyNumberFormat="0" applyAlignment="0" applyProtection="0"/>
    <xf numFmtId="0" fontId="40" fillId="69" borderId="0" applyNumberFormat="0" applyAlignment="0" applyProtection="0"/>
    <xf numFmtId="0" fontId="31" fillId="10" borderId="18" applyNumberFormat="0" applyAlignment="0" applyProtection="0"/>
    <xf numFmtId="0" fontId="55" fillId="70"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70" borderId="24" applyNumberFormat="0" applyAlignment="0" applyProtection="0"/>
    <xf numFmtId="0" fontId="55" fillId="70" borderId="24" applyNumberFormat="0" applyAlignment="0" applyProtection="0"/>
    <xf numFmtId="0" fontId="55" fillId="46" borderId="24" applyNumberFormat="0" applyAlignment="0" applyProtection="0"/>
    <xf numFmtId="0" fontId="55" fillId="70" borderId="24" applyNumberFormat="0" applyAlignment="0" applyProtection="0"/>
    <xf numFmtId="0" fontId="56" fillId="71" borderId="0" applyNumberFormat="0" applyBorder="0" applyAlignment="0" applyProtection="0"/>
    <xf numFmtId="3" fontId="20" fillId="37" borderId="1">
      <alignment horizontal="right"/>
    </xf>
    <xf numFmtId="0" fontId="57" fillId="72" borderId="25" applyNumberFormat="0" applyAlignment="0" applyProtection="0"/>
    <xf numFmtId="0" fontId="57" fillId="72" borderId="25" applyNumberFormat="0" applyAlignment="0" applyProtection="0"/>
    <xf numFmtId="0" fontId="33" fillId="11" borderId="21" applyNumberFormat="0" applyAlignment="0" applyProtection="0"/>
    <xf numFmtId="0" fontId="57" fillId="72" borderId="25" applyNumberFormat="0" applyAlignment="0" applyProtection="0"/>
    <xf numFmtId="0" fontId="57" fillId="72" borderId="25" applyNumberFormat="0" applyAlignment="0" applyProtection="0"/>
    <xf numFmtId="0" fontId="57" fillId="48" borderId="25" applyNumberFormat="0" applyAlignment="0" applyProtection="0"/>
    <xf numFmtId="0" fontId="57" fillId="48" borderId="25" applyNumberFormat="0" applyAlignment="0" applyProtection="0"/>
    <xf numFmtId="0" fontId="57" fillId="72" borderId="25" applyNumberFormat="0" applyAlignment="0" applyProtection="0"/>
    <xf numFmtId="0" fontId="57" fillId="48" borderId="25" applyNumberFormat="0" applyAlignment="0" applyProtection="0"/>
    <xf numFmtId="0" fontId="58" fillId="73" borderId="26" applyNumberFormat="0" applyAlignment="0" applyProtection="0"/>
    <xf numFmtId="0" fontId="59" fillId="73" borderId="26" applyNumberFormat="0" applyAlignment="0" applyProtection="0"/>
    <xf numFmtId="0" fontId="60" fillId="74" borderId="26" applyAlignment="0" applyProtection="0"/>
    <xf numFmtId="186" fontId="61" fillId="0" borderId="0"/>
    <xf numFmtId="0" fontId="62" fillId="75" borderId="27" applyProtection="0">
      <alignment horizontal="center" vertical="center"/>
    </xf>
    <xf numFmtId="1" fontId="63" fillId="0" borderId="28">
      <alignment vertical="top"/>
    </xf>
    <xf numFmtId="177" fontId="64" fillId="0" borderId="0" applyBorder="0">
      <alignment horizontal="right"/>
    </xf>
    <xf numFmtId="177" fontId="64" fillId="0" borderId="29" applyAlignment="0">
      <alignment horizontal="right"/>
    </xf>
    <xf numFmtId="178"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18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87"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38" fillId="0" borderId="0" applyFont="0" applyFill="0" applyBorder="0" applyAlignment="0" applyProtection="0"/>
    <xf numFmtId="165" fontId="18" fillId="0" borderId="0" applyFont="0" applyFill="0" applyBorder="0" applyAlignment="0" applyProtection="0"/>
    <xf numFmtId="165" fontId="3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89" fontId="18" fillId="0" borderId="0" applyBorder="0">
      <alignment horizontal="right"/>
    </xf>
    <xf numFmtId="190" fontId="67"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91"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8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91"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9" fillId="0" borderId="0" applyFont="0" applyFill="0" applyBorder="0" applyAlignment="0" applyProtection="0"/>
    <xf numFmtId="167" fontId="70" fillId="0" borderId="0" applyFont="0" applyFill="0" applyBorder="0" applyAlignment="0" applyProtection="0"/>
    <xf numFmtId="167" fontId="69"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71" fillId="0" borderId="0" applyFont="0" applyFill="0" applyBorder="0" applyAlignment="0" applyProtection="0"/>
    <xf numFmtId="167" fontId="37" fillId="0" borderId="0" applyFont="0" applyFill="0" applyBorder="0" applyAlignment="0" applyProtection="0"/>
    <xf numFmtId="167" fontId="66"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92" fontId="18" fillId="0" borderId="0" applyFill="0" applyBorder="0" applyAlignment="0" applyProtection="0"/>
    <xf numFmtId="192" fontId="18" fillId="0" borderId="0" applyFill="0" applyBorder="0" applyAlignment="0" applyProtection="0"/>
    <xf numFmtId="193" fontId="18" fillId="0" borderId="0" applyFont="0" applyFill="0" applyBorder="0" applyAlignment="0" applyProtection="0"/>
    <xf numFmtId="193" fontId="18" fillId="0" borderId="0" applyFont="0" applyFill="0" applyBorder="0" applyAlignment="0" applyProtection="0"/>
    <xf numFmtId="0" fontId="72" fillId="0" borderId="0"/>
    <xf numFmtId="180"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0" fillId="77" borderId="26" applyNumberFormat="0" applyAlignment="0" applyProtection="0"/>
    <xf numFmtId="0" fontId="60" fillId="77" borderId="26" applyNumberFormat="0" applyAlignment="0" applyProtection="0"/>
    <xf numFmtId="180" fontId="74" fillId="0" borderId="0" applyNumberFormat="0">
      <alignment horizontal="right"/>
    </xf>
    <xf numFmtId="180" fontId="74" fillId="0" borderId="0" applyNumberFormat="0">
      <alignment horizontal="right"/>
    </xf>
    <xf numFmtId="0" fontId="74" fillId="0" borderId="0" applyNumberFormat="0">
      <alignment horizontal="right"/>
    </xf>
    <xf numFmtId="180" fontId="75" fillId="0" borderId="0" applyNumberFormat="0" applyFill="0" applyBorder="0" applyProtection="0">
      <alignment horizontal="left"/>
    </xf>
    <xf numFmtId="180" fontId="75" fillId="0" borderId="0" applyNumberFormat="0" applyFill="0" applyBorder="0" applyProtection="0">
      <alignment horizontal="left"/>
    </xf>
    <xf numFmtId="0" fontId="75" fillId="0" borderId="0" applyNumberFormat="0" applyFill="0" applyBorder="0" applyProtection="0">
      <alignment horizontal="left"/>
    </xf>
    <xf numFmtId="180" fontId="76" fillId="0" borderId="0" applyNumberFormat="0" applyFill="0" applyBorder="0" applyProtection="0">
      <alignment horizontal="left"/>
    </xf>
    <xf numFmtId="180" fontId="76" fillId="0" borderId="0" applyNumberFormat="0" applyFill="0" applyBorder="0" applyProtection="0">
      <alignment horizontal="left"/>
    </xf>
    <xf numFmtId="0" fontId="76" fillId="0" borderId="0" applyNumberFormat="0" applyFill="0" applyBorder="0" applyProtection="0">
      <alignment horizontal="left"/>
    </xf>
    <xf numFmtId="195" fontId="77" fillId="0" borderId="0"/>
    <xf numFmtId="196" fontId="78"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80" fontId="46" fillId="65" borderId="30">
      <alignment horizontal="left" vertical="center"/>
    </xf>
    <xf numFmtId="180" fontId="46" fillId="65" borderId="30">
      <alignment horizontal="left" vertical="center"/>
    </xf>
    <xf numFmtId="0" fontId="46" fillId="65" borderId="30">
      <alignment horizontal="left" vertical="center"/>
    </xf>
    <xf numFmtId="0" fontId="79" fillId="0" borderId="0" applyFill="0" applyBorder="0" applyAlignment="0" applyProtection="0"/>
    <xf numFmtId="0" fontId="80" fillId="0" borderId="0" applyNumberFormat="0" applyBorder="0" applyProtection="0">
      <alignment horizontal="left" vertical="center" indent="1"/>
    </xf>
    <xf numFmtId="0" fontId="81" fillId="0" borderId="0" applyFill="0" applyBorder="0" applyAlignment="0">
      <alignment horizontal="left"/>
    </xf>
    <xf numFmtId="197" fontId="82" fillId="0" borderId="0" applyFill="0" applyBorder="0" applyAlignment="0" applyProtection="0">
      <alignment horizontal="right"/>
    </xf>
    <xf numFmtId="198" fontId="18" fillId="78" borderId="31"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69" fontId="18" fillId="0" borderId="0" applyFill="0" applyBorder="0" applyAlignment="0" applyProtection="0"/>
    <xf numFmtId="170" fontId="18" fillId="0" borderId="0" applyFill="0" applyBorder="0" applyAlignment="0" applyProtection="0"/>
    <xf numFmtId="180" fontId="18" fillId="0" borderId="29"/>
    <xf numFmtId="0" fontId="18" fillId="79" borderId="0">
      <alignment horizontal="center"/>
    </xf>
    <xf numFmtId="0" fontId="83" fillId="0" borderId="0" applyFill="0" applyBorder="0">
      <alignment horizontal="left" vertical="center"/>
    </xf>
    <xf numFmtId="0" fontId="84" fillId="80" borderId="5" applyAlignment="0"/>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200" fontId="85" fillId="65" borderId="0" applyFill="0" applyBorder="0" applyAlignment="0" applyProtection="0">
      <alignment horizontal="right"/>
      <protection locked="0"/>
    </xf>
    <xf numFmtId="201" fontId="40" fillId="0" borderId="0" applyFont="0" applyFill="0" applyBorder="0" applyAlignment="0" applyProtection="0"/>
    <xf numFmtId="201" fontId="41" fillId="0" borderId="0" applyFont="0" applyFill="0" applyBorder="0" applyAlignment="0" applyProtection="0"/>
    <xf numFmtId="201" fontId="40" fillId="0" borderId="0" applyFont="0" applyFill="0" applyBorder="0" applyAlignment="0" applyProtection="0"/>
    <xf numFmtId="201" fontId="40" fillId="0" borderId="0" applyFont="0" applyFill="0" applyBorder="0" applyAlignment="0" applyProtection="0"/>
    <xf numFmtId="200" fontId="85" fillId="65" borderId="0" applyFill="0" applyBorder="0" applyAlignment="0" applyProtection="0">
      <alignment horizontal="right"/>
      <protection locked="0"/>
    </xf>
    <xf numFmtId="201" fontId="40" fillId="0" borderId="0" applyFon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3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80" fontId="88" fillId="72" borderId="0" applyNumberFormat="0" applyFont="0" applyBorder="0" applyAlignment="0" applyProtection="0"/>
    <xf numFmtId="180" fontId="88" fillId="72" borderId="0" applyNumberFormat="0" applyFont="0" applyBorder="0" applyAlignment="0" applyProtection="0"/>
    <xf numFmtId="0" fontId="88" fillId="72" borderId="0" applyNumberFormat="0" applyFont="0" applyBorder="0" applyAlignment="0" applyProtection="0"/>
    <xf numFmtId="180" fontId="89" fillId="0" borderId="0" applyNumberFormat="0" applyFill="0" applyBorder="0" applyAlignment="0" applyProtection="0"/>
    <xf numFmtId="180" fontId="89" fillId="0" borderId="0" applyNumberFormat="0" applyFill="0" applyBorder="0" applyAlignment="0" applyProtection="0"/>
    <xf numFmtId="0" fontId="89" fillId="0" borderId="0" applyNumberFormat="0" applyFill="0" applyBorder="0" applyAlignment="0" applyProtection="0"/>
    <xf numFmtId="202" fontId="90" fillId="0" borderId="0" applyFill="0" applyBorder="0"/>
    <xf numFmtId="15" fontId="38" fillId="0" borderId="0" applyFill="0" applyBorder="0" applyProtection="0">
      <alignment horizontal="center"/>
    </xf>
    <xf numFmtId="180" fontId="88" fillId="40" borderId="0" applyNumberFormat="0" applyFont="0" applyBorder="0" applyAlignment="0" applyProtection="0"/>
    <xf numFmtId="180" fontId="88" fillId="40" borderId="0" applyNumberFormat="0" applyFont="0" applyBorder="0" applyAlignment="0" applyProtection="0"/>
    <xf numFmtId="0" fontId="88" fillId="40" borderId="0" applyNumberFormat="0" applyFont="0" applyBorder="0"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4" fontId="92" fillId="0" borderId="0" applyNumberFormat="0" applyFill="0" applyBorder="0" applyAlignment="0" applyProtection="0"/>
    <xf numFmtId="204" fontId="93" fillId="0" borderId="0" applyNumberFormat="0" applyFill="0" applyBorder="0" applyAlignment="0" applyProtection="0"/>
    <xf numFmtId="15" fontId="44" fillId="43" borderId="32">
      <alignment horizontal="center"/>
      <protection locked="0"/>
    </xf>
    <xf numFmtId="205" fontId="44" fillId="43" borderId="32" applyAlignment="0">
      <protection locked="0"/>
    </xf>
    <xf numFmtId="204" fontId="44" fillId="43" borderId="32" applyAlignment="0">
      <protection locked="0"/>
    </xf>
    <xf numFmtId="204" fontId="38" fillId="0" borderId="0" applyFill="0" applyBorder="0" applyAlignment="0" applyProtection="0"/>
    <xf numFmtId="205" fontId="38" fillId="0" borderId="0" applyFill="0" applyBorder="0" applyAlignment="0" applyProtection="0"/>
    <xf numFmtId="206" fontId="38" fillId="0" borderId="0" applyFill="0" applyBorder="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49" borderId="0" applyNumberFormat="0" applyFont="0" applyBorder="0" applyAlignment="0" applyProtection="0"/>
    <xf numFmtId="180" fontId="88" fillId="49" borderId="0" applyNumberFormat="0" applyFont="0" applyBorder="0" applyAlignment="0" applyProtection="0"/>
    <xf numFmtId="0" fontId="88" fillId="49" borderId="0" applyNumberFormat="0" applyFont="0" applyBorder="0" applyAlignment="0" applyProtection="0"/>
    <xf numFmtId="1" fontId="94" fillId="81" borderId="13" applyNumberFormat="0" applyBorder="0" applyAlignment="0">
      <alignment horizontal="centerContinuous" vertical="center"/>
      <protection locked="0"/>
    </xf>
    <xf numFmtId="207" fontId="18" fillId="0" borderId="0"/>
    <xf numFmtId="208" fontId="95" fillId="0" borderId="0" applyFill="0" applyBorder="0" applyAlignment="0">
      <alignment horizontal="center" vertical="center"/>
    </xf>
    <xf numFmtId="180" fontId="18" fillId="82" borderId="0" applyNumberFormat="0" applyFont="0" applyAlignment="0"/>
    <xf numFmtId="0" fontId="18" fillId="82" borderId="0" applyNumberFormat="0" applyFont="0" applyAlignment="0"/>
    <xf numFmtId="180" fontId="18" fillId="82" borderId="0" applyNumberFormat="0" applyFont="0" applyAlignment="0"/>
    <xf numFmtId="180" fontId="18" fillId="82" borderId="0" applyNumberFormat="0" applyFont="0" applyAlignment="0"/>
    <xf numFmtId="194" fontId="18" fillId="82" borderId="0" applyNumberFormat="0" applyFont="0" applyAlignment="0"/>
    <xf numFmtId="196" fontId="77" fillId="0" borderId="0"/>
    <xf numFmtId="0" fontId="69" fillId="69" borderId="26" applyAlignment="0" applyProtection="0"/>
    <xf numFmtId="0" fontId="60" fillId="69" borderId="26" applyNumberFormat="0" applyAlignment="0" applyProtection="0"/>
    <xf numFmtId="209" fontId="96" fillId="83" borderId="0" applyBorder="0">
      <protection locked="0"/>
    </xf>
    <xf numFmtId="210" fontId="77" fillId="0" borderId="0" applyFill="0" applyBorder="0">
      <alignment horizontal="right"/>
    </xf>
    <xf numFmtId="210" fontId="77" fillId="0" borderId="0" applyFill="0" applyBorder="0">
      <alignment horizontal="right"/>
    </xf>
    <xf numFmtId="210" fontId="77" fillId="0" borderId="0" applyFill="0" applyBorder="0">
      <alignment horizontal="right"/>
    </xf>
    <xf numFmtId="49" fontId="77" fillId="0" borderId="0" applyFill="0" applyBorder="0"/>
    <xf numFmtId="49" fontId="77" fillId="0" borderId="0" applyFill="0" applyBorder="0"/>
    <xf numFmtId="49" fontId="77" fillId="0" borderId="0" applyFill="0" applyBorder="0"/>
    <xf numFmtId="49" fontId="97" fillId="0" borderId="0" applyFill="0" applyBorder="0">
      <alignment horizontal="right" vertical="center"/>
    </xf>
    <xf numFmtId="211" fontId="18" fillId="0" borderId="0"/>
    <xf numFmtId="211" fontId="18" fillId="0" borderId="0"/>
    <xf numFmtId="211" fontId="18" fillId="0" borderId="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0" fontId="98" fillId="42" borderId="0" applyNumberFormat="0" applyBorder="0" applyAlignment="0" applyProtection="0"/>
    <xf numFmtId="0" fontId="98" fillId="42" borderId="0" applyNumberFormat="0" applyBorder="0" applyAlignment="0" applyProtection="0"/>
    <xf numFmtId="0" fontId="26" fillId="7"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9" fillId="0" borderId="0" applyNumberFormat="0" applyFill="0" applyBorder="0" applyProtection="0">
      <alignment horizontal="center" vertical="center"/>
    </xf>
    <xf numFmtId="0" fontId="100" fillId="84" borderId="0" applyNumberFormat="0" applyBorder="0" applyProtection="0">
      <alignment horizontal="left" vertical="center" indent="1"/>
    </xf>
    <xf numFmtId="212" fontId="101" fillId="0" borderId="0">
      <alignment horizontal="center"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4" fillId="0" borderId="0"/>
    <xf numFmtId="0" fontId="84" fillId="0" borderId="0"/>
    <xf numFmtId="0" fontId="84" fillId="0" borderId="0"/>
    <xf numFmtId="180" fontId="20" fillId="0" borderId="7" applyNumberFormat="0">
      <alignment horizontal="center" wrapText="1"/>
    </xf>
    <xf numFmtId="0" fontId="102" fillId="0" borderId="36" applyNumberFormat="0" applyFill="0" applyAlignment="0" applyProtection="0"/>
    <xf numFmtId="0" fontId="102" fillId="0" borderId="36" applyNumberFormat="0" applyFill="0" applyAlignment="0" applyProtection="0"/>
    <xf numFmtId="0" fontId="23" fillId="0" borderId="15" applyNumberFormat="0" applyFill="0" applyAlignment="0" applyProtection="0"/>
    <xf numFmtId="0" fontId="102" fillId="0" borderId="36"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0" fontId="103" fillId="0" borderId="37"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194"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0" fontId="104" fillId="67" borderId="0" applyNumberFormat="0" applyBorder="0" applyAlignment="0">
      <protection hidden="1"/>
    </xf>
    <xf numFmtId="0" fontId="105" fillId="0" borderId="38" applyNumberFormat="0" applyFill="0" applyAlignment="0" applyProtection="0"/>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24" fillId="0" borderId="16"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94" fontId="107" fillId="68" borderId="0">
      <alignment horizontal="left"/>
    </xf>
    <xf numFmtId="180" fontId="107" fillId="68" borderId="0">
      <alignment horizontal="left"/>
    </xf>
    <xf numFmtId="180" fontId="108" fillId="0" borderId="39" applyNumberFormat="0" applyFill="0" applyAlignment="0" applyProtection="0"/>
    <xf numFmtId="0" fontId="106" fillId="0" borderId="39" applyNumberFormat="0" applyFill="0" applyAlignment="0" applyProtection="0"/>
    <xf numFmtId="0" fontId="105" fillId="0" borderId="38" applyNumberFormat="0" applyFill="0" applyAlignment="0" applyProtection="0"/>
    <xf numFmtId="0" fontId="108" fillId="0" borderId="39" applyNumberFormat="0" applyFill="0" applyAlignment="0" applyProtection="0"/>
    <xf numFmtId="194" fontId="108" fillId="0" borderId="39" applyNumberFormat="0" applyFill="0" applyAlignment="0" applyProtection="0"/>
    <xf numFmtId="194" fontId="107" fillId="68" borderId="0">
      <alignment horizontal="left"/>
    </xf>
    <xf numFmtId="180" fontId="107" fillId="68" borderId="0">
      <alignment horizontal="left"/>
    </xf>
    <xf numFmtId="194" fontId="107" fillId="68" borderId="0">
      <alignment horizontal="left"/>
    </xf>
    <xf numFmtId="180" fontId="107" fillId="68" borderId="0">
      <alignment horizontal="left"/>
    </xf>
    <xf numFmtId="180" fontId="107" fillId="68" borderId="0">
      <alignment horizontal="left"/>
    </xf>
    <xf numFmtId="0" fontId="109" fillId="0" borderId="39" applyNumberFormat="0" applyFill="0" applyAlignment="0" applyProtection="0"/>
    <xf numFmtId="0" fontId="110" fillId="0" borderId="16" applyNumberFormat="0" applyFill="0" applyAlignment="0" applyProtection="0"/>
    <xf numFmtId="0" fontId="109" fillId="0" borderId="39" applyNumberFormat="0" applyFill="0" applyAlignment="0" applyProtection="0"/>
    <xf numFmtId="0" fontId="106" fillId="0" borderId="39" applyNumberFormat="0" applyFill="0" applyAlignment="0" applyProtection="0"/>
    <xf numFmtId="0" fontId="111" fillId="0" borderId="40" applyNumberFormat="0" applyFill="0" applyAlignment="0" applyProtection="0"/>
    <xf numFmtId="0" fontId="112" fillId="75" borderId="41" applyNumberFormat="0" applyAlignment="0" applyProtection="0"/>
    <xf numFmtId="0" fontId="111" fillId="0" borderId="40" applyNumberFormat="0" applyFill="0" applyAlignment="0" applyProtection="0"/>
    <xf numFmtId="0" fontId="112" fillId="75" borderId="41" applyNumberFormat="0" applyAlignment="0" applyProtection="0"/>
    <xf numFmtId="0" fontId="25" fillId="0" borderId="17"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1" fillId="0" borderId="0" applyNumberFormat="0" applyFill="0" applyBorder="0" applyAlignment="0" applyProtection="0"/>
    <xf numFmtId="0" fontId="112" fillId="75" borderId="43" applyNumberFormat="0" applyAlignment="0" applyProtection="0"/>
    <xf numFmtId="0" fontId="111" fillId="0" borderId="0" applyNumberFormat="0" applyFill="0" applyBorder="0" applyAlignment="0" applyProtection="0"/>
    <xf numFmtId="0" fontId="112" fillId="75" borderId="43" applyNumberFormat="0" applyAlignment="0" applyProtection="0"/>
    <xf numFmtId="0" fontId="25"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180"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114" fillId="80" borderId="44">
      <alignment horizontal="left" vertical="center"/>
    </xf>
    <xf numFmtId="0" fontId="20" fillId="0" borderId="0"/>
    <xf numFmtId="0" fontId="115" fillId="0" borderId="0"/>
    <xf numFmtId="180" fontId="116" fillId="0" borderId="0" applyNumberFormat="0" applyFill="0" applyBorder="0" applyAlignment="0" applyProtection="0"/>
    <xf numFmtId="180" fontId="116" fillId="0" borderId="0" applyNumberFormat="0" applyFill="0" applyBorder="0" applyAlignment="0" applyProtection="0"/>
    <xf numFmtId="0" fontId="116" fillId="0" borderId="0" applyNumberFormat="0" applyFill="0" applyBorder="0" applyAlignment="0" applyProtection="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0" fontId="117"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180" fontId="120" fillId="65" borderId="0" applyNumberFormat="0" applyFill="0" applyBorder="0" applyAlignment="0" applyProtection="0">
      <alignment horizontal="left" vertical="center"/>
    </xf>
    <xf numFmtId="180" fontId="120" fillId="65" borderId="0" applyNumberFormat="0" applyFill="0" applyBorder="0" applyAlignment="0" applyProtection="0">
      <alignment horizontal="left" vertical="center"/>
    </xf>
    <xf numFmtId="0" fontId="120" fillId="65" borderId="0" applyNumberFormat="0" applyFill="0" applyBorder="0" applyAlignment="0" applyProtection="0">
      <alignment horizontal="left" vertical="center"/>
    </xf>
    <xf numFmtId="180" fontId="121" fillId="85" borderId="0" applyNumberFormat="0" applyFill="0" applyBorder="0" applyAlignment="0" applyProtection="0">
      <alignment vertical="top"/>
    </xf>
    <xf numFmtId="180" fontId="121" fillId="85" borderId="0" applyNumberFormat="0" applyFill="0" applyBorder="0" applyAlignment="0" applyProtection="0">
      <alignment vertical="top"/>
    </xf>
    <xf numFmtId="0" fontId="121" fillId="85" borderId="0" applyNumberFormat="0" applyFill="0" applyBorder="0" applyAlignment="0" applyProtection="0">
      <alignment vertical="top"/>
    </xf>
    <xf numFmtId="168" fontId="122" fillId="80" borderId="4" applyNumberFormat="0" applyFont="0" applyBorder="0" applyAlignment="0" applyProtection="0">
      <alignment horizontal="right"/>
    </xf>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80" fontId="123" fillId="43" borderId="45" applyNumberFormat="0" applyAlignment="0"/>
    <xf numFmtId="0" fontId="29" fillId="9" borderId="18" applyNumberFormat="0" applyAlignment="0" applyProtection="0"/>
    <xf numFmtId="0" fontId="123" fillId="43" borderId="45" applyNumberFormat="0" applyAlignment="0"/>
    <xf numFmtId="0" fontId="126" fillId="41" borderId="24" applyNumberFormat="0" applyAlignment="0" applyProtection="0"/>
    <xf numFmtId="0" fontId="123" fillId="43" borderId="45" applyNumberFormat="0" applyAlignment="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5" fillId="41" borderId="24" applyNumberFormat="0" applyAlignment="0" applyProtection="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0" fontId="125"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 fontId="75" fillId="0" borderId="0" applyFill="0" applyBorder="0" applyAlignment="0" applyProtection="0">
      <alignment horizontal="right"/>
    </xf>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4" fontId="46" fillId="0" borderId="0" applyBorder="0">
      <alignment horizontal="right" vertical="center"/>
    </xf>
    <xf numFmtId="213" fontId="18" fillId="86" borderId="32"/>
    <xf numFmtId="1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204" fontId="44" fillId="43" borderId="32" applyAlignment="0">
      <protection locked="0"/>
    </xf>
    <xf numFmtId="204" fontId="44" fillId="43" borderId="32" applyNumberFormat="0" applyAlignment="0">
      <protection locked="0"/>
    </xf>
    <xf numFmtId="204" fontId="44" fillId="43" borderId="32" applyAlignment="0">
      <protection locked="0"/>
    </xf>
    <xf numFmtId="0" fontId="70" fillId="87" borderId="0" applyNumberFormat="0" applyAlignment="0" applyProtection="0"/>
    <xf numFmtId="0" fontId="127" fillId="0" borderId="0">
      <alignment horizontal="left"/>
    </xf>
    <xf numFmtId="0" fontId="127" fillId="0" borderId="0">
      <alignment horizontal="left"/>
    </xf>
    <xf numFmtId="0" fontId="127" fillId="0" borderId="0">
      <alignment horizontal="left"/>
    </xf>
    <xf numFmtId="0" fontId="128" fillId="0" borderId="0">
      <alignment horizontal="left" indent="1"/>
    </xf>
    <xf numFmtId="0" fontId="40" fillId="88" borderId="0" applyNumberFormat="0" applyAlignment="0" applyProtection="0"/>
    <xf numFmtId="0" fontId="129" fillId="0" borderId="46" applyNumberFormat="0" applyFill="0" applyAlignment="0" applyProtection="0"/>
    <xf numFmtId="0" fontId="129" fillId="0" borderId="46" applyNumberFormat="0" applyFill="0" applyAlignment="0" applyProtection="0"/>
    <xf numFmtId="0" fontId="32" fillId="0" borderId="20" applyNumberFormat="0" applyFill="0" applyAlignment="0" applyProtection="0"/>
    <xf numFmtId="0" fontId="129" fillId="0" borderId="46" applyNumberFormat="0" applyFill="0" applyAlignment="0" applyProtection="0"/>
    <xf numFmtId="0" fontId="129" fillId="0" borderId="46" applyNumberFormat="0" applyFill="0" applyAlignment="0" applyProtection="0"/>
    <xf numFmtId="180" fontId="130" fillId="89" borderId="47" applyNumberFormat="0" applyBorder="0" applyAlignment="0">
      <alignment horizontal="center" wrapText="1"/>
    </xf>
    <xf numFmtId="180" fontId="130" fillId="89" borderId="48" applyNumberFormat="0" applyBorder="0" applyAlignment="0">
      <alignment horizontal="center" vertical="top" wrapText="1"/>
    </xf>
    <xf numFmtId="0" fontId="130" fillId="89" borderId="48" applyNumberFormat="0" applyBorder="0" applyAlignment="0">
      <alignment horizontal="center" vertical="top" wrapText="1"/>
    </xf>
    <xf numFmtId="0" fontId="70" fillId="90" borderId="0" applyNumberFormat="0" applyAlignment="0" applyProtection="0"/>
    <xf numFmtId="0" fontId="131" fillId="91" borderId="0" applyNumberFormat="0" applyAlignment="0" applyProtection="0"/>
    <xf numFmtId="1" fontId="130" fillId="92" borderId="49" applyNumberFormat="0" applyAlignment="0">
      <alignment horizontal="center" wrapText="1"/>
    </xf>
    <xf numFmtId="214" fontId="18" fillId="0" borderId="0" applyFont="0" applyFill="0" applyBorder="0" applyAlignment="0" applyProtection="0"/>
    <xf numFmtId="214" fontId="18" fillId="0" borderId="0" applyFont="0" applyFill="0" applyBorder="0" applyAlignment="0" applyProtection="0"/>
    <xf numFmtId="214" fontId="18" fillId="0" borderId="0" applyFont="0" applyFill="0" applyBorder="0" applyAlignment="0" applyProtection="0"/>
    <xf numFmtId="180" fontId="132" fillId="0" borderId="0" applyNumberFormat="0" applyBorder="0" applyAlignment="0" applyProtection="0"/>
    <xf numFmtId="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3" fillId="0" borderId="0" applyNumberFormat="0" applyBorder="0" applyAlignment="0" applyProtection="0"/>
    <xf numFmtId="0" fontId="132" fillId="0" borderId="0" applyNumberFormat="0" applyBorder="0" applyAlignment="0" applyProtection="0"/>
    <xf numFmtId="0" fontId="133" fillId="0" borderId="0" applyNumberFormat="0" applyBorder="0" applyAlignment="0" applyProtection="0"/>
    <xf numFmtId="38" fontId="42" fillId="0" borderId="0" applyFont="0" applyFill="0" applyBorder="0" applyAlignment="0" applyProtection="0"/>
    <xf numFmtId="40" fontId="42" fillId="0" borderId="0" applyFont="0" applyFill="0" applyBorder="0" applyAlignment="0" applyProtection="0"/>
    <xf numFmtId="215" fontId="42" fillId="0" borderId="0" applyFont="0" applyFill="0" applyBorder="0" applyAlignment="0" applyProtection="0"/>
    <xf numFmtId="215" fontId="42" fillId="0" borderId="0" applyFont="0" applyFill="0" applyBorder="0" applyAlignment="0" applyProtection="0"/>
    <xf numFmtId="216" fontId="77" fillId="78" borderId="0">
      <alignment horizontal="center"/>
    </xf>
    <xf numFmtId="180" fontId="134" fillId="37" borderId="29" applyNumberFormat="0" applyFill="0" applyBorder="0" applyAlignment="0" applyProtection="0">
      <alignment horizontal="left"/>
    </xf>
    <xf numFmtId="0" fontId="135" fillId="43" borderId="0" applyNumberFormat="0" applyBorder="0" applyAlignment="0" applyProtection="0"/>
    <xf numFmtId="0" fontId="135" fillId="43" borderId="0" applyNumberFormat="0" applyBorder="0" applyAlignment="0" applyProtection="0"/>
    <xf numFmtId="0" fontId="28" fillId="8" borderId="0" applyNumberFormat="0" applyBorder="0" applyAlignment="0" applyProtection="0"/>
    <xf numFmtId="0" fontId="135" fillId="43" borderId="0" applyNumberFormat="0" applyBorder="0" applyAlignment="0" applyProtection="0"/>
    <xf numFmtId="0" fontId="135" fillId="43" borderId="0" applyNumberFormat="0" applyBorder="0" applyAlignment="0" applyProtection="0"/>
    <xf numFmtId="180" fontId="18" fillId="0" borderId="0" applyNumberFormat="0" applyFont="0" applyBorder="0" applyAlignment="0" applyProtection="0"/>
    <xf numFmtId="180" fontId="18" fillId="0" borderId="0" applyNumberFormat="0" applyFont="0" applyBorder="0" applyAlignment="0" applyProtection="0"/>
    <xf numFmtId="0" fontId="18" fillId="0" borderId="0" applyNumberFormat="0" applyFont="0" applyBorder="0" applyAlignment="0" applyProtection="0"/>
    <xf numFmtId="217" fontId="136" fillId="0" borderId="0"/>
    <xf numFmtId="218" fontId="77" fillId="0" borderId="0"/>
    <xf numFmtId="219" fontId="77" fillId="0" borderId="0"/>
    <xf numFmtId="220" fontId="77" fillId="0" borderId="0"/>
    <xf numFmtId="0" fontId="18" fillId="0" borderId="0"/>
    <xf numFmtId="194" fontId="18" fillId="0" borderId="0" applyProtection="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18" fillId="0" borderId="0"/>
    <xf numFmtId="0" fontId="18" fillId="0" borderId="0"/>
    <xf numFmtId="180" fontId="18" fillId="0" borderId="0"/>
    <xf numFmtId="0" fontId="42" fillId="0" borderId="0"/>
    <xf numFmtId="0" fontId="18" fillId="0" borderId="0"/>
    <xf numFmtId="0" fontId="137" fillId="0" borderId="0"/>
    <xf numFmtId="180" fontId="18" fillId="0" borderId="0"/>
    <xf numFmtId="0" fontId="77" fillId="0" borderId="0"/>
    <xf numFmtId="0" fontId="42" fillId="0" borderId="0"/>
    <xf numFmtId="0" fontId="70" fillId="0" borderId="0"/>
    <xf numFmtId="0" fontId="137" fillId="0" borderId="0"/>
    <xf numFmtId="0" fontId="70" fillId="0" borderId="0"/>
    <xf numFmtId="0" fontId="70" fillId="0" borderId="0"/>
    <xf numFmtId="194"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220" fontId="77" fillId="0" borderId="0"/>
    <xf numFmtId="0" fontId="18" fillId="0" borderId="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0" fontId="18" fillId="0" borderId="0"/>
    <xf numFmtId="0" fontId="71" fillId="0" borderId="0"/>
    <xf numFmtId="0" fontId="18" fillId="0" borderId="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0" fontId="18" fillId="0" borderId="0"/>
    <xf numFmtId="220" fontId="77" fillId="0" borderId="0"/>
    <xf numFmtId="0" fontId="18" fillId="0" borderId="0"/>
    <xf numFmtId="0" fontId="18" fillId="0" borderId="0"/>
    <xf numFmtId="0" fontId="138" fillId="0" borderId="0"/>
    <xf numFmtId="0" fontId="138" fillId="0" borderId="0"/>
    <xf numFmtId="0" fontId="37" fillId="0" borderId="0"/>
    <xf numFmtId="0" fontId="13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0" borderId="0"/>
    <xf numFmtId="0" fontId="15" fillId="0" borderId="0"/>
    <xf numFmtId="0" fontId="18" fillId="0" borderId="0"/>
    <xf numFmtId="0" fontId="42" fillId="0" borderId="0"/>
    <xf numFmtId="220" fontId="77" fillId="0" borderId="0"/>
    <xf numFmtId="0" fontId="68" fillId="0" borderId="0"/>
    <xf numFmtId="0" fontId="18" fillId="0" borderId="0"/>
    <xf numFmtId="0" fontId="6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221" fontId="38" fillId="0" borderId="0"/>
    <xf numFmtId="0" fontId="18" fillId="0" borderId="0"/>
    <xf numFmtId="0" fontId="18" fillId="0" borderId="0"/>
    <xf numFmtId="0" fontId="37" fillId="0" borderId="0"/>
    <xf numFmtId="0" fontId="18" fillId="0" borderId="0"/>
    <xf numFmtId="0" fontId="38" fillId="0" borderId="0"/>
    <xf numFmtId="0" fontId="18" fillId="0" borderId="0"/>
    <xf numFmtId="0" fontId="18" fillId="0" borderId="0"/>
    <xf numFmtId="0" fontId="15" fillId="0" borderId="0"/>
    <xf numFmtId="0" fontId="18" fillId="0" borderId="0"/>
    <xf numFmtId="0" fontId="18" fillId="0" borderId="0"/>
    <xf numFmtId="0" fontId="71" fillId="0" borderId="0"/>
    <xf numFmtId="0" fontId="18" fillId="0" borderId="0"/>
    <xf numFmtId="0" fontId="38" fillId="0" borderId="0"/>
    <xf numFmtId="0" fontId="18" fillId="0" borderId="0"/>
    <xf numFmtId="0" fontId="18" fillId="0" borderId="0"/>
    <xf numFmtId="0" fontId="68" fillId="0" borderId="0"/>
    <xf numFmtId="0" fontId="18" fillId="0" borderId="0"/>
    <xf numFmtId="0" fontId="18" fillId="0" borderId="0"/>
    <xf numFmtId="0" fontId="18" fillId="0" borderId="0"/>
    <xf numFmtId="0" fontId="71" fillId="0" borderId="0"/>
    <xf numFmtId="0" fontId="18" fillId="0" borderId="0"/>
    <xf numFmtId="0"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194"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4" fontId="46" fillId="0" borderId="1" applyFill="0" applyBorder="0" applyProtection="0">
      <alignment horizontal="right" vertical="center"/>
    </xf>
    <xf numFmtId="4" fontId="46" fillId="0" borderId="1" applyFill="0" applyBorder="0" applyProtection="0">
      <alignment horizontal="right" vertical="center"/>
    </xf>
    <xf numFmtId="180" fontId="139" fillId="0" borderId="0" applyNumberFormat="0" applyFill="0" applyBorder="0" applyProtection="0">
      <alignment horizontal="left" vertical="center"/>
    </xf>
    <xf numFmtId="180" fontId="139" fillId="0" borderId="0" applyNumberFormat="0" applyFill="0" applyBorder="0" applyProtection="0">
      <alignment horizontal="left" vertical="center"/>
    </xf>
    <xf numFmtId="0" fontId="139" fillId="0" borderId="0" applyNumberFormat="0" applyFill="0" applyBorder="0" applyProtection="0">
      <alignment horizontal="left" vertical="center"/>
    </xf>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18" fillId="93" borderId="0" applyNumberFormat="0" applyFont="0" applyBorder="0" applyAlignment="0" applyProtection="0"/>
    <xf numFmtId="180" fontId="18" fillId="93" borderId="0" applyNumberFormat="0" applyFont="0" applyBorder="0" applyAlignment="0" applyProtection="0"/>
    <xf numFmtId="0" fontId="18" fillId="93" borderId="0" applyNumberFormat="0" applyFont="0" applyBorder="0" applyAlignment="0" applyProtection="0"/>
    <xf numFmtId="0" fontId="41"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54" borderId="26" applyNumberFormat="0" applyFont="0" applyAlignment="0" applyProtection="0"/>
    <xf numFmtId="0" fontId="18" fillId="0" borderId="0"/>
    <xf numFmtId="0" fontId="18" fillId="54" borderId="26" applyNumberFormat="0" applyFont="0" applyAlignment="0" applyProtection="0"/>
    <xf numFmtId="0" fontId="18" fillId="54" borderId="26" applyNumberFormat="0" applyFont="0" applyAlignment="0" applyProtection="0"/>
    <xf numFmtId="0" fontId="77" fillId="43" borderId="50" applyNumberFormat="0" applyFont="0" applyAlignment="0" applyProtection="0"/>
    <xf numFmtId="0" fontId="18" fillId="0" borderId="0"/>
    <xf numFmtId="180" fontId="18" fillId="12" borderId="22" applyNumberFormat="0" applyFont="0" applyAlignment="0" applyProtection="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0" fontId="18" fillId="0" borderId="0"/>
    <xf numFmtId="0" fontId="18" fillId="0" borderId="0"/>
    <xf numFmtId="0" fontId="77" fillId="43" borderId="50" applyNumberFormat="0" applyFont="0" applyAlignment="0" applyProtection="0"/>
    <xf numFmtId="0" fontId="18" fillId="0" borderId="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5" fillId="12" borderId="22" applyNumberFormat="0" applyFont="0" applyAlignment="0" applyProtection="0"/>
    <xf numFmtId="0" fontId="77" fillId="43" borderId="50" applyNumberFormat="0" applyFont="0" applyAlignment="0" applyProtection="0"/>
    <xf numFmtId="0" fontId="37"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77" fillId="43" borderId="50"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18" fillId="0" borderId="0"/>
    <xf numFmtId="0" fontId="140" fillId="0" borderId="4"/>
    <xf numFmtId="222" fontId="18" fillId="0" borderId="0" applyFont="0" applyFill="0" applyBorder="0" applyAlignment="0" applyProtection="0"/>
    <xf numFmtId="191" fontId="18" fillId="0" borderId="0" applyFont="0" applyFill="0" applyBorder="0" applyAlignment="0" applyProtection="0"/>
    <xf numFmtId="223" fontId="18" fillId="0" borderId="0" applyFont="0" applyFill="0" applyBorder="0" applyAlignment="0" applyProtection="0"/>
    <xf numFmtId="0" fontId="141" fillId="46" borderId="51" applyNumberFormat="0" applyAlignment="0" applyProtection="0"/>
    <xf numFmtId="0" fontId="141" fillId="46" borderId="51" applyNumberFormat="0" applyAlignment="0" applyProtection="0"/>
    <xf numFmtId="0" fontId="18" fillId="0" borderId="0"/>
    <xf numFmtId="0" fontId="30" fillId="10" borderId="19" applyNumberFormat="0" applyAlignment="0" applyProtection="0"/>
    <xf numFmtId="0" fontId="141" fillId="70" borderId="51" applyNumberFormat="0" applyAlignment="0" applyProtection="0"/>
    <xf numFmtId="0" fontId="18" fillId="0" borderId="0"/>
    <xf numFmtId="0" fontId="141" fillId="46"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60" fillId="87" borderId="35" applyNumberFormat="0" applyAlignment="0" applyProtection="0"/>
    <xf numFmtId="224" fontId="18" fillId="0" borderId="0" applyFont="0" applyFill="0" applyBorder="0" applyAlignment="0" applyProtection="0"/>
    <xf numFmtId="224"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10" fontId="18" fillId="0" borderId="0" applyFont="0" applyFill="0" applyBorder="0" applyAlignment="0" applyProtection="0"/>
    <xf numFmtId="0" fontId="18" fillId="0" borderId="0"/>
    <xf numFmtId="0" fontId="18" fillId="0" borderId="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8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142"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43" fillId="67" borderId="0"/>
    <xf numFmtId="0" fontId="18" fillId="0" borderId="0"/>
    <xf numFmtId="0" fontId="18" fillId="0" borderId="0"/>
    <xf numFmtId="2" fontId="144" fillId="67" borderId="0">
      <alignment horizontal="center"/>
    </xf>
    <xf numFmtId="0" fontId="18" fillId="0" borderId="0"/>
    <xf numFmtId="0" fontId="18" fillId="0" borderId="0"/>
    <xf numFmtId="2" fontId="77" fillId="94" borderId="0">
      <protection locked="0"/>
    </xf>
    <xf numFmtId="0" fontId="18" fillId="0" borderId="0"/>
    <xf numFmtId="0" fontId="18" fillId="0" borderId="0"/>
    <xf numFmtId="1" fontId="77" fillId="80" borderId="0"/>
    <xf numFmtId="0" fontId="70" fillId="95" borderId="0" applyNumberFormat="0" applyAlignment="0" applyProtection="0"/>
    <xf numFmtId="0" fontId="18" fillId="0" borderId="0"/>
    <xf numFmtId="0" fontId="18" fillId="0" borderId="0"/>
    <xf numFmtId="184" fontId="145" fillId="80" borderId="0" applyBorder="0" applyAlignment="0">
      <protection hidden="1"/>
    </xf>
    <xf numFmtId="0" fontId="18" fillId="0" borderId="0"/>
    <xf numFmtId="0" fontId="18" fillId="0" borderId="0"/>
    <xf numFmtId="1" fontId="145" fillId="80" borderId="0">
      <alignment horizontal="center"/>
    </xf>
    <xf numFmtId="0" fontId="18" fillId="0" borderId="0"/>
    <xf numFmtId="0" fontId="18" fillId="0" borderId="0"/>
    <xf numFmtId="0" fontId="18" fillId="0" borderId="0"/>
    <xf numFmtId="0" fontId="146" fillId="76" borderId="52" applyNumberFormat="0" applyAlignment="0" applyProtection="0">
      <alignment horizontal="center" vertical="center"/>
    </xf>
    <xf numFmtId="0" fontId="18" fillId="0" borderId="0"/>
    <xf numFmtId="0" fontId="18" fillId="0" borderId="0"/>
    <xf numFmtId="220" fontId="96" fillId="0" borderId="0"/>
    <xf numFmtId="0" fontId="147" fillId="0" borderId="0" applyNumberFormat="0" applyFont="0" applyFill="0" applyBorder="0" applyAlignment="0">
      <alignment vertical="center"/>
      <protection hidden="1"/>
    </xf>
    <xf numFmtId="0" fontId="18" fillId="0" borderId="0"/>
    <xf numFmtId="180"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0" fontId="147" fillId="0" borderId="0" applyNumberFormat="0" applyFill="0" applyBorder="0" applyProtection="0">
      <alignment horizontal="left"/>
    </xf>
    <xf numFmtId="0" fontId="18" fillId="0" borderId="0"/>
    <xf numFmtId="217" fontId="148" fillId="80" borderId="0"/>
    <xf numFmtId="180" fontId="84" fillId="0" borderId="0" applyNumberFormat="0" applyFill="0" applyBorder="0" applyProtection="0">
      <alignment horizontal="left"/>
    </xf>
    <xf numFmtId="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8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180" fontId="46" fillId="93" borderId="53"/>
    <xf numFmtId="0" fontId="18" fillId="0" borderId="0"/>
    <xf numFmtId="0" fontId="18" fillId="0" borderId="0"/>
    <xf numFmtId="1" fontId="122" fillId="0" borderId="0" applyNumberFormat="0" applyFont="0" applyBorder="0" applyAlignment="0" applyProtection="0">
      <alignment horizontal="right"/>
    </xf>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49" fontId="18" fillId="0" borderId="1" applyFill="0" applyProtection="0">
      <alignment horizontal="right"/>
    </xf>
    <xf numFmtId="49" fontId="18" fillId="0" borderId="1" applyFill="0" applyProtection="0">
      <alignment horizontal="right"/>
    </xf>
    <xf numFmtId="0" fontId="18" fillId="0" borderId="0"/>
    <xf numFmtId="0" fontId="18" fillId="0" borderId="0"/>
    <xf numFmtId="0" fontId="149" fillId="0" borderId="0" applyNumberFormat="0" applyFill="0" applyBorder="0" applyAlignment="0" applyProtection="0">
      <protection locked="0"/>
    </xf>
    <xf numFmtId="0" fontId="18" fillId="0" borderId="0"/>
    <xf numFmtId="0" fontId="18" fillId="0" borderId="0"/>
    <xf numFmtId="226" fontId="150" fillId="0" borderId="0" applyNumberFormat="0" applyFill="0" applyBorder="0" applyAlignment="0" applyProtection="0">
      <alignment horizontal="right" vertical="center" wrapText="1"/>
    </xf>
    <xf numFmtId="0" fontId="18" fillId="0" borderId="0"/>
    <xf numFmtId="0" fontId="18" fillId="0" borderId="0"/>
    <xf numFmtId="0" fontId="18" fillId="0" borderId="0"/>
    <xf numFmtId="0" fontId="151" fillId="0" borderId="0" applyNumberFormat="0" applyFill="0" applyBorder="0" applyAlignment="0" applyProtection="0"/>
    <xf numFmtId="0" fontId="18" fillId="0" borderId="0"/>
    <xf numFmtId="0" fontId="18" fillId="0" borderId="0"/>
    <xf numFmtId="227" fontId="152" fillId="0" borderId="0" applyNumberFormat="0" applyFill="0" applyBorder="0" applyAlignment="0" applyProtection="0">
      <alignment horizontal="right" vertical="center"/>
    </xf>
    <xf numFmtId="0" fontId="18" fillId="0" borderId="0"/>
    <xf numFmtId="0" fontId="18" fillId="0" borderId="0"/>
    <xf numFmtId="0" fontId="18" fillId="0" borderId="0"/>
    <xf numFmtId="0" fontId="153" fillId="96" borderId="33"/>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8" fillId="0" borderId="0"/>
    <xf numFmtId="220" fontId="154" fillId="0" borderId="0"/>
    <xf numFmtId="0" fontId="18" fillId="0" borderId="0"/>
    <xf numFmtId="0" fontId="18" fillId="0" borderId="0"/>
    <xf numFmtId="217" fontId="64" fillId="97" borderId="0"/>
    <xf numFmtId="0" fontId="18" fillId="0" borderId="0"/>
    <xf numFmtId="0" fontId="18" fillId="0" borderId="0"/>
    <xf numFmtId="196" fontId="84" fillId="0" borderId="0"/>
    <xf numFmtId="0" fontId="18" fillId="0" borderId="0"/>
    <xf numFmtId="0" fontId="18" fillId="0" borderId="0"/>
    <xf numFmtId="228" fontId="155" fillId="80" borderId="5" applyAlignment="0"/>
    <xf numFmtId="0" fontId="18" fillId="0" borderId="0"/>
    <xf numFmtId="0" fontId="18" fillId="0" borderId="0"/>
    <xf numFmtId="229" fontId="156" fillId="0" borderId="0"/>
    <xf numFmtId="0" fontId="18" fillId="0" borderId="0"/>
    <xf numFmtId="0" fontId="18" fillId="0" borderId="0"/>
    <xf numFmtId="220" fontId="157" fillId="98" borderId="0" applyFont="0" applyBorder="0" applyAlignment="0">
      <alignment vertical="top" wrapText="1"/>
    </xf>
    <xf numFmtId="0" fontId="18" fillId="0" borderId="0"/>
    <xf numFmtId="0" fontId="18" fillId="0" borderId="0"/>
    <xf numFmtId="220" fontId="158" fillId="98" borderId="0" applyFont="0" applyAlignment="0">
      <alignment horizontal="justify" vertical="top" wrapText="1"/>
    </xf>
    <xf numFmtId="0" fontId="18" fillId="0" borderId="0"/>
    <xf numFmtId="0" fontId="18" fillId="0" borderId="0"/>
    <xf numFmtId="220" fontId="159" fillId="98" borderId="0">
      <alignment vertical="top" wrapText="1"/>
    </xf>
    <xf numFmtId="0" fontId="160" fillId="78" borderId="7">
      <alignment wrapText="1"/>
    </xf>
    <xf numFmtId="0" fontId="18" fillId="0" borderId="0"/>
    <xf numFmtId="0" fontId="18" fillId="0" borderId="0"/>
    <xf numFmtId="220" fontId="161" fillId="98" borderId="54" applyBorder="0">
      <alignment horizontal="right" vertical="top" wrapText="1"/>
    </xf>
    <xf numFmtId="0" fontId="18" fillId="99" borderId="51" applyNumberFormat="0" applyFont="0" applyBorder="0" applyAlignment="0" applyProtection="0">
      <alignment horizontal="center" vertical="center" wrapText="1"/>
      <protection hidden="1"/>
    </xf>
    <xf numFmtId="0" fontId="18" fillId="0" borderId="0"/>
    <xf numFmtId="0" fontId="18" fillId="0" borderId="0"/>
    <xf numFmtId="0" fontId="18" fillId="0" borderId="0"/>
    <xf numFmtId="0" fontId="18" fillId="0" borderId="55"/>
    <xf numFmtId="0" fontId="18" fillId="0" borderId="0"/>
    <xf numFmtId="0" fontId="18" fillId="0" borderId="0"/>
    <xf numFmtId="0" fontId="18" fillId="0" borderId="0"/>
    <xf numFmtId="0" fontId="18" fillId="0" borderId="0"/>
    <xf numFmtId="0" fontId="18" fillId="0" borderId="55"/>
    <xf numFmtId="0" fontId="18" fillId="0" borderId="55"/>
    <xf numFmtId="0" fontId="18" fillId="0" borderId="55"/>
    <xf numFmtId="0" fontId="18" fillId="0" borderId="0"/>
    <xf numFmtId="0" fontId="18" fillId="0" borderId="55"/>
    <xf numFmtId="0" fontId="18" fillId="0" borderId="55"/>
    <xf numFmtId="0" fontId="18" fillId="0" borderId="0"/>
    <xf numFmtId="49" fontId="88" fillId="0" borderId="0" applyFont="0" applyFill="0" applyBorder="0" applyAlignment="0" applyProtection="0"/>
    <xf numFmtId="0" fontId="162" fillId="0" borderId="0" applyNumberFormat="0" applyFill="0" applyBorder="0" applyAlignment="0" applyProtection="0"/>
    <xf numFmtId="0" fontId="18" fillId="0" borderId="0"/>
    <xf numFmtId="0" fontId="18" fillId="0" borderId="0"/>
    <xf numFmtId="0" fontId="18" fillId="0" borderId="0"/>
    <xf numFmtId="196" fontId="114" fillId="0" borderId="0"/>
    <xf numFmtId="0" fontId="18" fillId="0" borderId="0"/>
    <xf numFmtId="0" fontId="162" fillId="0" borderId="0" applyNumberFormat="0" applyFill="0" applyBorder="0" applyAlignment="0" applyProtection="0"/>
    <xf numFmtId="0" fontId="22" fillId="0" borderId="0" applyNumberFormat="0" applyFill="0" applyBorder="0" applyAlignment="0" applyProtection="0"/>
    <xf numFmtId="0" fontId="18" fillId="0" borderId="0"/>
    <xf numFmtId="0" fontId="18" fillId="0" borderId="0"/>
    <xf numFmtId="196" fontId="114" fillId="0" borderId="0"/>
    <xf numFmtId="0" fontId="18" fillId="0" borderId="0"/>
    <xf numFmtId="0" fontId="19" fillId="0" borderId="0"/>
    <xf numFmtId="0" fontId="18" fillId="0" borderId="0"/>
    <xf numFmtId="196" fontId="114" fillId="0" borderId="0"/>
    <xf numFmtId="0" fontId="18" fillId="0" borderId="0"/>
    <xf numFmtId="0" fontId="18" fillId="0" borderId="0"/>
    <xf numFmtId="0" fontId="18" fillId="0" borderId="0"/>
    <xf numFmtId="196" fontId="114" fillId="0" borderId="0"/>
    <xf numFmtId="0" fontId="18" fillId="0" borderId="0"/>
    <xf numFmtId="0" fontId="18" fillId="0" borderId="0"/>
    <xf numFmtId="0" fontId="18" fillId="0" borderId="0"/>
    <xf numFmtId="177" fontId="163" fillId="0" borderId="0"/>
    <xf numFmtId="0" fontId="39" fillId="0" borderId="56" applyNumberFormat="0" applyFill="0" applyAlignment="0" applyProtection="0"/>
    <xf numFmtId="0" fontId="39" fillId="0" borderId="56" applyNumberFormat="0" applyFill="0" applyAlignment="0" applyProtection="0"/>
    <xf numFmtId="0" fontId="18" fillId="0" borderId="0"/>
    <xf numFmtId="0" fontId="14" fillId="0" borderId="23" applyNumberFormat="0" applyFill="0" applyAlignment="0" applyProtection="0"/>
    <xf numFmtId="0" fontId="39" fillId="0" borderId="57" applyNumberFormat="0" applyFill="0" applyAlignment="0" applyProtection="0"/>
    <xf numFmtId="0" fontId="18" fillId="0" borderId="0"/>
    <xf numFmtId="0" fontId="39" fillId="0" borderId="56"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212" fontId="164" fillId="0" borderId="5"/>
    <xf numFmtId="0" fontId="18" fillId="0" borderId="0"/>
    <xf numFmtId="0" fontId="18" fillId="0" borderId="0"/>
    <xf numFmtId="0" fontId="18" fillId="0" borderId="0"/>
    <xf numFmtId="218" fontId="63" fillId="0" borderId="58" applyAlignment="0"/>
    <xf numFmtId="0" fontId="18" fillId="0" borderId="0"/>
    <xf numFmtId="0" fontId="18" fillId="0" borderId="0"/>
    <xf numFmtId="219" fontId="63" fillId="0" borderId="58" applyAlignment="0"/>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0" fontId="18" fillId="0" borderId="0"/>
    <xf numFmtId="0" fontId="18" fillId="0" borderId="0"/>
    <xf numFmtId="0" fontId="18" fillId="0" borderId="0"/>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1" fontId="165" fillId="0" borderId="0">
      <alignment horizontal="right"/>
      <protection locked="0"/>
    </xf>
    <xf numFmtId="0" fontId="18" fillId="0" borderId="0"/>
    <xf numFmtId="0" fontId="18" fillId="0" borderId="0"/>
    <xf numFmtId="0" fontId="18" fillId="0" borderId="0"/>
    <xf numFmtId="0" fontId="18" fillId="0" borderId="0"/>
    <xf numFmtId="184" fontId="145" fillId="80" borderId="8" applyBorder="0">
      <alignment horizontal="right" vertical="center"/>
      <protection locked="0"/>
    </xf>
    <xf numFmtId="0" fontId="18" fillId="0" borderId="0"/>
    <xf numFmtId="0" fontId="18" fillId="0" borderId="0"/>
    <xf numFmtId="0" fontId="18" fillId="0" borderId="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34" fillId="0" borderId="0" applyNumberFormat="0" applyFill="0" applyBorder="0" applyAlignment="0" applyProtection="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230" fontId="64" fillId="37" borderId="28" applyNumberFormat="0">
      <alignment horizontal="center" wrapText="1"/>
    </xf>
    <xf numFmtId="0" fontId="18" fillId="0" borderId="0"/>
    <xf numFmtId="0" fontId="18" fillId="0" borderId="0"/>
    <xf numFmtId="0" fontId="18" fillId="0" borderId="0"/>
    <xf numFmtId="0" fontId="18" fillId="37" borderId="0" applyBorder="0" applyProtection="0"/>
    <xf numFmtId="0" fontId="18" fillId="0" borderId="0"/>
    <xf numFmtId="0" fontId="18" fillId="0" borderId="0"/>
    <xf numFmtId="0" fontId="18" fillId="0" borderId="0"/>
    <xf numFmtId="0" fontId="18" fillId="0" borderId="0"/>
    <xf numFmtId="0" fontId="18" fillId="37" borderId="0" applyBorder="0" applyProtection="0"/>
    <xf numFmtId="0" fontId="18" fillId="37" borderId="0" applyBorder="0" applyProtection="0"/>
    <xf numFmtId="0" fontId="18" fillId="37" borderId="0" applyBorder="0" applyProtection="0"/>
    <xf numFmtId="0" fontId="18" fillId="0" borderId="0"/>
    <xf numFmtId="0" fontId="18" fillId="37" borderId="0" applyBorder="0" applyProtection="0"/>
    <xf numFmtId="0" fontId="18" fillId="37" borderId="0" applyBorder="0" applyProtection="0"/>
    <xf numFmtId="0" fontId="18" fillId="0" borderId="0"/>
    <xf numFmtId="0" fontId="18" fillId="0" borderId="0"/>
    <xf numFmtId="0" fontId="18" fillId="0" borderId="0"/>
    <xf numFmtId="0" fontId="18" fillId="37" borderId="0">
      <alignment horizontal="right"/>
    </xf>
    <xf numFmtId="0" fontId="18" fillId="0" borderId="0"/>
    <xf numFmtId="0" fontId="18" fillId="0" borderId="0"/>
    <xf numFmtId="0" fontId="18" fillId="0" borderId="0"/>
    <xf numFmtId="9" fontId="18" fillId="0" borderId="0" applyFill="0" applyBorder="0" applyAlignment="0" applyProtection="0"/>
    <xf numFmtId="0" fontId="18" fillId="0" borderId="0"/>
    <xf numFmtId="0" fontId="18" fillId="0" borderId="0"/>
    <xf numFmtId="0" fontId="18" fillId="0" borderId="0"/>
    <xf numFmtId="0" fontId="18" fillId="0" borderId="0"/>
    <xf numFmtId="9" fontId="18"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0" fontId="18" fillId="0" borderId="0"/>
    <xf numFmtId="9" fontId="18" fillId="0" borderId="0" applyFill="0" applyBorder="0" applyAlignment="0" applyProtection="0"/>
    <xf numFmtId="9" fontId="18" fillId="0" borderId="0" applyFill="0" applyBorder="0" applyAlignment="0" applyProtection="0"/>
    <xf numFmtId="0" fontId="18" fillId="0" borderId="0"/>
    <xf numFmtId="0" fontId="18" fillId="0" borderId="0"/>
    <xf numFmtId="0" fontId="18" fillId="0" borderId="0"/>
    <xf numFmtId="0" fontId="167" fillId="0" borderId="0" applyNumberFormat="0" applyAlignment="0"/>
    <xf numFmtId="0" fontId="18" fillId="0" borderId="0"/>
    <xf numFmtId="0" fontId="18" fillId="0" borderId="0"/>
    <xf numFmtId="0" fontId="168" fillId="37" borderId="0" applyNumberFormat="0" applyAlignment="0"/>
    <xf numFmtId="0" fontId="18" fillId="0" borderId="0"/>
    <xf numFmtId="0" fontId="18" fillId="0" borderId="0"/>
    <xf numFmtId="49" fontId="20" fillId="37" borderId="0">
      <alignment horizontal="right"/>
    </xf>
    <xf numFmtId="0" fontId="18" fillId="0" borderId="0"/>
    <xf numFmtId="0" fontId="18" fillId="0" borderId="0"/>
    <xf numFmtId="230" fontId="64" fillId="37" borderId="28">
      <alignment horizontal="right" wrapText="1"/>
    </xf>
    <xf numFmtId="0" fontId="18" fillId="0" borderId="0"/>
    <xf numFmtId="0" fontId="18" fillId="0" borderId="0"/>
    <xf numFmtId="0" fontId="163" fillId="0" borderId="58" applyFont="0" applyFill="0" applyBorder="0" applyAlignment="0" applyProtection="0"/>
    <xf numFmtId="0" fontId="18" fillId="0" borderId="0"/>
    <xf numFmtId="0" fontId="18" fillId="0" borderId="0"/>
    <xf numFmtId="195" fontId="155" fillId="80" borderId="12" applyNumberFormat="0" applyBorder="0" applyAlignment="0"/>
    <xf numFmtId="0" fontId="18" fillId="0" borderId="0"/>
    <xf numFmtId="0" fontId="18" fillId="0" borderId="0"/>
    <xf numFmtId="230" fontId="20" fillId="78" borderId="5" applyAlignment="0">
      <alignment horizontal="right"/>
    </xf>
    <xf numFmtId="0" fontId="18" fillId="0" borderId="0"/>
    <xf numFmtId="0" fontId="18" fillId="0" borderId="0"/>
    <xf numFmtId="230" fontId="20" fillId="97" borderId="5" applyAlignment="0">
      <alignment horizontal="left"/>
    </xf>
    <xf numFmtId="180" fontId="46" fillId="0" borderId="0"/>
    <xf numFmtId="0" fontId="18" fillId="0" borderId="0"/>
    <xf numFmtId="0" fontId="169" fillId="0" borderId="0"/>
    <xf numFmtId="0" fontId="170" fillId="0" borderId="0"/>
    <xf numFmtId="167" fontId="18" fillId="0" borderId="0" applyFont="0" applyFill="0" applyBorder="0" applyAlignment="0" applyProtection="0"/>
    <xf numFmtId="167" fontId="18" fillId="0" borderId="0" applyFont="0" applyFill="0" applyBorder="0" applyAlignment="0" applyProtection="0"/>
    <xf numFmtId="0" fontId="15" fillId="0" borderId="0"/>
    <xf numFmtId="0" fontId="15" fillId="0" borderId="0"/>
    <xf numFmtId="0" fontId="18" fillId="0" borderId="0"/>
    <xf numFmtId="0" fontId="1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9" fillId="0" borderId="0"/>
    <xf numFmtId="167" fontId="9" fillId="0" borderId="0" applyFont="0" applyFill="0" applyBorder="0" applyAlignment="0" applyProtection="0"/>
    <xf numFmtId="167" fontId="180" fillId="0" borderId="0" applyFont="0" applyFill="0" applyBorder="0" applyAlignment="0" applyProtection="0"/>
    <xf numFmtId="0" fontId="180" fillId="0" borderId="0"/>
    <xf numFmtId="167" fontId="1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38" fillId="0" borderId="0" applyFont="0" applyFill="0" applyBorder="0" applyAlignment="0" applyProtection="0"/>
    <xf numFmtId="165" fontId="18" fillId="0" borderId="0" applyFont="0" applyFill="0" applyBorder="0" applyAlignment="0" applyProtection="0"/>
    <xf numFmtId="165" fontId="3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165" fontId="66" fillId="0" borderId="0" applyFont="0" applyFill="0" applyBorder="0" applyAlignment="0" applyProtection="0"/>
    <xf numFmtId="165" fontId="65"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7"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8" fillId="0" borderId="0" applyFont="0" applyFill="0" applyBorder="0" applyAlignment="0" applyProtection="0"/>
    <xf numFmtId="167" fontId="68"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9" fillId="0" borderId="0" applyFont="0" applyFill="0" applyBorder="0" applyAlignment="0" applyProtection="0"/>
    <xf numFmtId="167" fontId="70" fillId="0" borderId="0" applyFont="0" applyFill="0" applyBorder="0" applyAlignment="0" applyProtection="0"/>
    <xf numFmtId="167" fontId="69"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5"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71" fillId="0" borderId="0" applyFont="0" applyFill="0" applyBorder="0" applyAlignment="0" applyProtection="0"/>
    <xf numFmtId="167" fontId="37" fillId="0" borderId="0" applyFont="0" applyFill="0" applyBorder="0" applyAlignment="0" applyProtection="0"/>
    <xf numFmtId="167" fontId="66" fillId="0" borderId="0" applyFont="0" applyFill="0" applyBorder="0" applyAlignment="0" applyProtection="0"/>
    <xf numFmtId="167" fontId="37" fillId="0" borderId="0" applyFont="0" applyFill="0" applyBorder="0" applyAlignment="0" applyProtection="0"/>
    <xf numFmtId="167" fontId="18" fillId="0" borderId="0" applyFont="0" applyFill="0" applyBorder="0" applyAlignment="0" applyProtection="0"/>
    <xf numFmtId="167" fontId="6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7" fontId="9" fillId="0" borderId="0" applyFont="0" applyFill="0" applyBorder="0" applyAlignment="0" applyProtection="0"/>
    <xf numFmtId="167" fontId="180" fillId="0" borderId="0" applyFont="0" applyFill="0" applyBorder="0" applyAlignment="0" applyProtection="0"/>
    <xf numFmtId="167" fontId="1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5" fillId="0" borderId="0"/>
    <xf numFmtId="0" fontId="4" fillId="0" borderId="0"/>
    <xf numFmtId="0" fontId="18" fillId="0" borderId="0"/>
    <xf numFmtId="0" fontId="18" fillId="0" borderId="0"/>
    <xf numFmtId="0" fontId="18" fillId="0" borderId="0"/>
    <xf numFmtId="0" fontId="191" fillId="0" borderId="60" applyNumberFormat="0" applyFill="0" applyProtection="0">
      <alignment horizontal="center"/>
    </xf>
    <xf numFmtId="177" fontId="18" fillId="0" borderId="0" applyFont="0" applyFill="0" applyBorder="0" applyProtection="0">
      <alignment horizontal="right"/>
    </xf>
    <xf numFmtId="177" fontId="18" fillId="0" borderId="0" applyFont="0" applyFill="0" applyBorder="0" applyProtection="0">
      <alignment horizontal="right"/>
    </xf>
    <xf numFmtId="172" fontId="18" fillId="0" borderId="0" applyFont="0" applyFill="0" applyBorder="0" applyProtection="0">
      <alignment horizontal="right"/>
    </xf>
    <xf numFmtId="172" fontId="18" fillId="0" borderId="0" applyFont="0" applyFill="0" applyBorder="0" applyProtection="0">
      <alignment horizontal="right"/>
    </xf>
    <xf numFmtId="234" fontId="18" fillId="0" borderId="0" applyFont="0" applyFill="0" applyBorder="0" applyProtection="0">
      <alignment horizontal="right"/>
    </xf>
    <xf numFmtId="234" fontId="18" fillId="0" borderId="0" applyFont="0" applyFill="0" applyBorder="0" applyProtection="0">
      <alignment horizontal="right"/>
    </xf>
    <xf numFmtId="243" fontId="18" fillId="0" borderId="0" applyBorder="0"/>
    <xf numFmtId="234" fontId="47" fillId="0" borderId="0" applyFont="0" applyFill="0" applyBorder="0" applyProtection="0">
      <alignment horizontal="right"/>
    </xf>
    <xf numFmtId="235" fontId="47" fillId="0" borderId="0" applyFont="0" applyFill="0" applyBorder="0" applyProtection="0">
      <alignment horizontal="left"/>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4"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201" fillId="0" borderId="11" applyNumberFormat="0" applyBorder="0" applyAlignment="0" applyProtection="0">
      <alignment horizontal="right" vertical="center"/>
    </xf>
    <xf numFmtId="201" fontId="18" fillId="0" borderId="0" applyFont="0" applyFill="0" applyBorder="0" applyAlignment="0" applyProtection="0"/>
    <xf numFmtId="0" fontId="202" fillId="0" borderId="0">
      <alignment horizontal="right"/>
      <protection locked="0"/>
    </xf>
    <xf numFmtId="0" fontId="192" fillId="0" borderId="0">
      <alignment horizontal="left"/>
    </xf>
    <xf numFmtId="0" fontId="193" fillId="0" borderId="0">
      <alignment horizontal="left"/>
    </xf>
    <xf numFmtId="0" fontId="18" fillId="0" borderId="0" applyFont="0" applyFill="0" applyBorder="0" applyProtection="0">
      <alignment horizontal="right"/>
    </xf>
    <xf numFmtId="0" fontId="18" fillId="0" borderId="0" applyFont="0" applyFill="0" applyBorder="0" applyProtection="0">
      <alignment horizontal="right"/>
    </xf>
    <xf numFmtId="38" fontId="77" fillId="80" borderId="0" applyNumberFormat="0" applyBorder="0" applyAlignment="0" applyProtection="0"/>
    <xf numFmtId="0" fontId="63" fillId="113" borderId="61" applyProtection="0">
      <alignment horizontal="right"/>
    </xf>
    <xf numFmtId="0" fontId="194" fillId="113" borderId="0" applyProtection="0">
      <alignment horizontal="left"/>
    </xf>
    <xf numFmtId="0" fontId="85" fillId="0" borderId="0">
      <alignment vertical="top" wrapText="1"/>
    </xf>
    <xf numFmtId="0" fontId="85" fillId="0" borderId="0">
      <alignment vertical="top" wrapText="1"/>
    </xf>
    <xf numFmtId="0" fontId="85" fillId="0" borderId="0">
      <alignment vertical="top" wrapText="1"/>
    </xf>
    <xf numFmtId="0" fontId="85" fillId="0" borderId="0">
      <alignment vertical="top" wrapText="1"/>
    </xf>
    <xf numFmtId="207" fontId="84" fillId="0" borderId="0" applyNumberFormat="0" applyFill="0" applyAlignment="0" applyProtection="0"/>
    <xf numFmtId="207" fontId="203" fillId="0" borderId="0" applyNumberFormat="0" applyFill="0" applyAlignment="0" applyProtection="0"/>
    <xf numFmtId="207" fontId="20" fillId="0" borderId="0" applyNumberFormat="0" applyFill="0" applyAlignment="0" applyProtection="0"/>
    <xf numFmtId="207" fontId="195" fillId="0" borderId="0" applyNumberFormat="0" applyFill="0" applyAlignment="0" applyProtection="0"/>
    <xf numFmtId="207" fontId="115" fillId="0" borderId="0" applyNumberFormat="0" applyFill="0" applyAlignment="0" applyProtection="0"/>
    <xf numFmtId="207" fontId="115" fillId="0" borderId="0" applyNumberFormat="0" applyFont="0" applyFill="0" applyBorder="0" applyAlignment="0" applyProtection="0"/>
    <xf numFmtId="207" fontId="115" fillId="0" borderId="0" applyNumberFormat="0" applyFont="0" applyFill="0" applyBorder="0" applyAlignment="0" applyProtection="0"/>
    <xf numFmtId="0" fontId="79" fillId="0" borderId="0" applyFill="0" applyBorder="0" applyProtection="0">
      <alignment horizontal="left"/>
    </xf>
    <xf numFmtId="10" fontId="77" fillId="78" borderId="1" applyNumberFormat="0" applyBorder="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63" fillId="0" borderId="62" applyProtection="0">
      <alignment horizontal="right"/>
    </xf>
    <xf numFmtId="0" fontId="63" fillId="0" borderId="61" applyProtection="0">
      <alignment horizontal="right"/>
    </xf>
    <xf numFmtId="0" fontId="63" fillId="0" borderId="63" applyProtection="0">
      <alignment horizontal="center"/>
      <protection locked="0"/>
    </xf>
    <xf numFmtId="0" fontId="18" fillId="0" borderId="0"/>
    <xf numFmtId="0" fontId="18" fillId="0" borderId="0"/>
    <xf numFmtId="0" fontId="18" fillId="0" borderId="0"/>
    <xf numFmtId="1" fontId="18" fillId="0" borderId="0" applyFont="0" applyFill="0" applyBorder="0" applyProtection="0">
      <alignment horizontal="right"/>
    </xf>
    <xf numFmtId="1" fontId="18" fillId="0" borderId="0" applyFont="0" applyFill="0" applyBorder="0" applyProtection="0">
      <alignment horizontal="right"/>
    </xf>
    <xf numFmtId="0" fontId="204" fillId="0" borderId="0"/>
    <xf numFmtId="0" fontId="204" fillId="0" borderId="0"/>
    <xf numFmtId="0" fontId="204" fillId="0" borderId="0"/>
    <xf numFmtId="0" fontId="204" fillId="0" borderId="0"/>
    <xf numFmtId="0" fontId="204"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37" fillId="0" borderId="0"/>
    <xf numFmtId="0" fontId="18" fillId="0" borderId="0">
      <alignment vertical="top"/>
    </xf>
    <xf numFmtId="0" fontId="18" fillId="0" borderId="0"/>
    <xf numFmtId="0" fontId="1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38" fillId="0" borderId="0"/>
    <xf numFmtId="0" fontId="4" fillId="0" borderId="0"/>
    <xf numFmtId="0" fontId="37"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40" fontId="205" fillId="37" borderId="0">
      <alignment horizontal="right"/>
    </xf>
    <xf numFmtId="0" fontId="206" fillId="37" borderId="0">
      <alignment horizontal="right"/>
    </xf>
    <xf numFmtId="0" fontId="207" fillId="37" borderId="59"/>
    <xf numFmtId="0" fontId="207" fillId="0" borderId="0" applyBorder="0">
      <alignment horizontal="centerContinuous"/>
    </xf>
    <xf numFmtId="0" fontId="208" fillId="0" borderId="0" applyBorder="0">
      <alignment horizontal="centerContinuous"/>
    </xf>
    <xf numFmtId="236" fontId="18" fillId="0" borderId="0" applyFont="0" applyFill="0" applyBorder="0" applyProtection="0">
      <alignment horizontal="right"/>
    </xf>
    <xf numFmtId="236" fontId="18" fillId="0" borderId="0" applyFont="0" applyFill="0" applyBorder="0" applyProtection="0">
      <alignment horizontal="right"/>
    </xf>
    <xf numFmtId="10" fontId="18" fillId="0" borderId="0" applyFont="0" applyFill="0" applyBorder="0" applyAlignment="0" applyProtection="0"/>
    <xf numFmtId="9" fontId="18"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2" fontId="209" fillId="94" borderId="4" applyAlignment="0" applyProtection="0">
      <protection locked="0"/>
    </xf>
    <xf numFmtId="0" fontId="210" fillId="78" borderId="4" applyNumberFormat="0" applyAlignment="0" applyProtection="0"/>
    <xf numFmtId="0" fontId="211" fillId="93" borderId="1" applyNumberFormat="0" applyAlignment="0" applyProtection="0">
      <alignment horizontal="center" vertical="center"/>
    </xf>
    <xf numFmtId="4" fontId="38" fillId="86" borderId="51" applyNumberFormat="0" applyProtection="0">
      <alignment vertical="center"/>
    </xf>
    <xf numFmtId="4" fontId="212" fillId="86" borderId="51" applyNumberFormat="0" applyProtection="0">
      <alignment vertical="center"/>
    </xf>
    <xf numFmtId="4" fontId="38" fillId="86" borderId="51" applyNumberFormat="0" applyProtection="0">
      <alignment horizontal="left" vertical="center" indent="1"/>
    </xf>
    <xf numFmtId="4" fontId="38" fillId="86" borderId="51" applyNumberFormat="0" applyProtection="0">
      <alignment horizontal="left" vertical="center" indent="1"/>
    </xf>
    <xf numFmtId="0" fontId="18" fillId="97" borderId="51" applyNumberFormat="0" applyProtection="0">
      <alignment horizontal="left" vertical="center" indent="1"/>
    </xf>
    <xf numFmtId="4" fontId="38" fillId="114" borderId="51" applyNumberFormat="0" applyProtection="0">
      <alignment horizontal="right" vertical="center"/>
    </xf>
    <xf numFmtId="4" fontId="38" fillId="115" borderId="51" applyNumberFormat="0" applyProtection="0">
      <alignment horizontal="right" vertical="center"/>
    </xf>
    <xf numFmtId="4" fontId="38" fillId="116" borderId="51" applyNumberFormat="0" applyProtection="0">
      <alignment horizontal="right" vertical="center"/>
    </xf>
    <xf numFmtId="4" fontId="38" fillId="82" borderId="51" applyNumberFormat="0" applyProtection="0">
      <alignment horizontal="right" vertical="center"/>
    </xf>
    <xf numFmtId="4" fontId="38" fillId="117" borderId="51" applyNumberFormat="0" applyProtection="0">
      <alignment horizontal="right" vertical="center"/>
    </xf>
    <xf numFmtId="4" fontId="38" fillId="118" borderId="51" applyNumberFormat="0" applyProtection="0">
      <alignment horizontal="right" vertical="center"/>
    </xf>
    <xf numFmtId="4" fontId="38" fillId="119" borderId="51" applyNumberFormat="0" applyProtection="0">
      <alignment horizontal="right" vertical="center"/>
    </xf>
    <xf numFmtId="4" fontId="38" fillId="120" borderId="51" applyNumberFormat="0" applyProtection="0">
      <alignment horizontal="right" vertical="center"/>
    </xf>
    <xf numFmtId="4" fontId="38" fillId="74" borderId="51" applyNumberFormat="0" applyProtection="0">
      <alignment horizontal="right" vertical="center"/>
    </xf>
    <xf numFmtId="4" fontId="213" fillId="121" borderId="51" applyNumberFormat="0" applyProtection="0">
      <alignment horizontal="left" vertical="center" indent="1"/>
    </xf>
    <xf numFmtId="4" fontId="38" fillId="81" borderId="64" applyNumberFormat="0" applyProtection="0">
      <alignment horizontal="left" vertical="center" indent="1"/>
    </xf>
    <xf numFmtId="4" fontId="91" fillId="122" borderId="0" applyNumberFormat="0" applyProtection="0">
      <alignment horizontal="left" vertical="center" indent="1"/>
    </xf>
    <xf numFmtId="0" fontId="18" fillId="97" borderId="51" applyNumberFormat="0" applyProtection="0">
      <alignment horizontal="left" vertical="center" indent="1"/>
    </xf>
    <xf numFmtId="4" fontId="38" fillId="81" borderId="51" applyNumberFormat="0" applyProtection="0">
      <alignment horizontal="left" vertical="center" indent="1"/>
    </xf>
    <xf numFmtId="4" fontId="38" fillId="123" borderId="51" applyNumberFormat="0" applyProtection="0">
      <alignment horizontal="left" vertical="center" indent="1"/>
    </xf>
    <xf numFmtId="0" fontId="18" fillId="123" borderId="51" applyNumberFormat="0" applyProtection="0">
      <alignment horizontal="left" vertical="center" indent="1"/>
    </xf>
    <xf numFmtId="0" fontId="18" fillId="123" borderId="51" applyNumberFormat="0" applyProtection="0">
      <alignment horizontal="left" vertical="center" indent="1"/>
    </xf>
    <xf numFmtId="0" fontId="18" fillId="93" borderId="51" applyNumberFormat="0" applyProtection="0">
      <alignment horizontal="left" vertical="center" indent="1"/>
    </xf>
    <xf numFmtId="0" fontId="18" fillId="93" borderId="51" applyNumberFormat="0" applyProtection="0">
      <alignment horizontal="left" vertical="center" indent="1"/>
    </xf>
    <xf numFmtId="0" fontId="18" fillId="80" borderId="51" applyNumberFormat="0" applyProtection="0">
      <alignment horizontal="left" vertical="center" indent="1"/>
    </xf>
    <xf numFmtId="0" fontId="18" fillId="80" borderId="51" applyNumberFormat="0" applyProtection="0">
      <alignment horizontal="left" vertical="center" indent="1"/>
    </xf>
    <xf numFmtId="0" fontId="18" fillId="97" borderId="51" applyNumberFormat="0" applyProtection="0">
      <alignment horizontal="left" vertical="center" indent="1"/>
    </xf>
    <xf numFmtId="0" fontId="18" fillId="97" borderId="51" applyNumberFormat="0" applyProtection="0">
      <alignment horizontal="left" vertical="center" indent="1"/>
    </xf>
    <xf numFmtId="4" fontId="38" fillId="78" borderId="51" applyNumberFormat="0" applyProtection="0">
      <alignment vertical="center"/>
    </xf>
    <xf numFmtId="4" fontId="212" fillId="78" borderId="51" applyNumberFormat="0" applyProtection="0">
      <alignment vertical="center"/>
    </xf>
    <xf numFmtId="4" fontId="38" fillId="78" borderId="51" applyNumberFormat="0" applyProtection="0">
      <alignment horizontal="left" vertical="center" indent="1"/>
    </xf>
    <xf numFmtId="4" fontId="38" fillId="78" borderId="51" applyNumberFormat="0" applyProtection="0">
      <alignment horizontal="left" vertical="center" indent="1"/>
    </xf>
    <xf numFmtId="4" fontId="38" fillId="81" borderId="51" applyNumberFormat="0" applyProtection="0">
      <alignment horizontal="right" vertical="center"/>
    </xf>
    <xf numFmtId="4" fontId="212" fillId="81" borderId="51" applyNumberFormat="0" applyProtection="0">
      <alignment horizontal="right" vertical="center"/>
    </xf>
    <xf numFmtId="0" fontId="18" fillId="97" borderId="51" applyNumberFormat="0" applyProtection="0">
      <alignment horizontal="left" vertical="center" indent="1"/>
    </xf>
    <xf numFmtId="0" fontId="18" fillId="97" borderId="51" applyNumberFormat="0" applyProtection="0">
      <alignment horizontal="left" vertical="center" indent="1"/>
    </xf>
    <xf numFmtId="0" fontId="214" fillId="0" borderId="0"/>
    <xf numFmtId="4" fontId="215" fillId="81" borderId="51" applyNumberFormat="0" applyProtection="0">
      <alignment horizontal="right" vertical="center"/>
    </xf>
    <xf numFmtId="0" fontId="196" fillId="37" borderId="29">
      <alignment horizontal="center"/>
    </xf>
    <xf numFmtId="3" fontId="197" fillId="37" borderId="0"/>
    <xf numFmtId="3" fontId="196" fillId="37" borderId="0"/>
    <xf numFmtId="0" fontId="197" fillId="37" borderId="0"/>
    <xf numFmtId="0" fontId="196" fillId="37" borderId="0"/>
    <xf numFmtId="0" fontId="197" fillId="37" borderId="0">
      <alignment horizontal="center"/>
    </xf>
    <xf numFmtId="0" fontId="198" fillId="0" borderId="0">
      <alignment wrapText="1"/>
    </xf>
    <xf numFmtId="0" fontId="198" fillId="0" borderId="0">
      <alignment wrapText="1"/>
    </xf>
    <xf numFmtId="0" fontId="198" fillId="0" borderId="0">
      <alignment wrapText="1"/>
    </xf>
    <xf numFmtId="0" fontId="198" fillId="0" borderId="0">
      <alignment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90" fillId="0" borderId="0"/>
    <xf numFmtId="0" fontId="90" fillId="0" borderId="0"/>
    <xf numFmtId="0" fontId="90" fillId="0" borderId="0"/>
    <xf numFmtId="0" fontId="90" fillId="0" borderId="0"/>
    <xf numFmtId="0" fontId="199" fillId="0" borderId="0"/>
    <xf numFmtId="0" fontId="199" fillId="0" borderId="0"/>
    <xf numFmtId="0" fontId="199" fillId="0" borderId="0"/>
    <xf numFmtId="0" fontId="200" fillId="0" borderId="0"/>
    <xf numFmtId="0" fontId="200" fillId="0" borderId="0"/>
    <xf numFmtId="0" fontId="200" fillId="0" borderId="0"/>
    <xf numFmtId="237" fontId="77" fillId="0" borderId="0">
      <alignment wrapText="1"/>
      <protection locked="0"/>
    </xf>
    <xf numFmtId="237" fontId="77" fillId="0"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77" fillId="0" borderId="0">
      <alignment wrapText="1"/>
      <protection locked="0"/>
    </xf>
    <xf numFmtId="238" fontId="77" fillId="0" borderId="0">
      <alignment wrapText="1"/>
      <protection locked="0"/>
    </xf>
    <xf numFmtId="238" fontId="77" fillId="0" borderId="0">
      <alignment wrapText="1"/>
      <protection locked="0"/>
    </xf>
    <xf numFmtId="238" fontId="77" fillId="0"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77" fillId="0" borderId="0">
      <alignment wrapText="1"/>
      <protection locked="0"/>
    </xf>
    <xf numFmtId="239" fontId="77" fillId="0" borderId="0">
      <alignment wrapText="1"/>
      <protection locked="0"/>
    </xf>
    <xf numFmtId="239" fontId="77" fillId="0"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77" fillId="0" borderId="0">
      <alignment wrapText="1"/>
      <protection locked="0"/>
    </xf>
    <xf numFmtId="240" fontId="64" fillId="124" borderId="65">
      <alignment wrapText="1"/>
    </xf>
    <xf numFmtId="240" fontId="64" fillId="124" borderId="65">
      <alignment wrapText="1"/>
    </xf>
    <xf numFmtId="240" fontId="64" fillId="124" borderId="65">
      <alignment wrapText="1"/>
    </xf>
    <xf numFmtId="241" fontId="64" fillId="124" borderId="65">
      <alignment wrapText="1"/>
    </xf>
    <xf numFmtId="241" fontId="64" fillId="124" borderId="65">
      <alignment wrapText="1"/>
    </xf>
    <xf numFmtId="241" fontId="64" fillId="124" borderId="65">
      <alignment wrapText="1"/>
    </xf>
    <xf numFmtId="241" fontId="64" fillId="124" borderId="65">
      <alignment wrapText="1"/>
    </xf>
    <xf numFmtId="242" fontId="64" fillId="124" borderId="65">
      <alignment wrapText="1"/>
    </xf>
    <xf numFmtId="242" fontId="64" fillId="124" borderId="65">
      <alignment wrapText="1"/>
    </xf>
    <xf numFmtId="242" fontId="64" fillId="124" borderId="65">
      <alignment wrapText="1"/>
    </xf>
    <xf numFmtId="0" fontId="90" fillId="0" borderId="66">
      <alignment horizontal="right"/>
    </xf>
    <xf numFmtId="0" fontId="90" fillId="0" borderId="66">
      <alignment horizontal="right"/>
    </xf>
    <xf numFmtId="0" fontId="90" fillId="0" borderId="66">
      <alignment horizontal="right"/>
    </xf>
    <xf numFmtId="0" fontId="90" fillId="0" borderId="66">
      <alignment horizontal="right"/>
    </xf>
    <xf numFmtId="40" fontId="216" fillId="0" borderId="0"/>
    <xf numFmtId="0" fontId="167" fillId="0" borderId="0" applyNumberFormat="0" applyFill="0" applyBorder="0" applyProtection="0">
      <alignment horizontal="left" vertical="center" indent="10"/>
    </xf>
    <xf numFmtId="0" fontId="167" fillId="0" borderId="0" applyNumberFormat="0" applyFill="0" applyBorder="0" applyProtection="0">
      <alignment horizontal="left" vertical="center" indent="10"/>
    </xf>
    <xf numFmtId="9" fontId="4" fillId="0" borderId="0" applyFont="0" applyFill="0" applyBorder="0" applyAlignment="0" applyProtection="0"/>
    <xf numFmtId="0" fontId="4" fillId="0" borderId="0"/>
    <xf numFmtId="0" fontId="77"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18"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462">
    <xf numFmtId="0" fontId="0" fillId="0" borderId="0" xfId="0"/>
    <xf numFmtId="0" fontId="0" fillId="0" borderId="0" xfId="0" applyAlignment="1">
      <alignment wrapText="1"/>
    </xf>
    <xf numFmtId="0" fontId="0" fillId="2" borderId="0" xfId="0" applyFill="1"/>
    <xf numFmtId="0" fontId="6" fillId="0" borderId="1" xfId="0" applyFont="1" applyBorder="1" applyAlignment="1">
      <alignment horizontal="left" vertical="center"/>
    </xf>
    <xf numFmtId="0" fontId="6" fillId="0" borderId="0" xfId="0" applyFont="1"/>
    <xf numFmtId="2" fontId="6" fillId="4" borderId="1" xfId="0" applyNumberFormat="1" applyFont="1" applyFill="1" applyBorder="1" applyAlignment="1">
      <alignment horizontal="center" vertical="center"/>
    </xf>
    <xf numFmtId="0" fontId="8" fillId="0" borderId="0" xfId="0" applyFont="1"/>
    <xf numFmtId="0" fontId="11" fillId="5" borderId="0" xfId="0" applyFont="1" applyFill="1" applyAlignment="1">
      <alignment wrapText="1"/>
    </xf>
    <xf numFmtId="0" fontId="11" fillId="5" borderId="0" xfId="0" applyFont="1" applyFill="1" applyAlignment="1">
      <alignment vertical="center"/>
    </xf>
    <xf numFmtId="0" fontId="11" fillId="5" borderId="0" xfId="0" applyFont="1" applyFill="1"/>
    <xf numFmtId="0" fontId="14" fillId="0" borderId="1" xfId="0" applyFont="1" applyBorder="1"/>
    <xf numFmtId="0" fontId="6" fillId="0" borderId="1" xfId="0" applyFont="1" applyBorder="1"/>
    <xf numFmtId="0" fontId="6" fillId="0" borderId="1" xfId="0" applyFont="1" applyBorder="1" applyAlignment="1">
      <alignment horizontal="center"/>
    </xf>
    <xf numFmtId="171" fontId="0" fillId="0" borderId="0" xfId="1" applyNumberFormat="1" applyFont="1" applyFill="1" applyBorder="1"/>
    <xf numFmtId="0" fontId="0" fillId="5" borderId="0" xfId="0" applyFill="1"/>
    <xf numFmtId="2" fontId="9" fillId="4" borderId="1" xfId="1" applyNumberFormat="1" applyFont="1" applyFill="1" applyBorder="1" applyAlignment="1">
      <alignment horizontal="center" vertical="center"/>
    </xf>
    <xf numFmtId="9" fontId="6" fillId="3" borderId="1" xfId="2" applyFont="1" applyFill="1" applyBorder="1" applyAlignment="1">
      <alignment horizontal="center" vertical="center"/>
    </xf>
    <xf numFmtId="173" fontId="6" fillId="3" borderId="1" xfId="1" applyNumberFormat="1" applyFont="1" applyFill="1" applyBorder="1" applyAlignment="1">
      <alignment horizontal="center" vertical="center"/>
    </xf>
    <xf numFmtId="0" fontId="6" fillId="0" borderId="1" xfId="0" applyFont="1" applyBorder="1" applyAlignment="1">
      <alignment vertical="center" wrapText="1"/>
    </xf>
    <xf numFmtId="0" fontId="6" fillId="0" borderId="12" xfId="0" applyFont="1" applyBorder="1"/>
    <xf numFmtId="172" fontId="6" fillId="0" borderId="1" xfId="0" applyNumberFormat="1" applyFont="1" applyBorder="1" applyAlignment="1">
      <alignment horizontal="center" vertical="center"/>
    </xf>
    <xf numFmtId="172" fontId="6" fillId="0" borderId="1" xfId="1" applyNumberFormat="1" applyFont="1" applyFill="1" applyBorder="1" applyAlignment="1">
      <alignment horizontal="center" vertical="center"/>
    </xf>
    <xf numFmtId="0" fontId="5" fillId="0" borderId="0" xfId="0" applyFont="1"/>
    <xf numFmtId="14" fontId="5" fillId="0" borderId="0" xfId="0" applyNumberFormat="1" applyFont="1" applyAlignment="1">
      <alignment horizontal="left"/>
    </xf>
    <xf numFmtId="171" fontId="0" fillId="0" borderId="0" xfId="1" applyNumberFormat="1" applyFont="1"/>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7" fillId="0" borderId="0" xfId="0" applyFont="1" applyAlignment="1">
      <alignment horizontal="right" vertical="center" wrapText="1"/>
    </xf>
    <xf numFmtId="0" fontId="7" fillId="100" borderId="0" xfId="0" applyFont="1" applyFill="1" applyAlignment="1">
      <alignment horizontal="right" vertical="center" wrapText="1"/>
    </xf>
    <xf numFmtId="0" fontId="6" fillId="101" borderId="1" xfId="0" applyFont="1" applyFill="1" applyBorder="1" applyAlignment="1">
      <alignment horizontal="center" vertical="center" wrapText="1"/>
    </xf>
    <xf numFmtId="0" fontId="6" fillId="101" borderId="5" xfId="0" applyFont="1" applyFill="1" applyBorder="1" applyAlignment="1">
      <alignment horizontal="center" vertical="center" wrapText="1"/>
    </xf>
    <xf numFmtId="49" fontId="6" fillId="101" borderId="1" xfId="0" applyNumberFormat="1" applyFont="1" applyFill="1" applyBorder="1" applyAlignment="1">
      <alignment horizontal="center" vertical="center" wrapText="1"/>
    </xf>
    <xf numFmtId="49" fontId="6" fillId="101" borderId="5" xfId="0" applyNumberFormat="1" applyFont="1" applyFill="1" applyBorder="1" applyAlignment="1">
      <alignment horizontal="center" vertical="center" wrapText="1"/>
    </xf>
    <xf numFmtId="0" fontId="6" fillId="101" borderId="3" xfId="0" applyFont="1" applyFill="1" applyBorder="1" applyAlignment="1">
      <alignment horizontal="center" vertical="center" wrapText="1"/>
    </xf>
    <xf numFmtId="0" fontId="6" fillId="101" borderId="7" xfId="0" applyFont="1" applyFill="1" applyBorder="1" applyAlignment="1">
      <alignment horizontal="center" vertical="center" wrapText="1"/>
    </xf>
    <xf numFmtId="0" fontId="6" fillId="101" borderId="6" xfId="0" applyFont="1" applyFill="1" applyBorder="1" applyAlignment="1">
      <alignment horizontal="center" vertical="center" wrapText="1"/>
    </xf>
    <xf numFmtId="49" fontId="6" fillId="101" borderId="6" xfId="0" applyNumberFormat="1" applyFont="1" applyFill="1" applyBorder="1" applyAlignment="1">
      <alignment horizontal="center" vertical="center" wrapText="1"/>
    </xf>
    <xf numFmtId="0" fontId="7" fillId="100" borderId="0" xfId="0" applyFont="1" applyFill="1" applyAlignment="1">
      <alignment horizontal="center" vertical="center" wrapText="1"/>
    </xf>
    <xf numFmtId="172" fontId="6" fillId="3" borderId="1" xfId="0" applyNumberFormat="1" applyFont="1" applyFill="1" applyBorder="1" applyAlignment="1">
      <alignment horizontal="center" vertical="center"/>
    </xf>
    <xf numFmtId="0" fontId="0" fillId="2" borderId="0" xfId="0" applyFill="1" applyAlignment="1">
      <alignment wrapText="1"/>
    </xf>
    <xf numFmtId="0" fontId="174"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7" fillId="102" borderId="0" xfId="0" applyFont="1" applyFill="1" applyAlignment="1">
      <alignment horizontal="right" vertical="center" wrapText="1"/>
    </xf>
    <xf numFmtId="0" fontId="7" fillId="102" borderId="0" xfId="0" applyFont="1" applyFill="1" applyAlignment="1">
      <alignment horizontal="center" vertical="center" wrapText="1"/>
    </xf>
    <xf numFmtId="176" fontId="6" fillId="3" borderId="1" xfId="0" applyNumberFormat="1" applyFont="1" applyFill="1" applyBorder="1" applyAlignment="1">
      <alignment horizontal="center" vertical="center"/>
    </xf>
    <xf numFmtId="177" fontId="175" fillId="3" borderId="1" xfId="0" applyNumberFormat="1" applyFont="1" applyFill="1" applyBorder="1" applyAlignment="1">
      <alignment horizontal="center" vertical="center"/>
    </xf>
    <xf numFmtId="0" fontId="6" fillId="103" borderId="1" xfId="0" applyFont="1" applyFill="1" applyBorder="1" applyAlignment="1">
      <alignment horizontal="center" vertical="center" wrapText="1"/>
    </xf>
    <xf numFmtId="0" fontId="6" fillId="103" borderId="5" xfId="0" applyFont="1" applyFill="1" applyBorder="1" applyAlignment="1">
      <alignment horizontal="center" vertical="center" wrapText="1"/>
    </xf>
    <xf numFmtId="0" fontId="6" fillId="103" borderId="6" xfId="0" applyFont="1" applyFill="1" applyBorder="1" applyAlignment="1">
      <alignment horizontal="center" vertical="center" wrapText="1"/>
    </xf>
    <xf numFmtId="0" fontId="7" fillId="104" borderId="0" xfId="0" applyFont="1" applyFill="1" applyAlignment="1">
      <alignment horizontal="right" vertical="center" wrapText="1"/>
    </xf>
    <xf numFmtId="0" fontId="0" fillId="103" borderId="0" xfId="0" applyFill="1"/>
    <xf numFmtId="0" fontId="6" fillId="101" borderId="5" xfId="0" applyFont="1" applyFill="1" applyBorder="1" applyAlignment="1">
      <alignment horizontal="right" vertical="center" wrapText="1"/>
    </xf>
    <xf numFmtId="0" fontId="6" fillId="101" borderId="5" xfId="0" applyFont="1" applyFill="1" applyBorder="1" applyAlignment="1">
      <alignment horizontal="right" vertical="center"/>
    </xf>
    <xf numFmtId="0" fontId="6" fillId="5" borderId="0" xfId="0" applyFont="1" applyFill="1"/>
    <xf numFmtId="0" fontId="0" fillId="5" borderId="0" xfId="0" applyFill="1" applyAlignment="1">
      <alignment wrapText="1"/>
    </xf>
    <xf numFmtId="0" fontId="7" fillId="5" borderId="0" xfId="0" applyFont="1" applyFill="1" applyAlignment="1">
      <alignment horizontal="right" vertical="center" wrapText="1"/>
    </xf>
    <xf numFmtId="0" fontId="7" fillId="5" borderId="0" xfId="0" applyFont="1" applyFill="1" applyAlignment="1">
      <alignment horizontal="center" vertical="center" wrapText="1"/>
    </xf>
    <xf numFmtId="0" fontId="6" fillId="5" borderId="0" xfId="0" applyFont="1" applyFill="1" applyAlignment="1">
      <alignment horizontal="left" vertical="center" wrapText="1"/>
    </xf>
    <xf numFmtId="0" fontId="16" fillId="5" borderId="0" xfId="4"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horizontal="center" vertical="center"/>
    </xf>
    <xf numFmtId="0" fontId="173" fillId="5" borderId="0" xfId="0" applyFont="1" applyFill="1" applyAlignment="1">
      <alignment horizontal="left" vertical="center" wrapText="1"/>
    </xf>
    <xf numFmtId="171" fontId="6" fillId="5" borderId="0" xfId="1" applyNumberFormat="1" applyFont="1" applyFill="1" applyBorder="1" applyAlignment="1">
      <alignment horizontal="center" vertical="center" wrapText="1"/>
    </xf>
    <xf numFmtId="0" fontId="6" fillId="5" borderId="0" xfId="0" applyFont="1" applyFill="1" applyAlignment="1">
      <alignment horizontal="center"/>
    </xf>
    <xf numFmtId="0" fontId="8" fillId="5" borderId="0" xfId="0" applyFont="1" applyFill="1"/>
    <xf numFmtId="0" fontId="16" fillId="5" borderId="0" xfId="4" applyFill="1" applyBorder="1"/>
    <xf numFmtId="0" fontId="16" fillId="5" borderId="0" xfId="4" applyFill="1"/>
    <xf numFmtId="179" fontId="6" fillId="3" borderId="1" xfId="1" applyNumberFormat="1" applyFont="1" applyFill="1" applyBorder="1" applyAlignment="1">
      <alignment horizontal="center" vertical="center"/>
    </xf>
    <xf numFmtId="173" fontId="6" fillId="3" borderId="2" xfId="1" applyNumberFormat="1" applyFont="1" applyFill="1" applyBorder="1" applyAlignment="1">
      <alignment horizontal="center" vertical="center"/>
    </xf>
    <xf numFmtId="0" fontId="6" fillId="103" borderId="3" xfId="0" applyFont="1" applyFill="1" applyBorder="1" applyAlignment="1">
      <alignment horizontal="center" vertical="center" wrapText="1"/>
    </xf>
    <xf numFmtId="0" fontId="6"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6"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6" fillId="3" borderId="1" xfId="1" applyNumberFormat="1" applyFont="1" applyFill="1" applyBorder="1" applyAlignment="1">
      <alignment horizontal="center" vertical="center"/>
    </xf>
    <xf numFmtId="231" fontId="6" fillId="3" borderId="1" xfId="1" applyNumberFormat="1" applyFont="1" applyFill="1" applyBorder="1" applyAlignment="1">
      <alignment horizontal="center" vertical="center"/>
    </xf>
    <xf numFmtId="2" fontId="6" fillId="5" borderId="0" xfId="0" applyNumberFormat="1" applyFont="1" applyFill="1" applyAlignment="1">
      <alignment horizontal="center" vertical="center"/>
    </xf>
    <xf numFmtId="0" fontId="179" fillId="0" borderId="1" xfId="4" applyFont="1" applyBorder="1" applyAlignment="1">
      <alignment horizontal="left" vertical="center" wrapText="1"/>
    </xf>
    <xf numFmtId="0" fontId="6" fillId="3" borderId="2" xfId="0" applyFont="1" applyFill="1" applyBorder="1" applyAlignment="1">
      <alignment horizontal="center"/>
    </xf>
    <xf numFmtId="0" fontId="5" fillId="5" borderId="0" xfId="0" applyFont="1" applyFill="1"/>
    <xf numFmtId="0" fontId="6" fillId="100" borderId="0" xfId="0" applyFont="1" applyFill="1" applyAlignment="1">
      <alignment horizontal="right" vertical="center" wrapText="1"/>
    </xf>
    <xf numFmtId="0" fontId="172" fillId="103" borderId="0" xfId="0" applyFont="1" applyFill="1"/>
    <xf numFmtId="0" fontId="171" fillId="103" borderId="0" xfId="0" applyFont="1" applyFill="1"/>
    <xf numFmtId="0" fontId="172" fillId="0" borderId="0" xfId="0" applyFont="1"/>
    <xf numFmtId="0" fontId="0" fillId="3" borderId="1" xfId="0" applyFill="1" applyBorder="1"/>
    <xf numFmtId="0" fontId="180" fillId="5" borderId="0" xfId="0" applyFont="1" applyFill="1" applyAlignment="1">
      <alignment horizontal="center" vertical="center"/>
    </xf>
    <xf numFmtId="0" fontId="176" fillId="103" borderId="0" xfId="0" applyFont="1" applyFill="1" applyAlignment="1">
      <alignment vertical="center"/>
    </xf>
    <xf numFmtId="0" fontId="181" fillId="103" borderId="0" xfId="0" applyFont="1" applyFill="1" applyAlignment="1">
      <alignment vertical="center"/>
    </xf>
    <xf numFmtId="0" fontId="180" fillId="5" borderId="0" xfId="0" applyFont="1" applyFill="1" applyAlignment="1">
      <alignment horizontal="center" vertical="center" wrapText="1"/>
    </xf>
    <xf numFmtId="0" fontId="180" fillId="5" borderId="0" xfId="6" applyFont="1" applyFill="1" applyAlignment="1">
      <alignment horizontal="center"/>
    </xf>
    <xf numFmtId="179" fontId="9" fillId="5" borderId="0" xfId="6" applyNumberFormat="1" applyFont="1" applyFill="1" applyAlignment="1">
      <alignment horizontal="center"/>
    </xf>
    <xf numFmtId="0" fontId="182" fillId="0" borderId="1" xfId="6" applyFont="1" applyBorder="1" applyAlignment="1">
      <alignment horizontal="center"/>
    </xf>
    <xf numFmtId="179" fontId="6" fillId="0" borderId="1" xfId="6" applyNumberFormat="1" applyFont="1" applyBorder="1" applyAlignment="1">
      <alignment horizontal="left"/>
    </xf>
    <xf numFmtId="0" fontId="6" fillId="101" borderId="1" xfId="0" applyFont="1" applyFill="1" applyBorder="1" applyAlignment="1">
      <alignment horizontal="right" vertical="center" wrapText="1"/>
    </xf>
    <xf numFmtId="0" fontId="6" fillId="101" borderId="1" xfId="0" applyFont="1" applyFill="1" applyBorder="1" applyAlignment="1">
      <alignment horizontal="right" vertical="center"/>
    </xf>
    <xf numFmtId="0" fontId="180" fillId="5" borderId="0" xfId="0" applyFont="1" applyFill="1" applyAlignment="1">
      <alignment vertical="center"/>
    </xf>
    <xf numFmtId="0" fontId="171" fillId="5" borderId="0" xfId="0" applyFont="1" applyFill="1"/>
    <xf numFmtId="0" fontId="172" fillId="5" borderId="0" xfId="0" applyFont="1" applyFill="1"/>
    <xf numFmtId="0" fontId="6" fillId="101" borderId="6" xfId="0" applyFont="1" applyFill="1" applyBorder="1" applyAlignment="1">
      <alignment horizontal="right" vertical="center" wrapText="1"/>
    </xf>
    <xf numFmtId="0" fontId="6"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6"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9" fillId="0" borderId="1" xfId="6" applyNumberFormat="1" applyFont="1" applyBorder="1" applyAlignment="1">
      <alignment horizontal="left"/>
    </xf>
    <xf numFmtId="0" fontId="6" fillId="5" borderId="13" xfId="0" applyFont="1" applyFill="1" applyBorder="1"/>
    <xf numFmtId="0" fontId="6" fillId="5" borderId="10" xfId="0" applyFont="1" applyFill="1" applyBorder="1"/>
    <xf numFmtId="0" fontId="6" fillId="5" borderId="9" xfId="0" applyFont="1" applyFill="1" applyBorder="1"/>
    <xf numFmtId="0" fontId="6" fillId="5" borderId="7" xfId="0" applyFont="1" applyFill="1" applyBorder="1"/>
    <xf numFmtId="2" fontId="6" fillId="5" borderId="0" xfId="1" applyNumberFormat="1" applyFont="1" applyFill="1" applyBorder="1" applyAlignment="1">
      <alignment horizontal="center" vertical="center"/>
    </xf>
    <xf numFmtId="173" fontId="6" fillId="5" borderId="13" xfId="1" applyNumberFormat="1" applyFont="1" applyFill="1" applyBorder="1" applyAlignment="1">
      <alignment vertical="center"/>
    </xf>
    <xf numFmtId="173" fontId="6" fillId="5" borderId="10" xfId="1" applyNumberFormat="1" applyFont="1" applyFill="1" applyBorder="1" applyAlignment="1">
      <alignment vertical="center"/>
    </xf>
    <xf numFmtId="173" fontId="6" fillId="5" borderId="14" xfId="1" applyNumberFormat="1" applyFont="1" applyFill="1" applyBorder="1" applyAlignment="1">
      <alignment vertical="center"/>
    </xf>
    <xf numFmtId="9" fontId="6" fillId="5" borderId="0" xfId="2" applyFont="1" applyFill="1" applyBorder="1" applyAlignment="1">
      <alignment horizontal="center" vertical="center"/>
    </xf>
    <xf numFmtId="173" fontId="6" fillId="5" borderId="0" xfId="1" applyNumberFormat="1" applyFont="1" applyFill="1" applyBorder="1" applyAlignment="1">
      <alignment vertical="center"/>
    </xf>
    <xf numFmtId="0" fontId="13" fillId="5" borderId="0" xfId="0" applyFont="1" applyFill="1" applyAlignment="1">
      <alignment wrapText="1"/>
    </xf>
    <xf numFmtId="0" fontId="13" fillId="5" borderId="0" xfId="0" applyFont="1" applyFill="1" applyAlignment="1">
      <alignment vertical="center"/>
    </xf>
    <xf numFmtId="0" fontId="6" fillId="5" borderId="1" xfId="0" applyFont="1" applyFill="1" applyBorder="1" applyAlignment="1">
      <alignment wrapText="1"/>
    </xf>
    <xf numFmtId="0" fontId="6"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7"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7" fillId="5" borderId="0" xfId="0" applyFont="1" applyFill="1"/>
    <xf numFmtId="0" fontId="6" fillId="5" borderId="0" xfId="0" applyFont="1" applyFill="1" applyAlignment="1">
      <alignment horizontal="center" vertical="center" wrapText="1"/>
    </xf>
    <xf numFmtId="0" fontId="6" fillId="101" borderId="1" xfId="0" applyFont="1" applyFill="1" applyBorder="1" applyAlignment="1">
      <alignment horizontal="left"/>
    </xf>
    <xf numFmtId="179" fontId="6" fillId="3" borderId="12" xfId="1" applyNumberFormat="1" applyFont="1" applyFill="1" applyBorder="1" applyAlignment="1">
      <alignment horizontal="center" vertical="center"/>
    </xf>
    <xf numFmtId="231" fontId="6" fillId="3" borderId="2" xfId="1" applyNumberFormat="1" applyFont="1" applyFill="1" applyBorder="1" applyAlignment="1">
      <alignment horizontal="center" vertical="center"/>
    </xf>
    <xf numFmtId="3" fontId="6" fillId="3" borderId="3" xfId="1" applyNumberFormat="1" applyFont="1" applyFill="1" applyBorder="1" applyAlignment="1">
      <alignment horizontal="center" vertical="center"/>
    </xf>
    <xf numFmtId="179" fontId="182" fillId="3" borderId="1" xfId="0" applyNumberFormat="1" applyFont="1" applyFill="1" applyBorder="1" applyAlignment="1">
      <alignment horizontal="center"/>
    </xf>
    <xf numFmtId="0" fontId="6" fillId="100" borderId="0" xfId="7903" applyFont="1" applyFill="1" applyAlignment="1">
      <alignment horizontal="right" vertical="center" wrapText="1"/>
    </xf>
    <xf numFmtId="0" fontId="174" fillId="2" borderId="0" xfId="7903" applyFont="1" applyFill="1"/>
    <xf numFmtId="2" fontId="6" fillId="4" borderId="1" xfId="1" applyNumberFormat="1" applyFont="1" applyFill="1" applyBorder="1" applyAlignment="1">
      <alignment horizontal="center" vertical="center"/>
    </xf>
    <xf numFmtId="0" fontId="186" fillId="107" borderId="1" xfId="0" applyFont="1" applyFill="1" applyBorder="1" applyAlignment="1">
      <alignment horizontal="right" vertical="center" wrapText="1"/>
    </xf>
    <xf numFmtId="0" fontId="188" fillId="5" borderId="0" xfId="0" applyFont="1" applyFill="1"/>
    <xf numFmtId="232" fontId="6" fillId="4"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179" fontId="6" fillId="3" borderId="1" xfId="2"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6" fillId="108" borderId="1" xfId="0" applyNumberFormat="1" applyFont="1" applyFill="1" applyBorder="1" applyAlignment="1">
      <alignment horizontal="center" vertical="center"/>
    </xf>
    <xf numFmtId="0" fontId="6" fillId="2" borderId="0" xfId="0" applyFont="1" applyFill="1" applyAlignment="1">
      <alignment horizontal="center"/>
    </xf>
    <xf numFmtId="0" fontId="6" fillId="2" borderId="0" xfId="0" applyFont="1" applyFill="1" applyAlignment="1">
      <alignment horizontal="center" wrapText="1"/>
    </xf>
    <xf numFmtId="0" fontId="6" fillId="101" borderId="1" xfId="0" applyFont="1" applyFill="1" applyBorder="1" applyAlignment="1">
      <alignment horizontal="center" wrapText="1"/>
    </xf>
    <xf numFmtId="0" fontId="175" fillId="101" borderId="1" xfId="9" applyFont="1" applyFill="1" applyBorder="1" applyAlignment="1">
      <alignment horizontal="center" wrapText="1"/>
    </xf>
    <xf numFmtId="0" fontId="6" fillId="109" borderId="0" xfId="0" applyFont="1" applyFill="1" applyAlignment="1">
      <alignment horizontal="center" wrapText="1"/>
    </xf>
    <xf numFmtId="0" fontId="6" fillId="5" borderId="1" xfId="0" applyFont="1" applyFill="1" applyBorder="1" applyAlignment="1">
      <alignment horizontal="center" vertical="center" wrapText="1"/>
    </xf>
    <xf numFmtId="0" fontId="172" fillId="2" borderId="0" xfId="0" applyFont="1" applyFill="1"/>
    <xf numFmtId="0" fontId="180" fillId="2" borderId="0" xfId="0" applyFont="1" applyFill="1"/>
    <xf numFmtId="0" fontId="171" fillId="2" borderId="0" xfId="0" applyFont="1" applyFill="1"/>
    <xf numFmtId="15" fontId="175" fillId="101" borderId="1" xfId="9" applyNumberFormat="1" applyFont="1" applyFill="1" applyBorder="1" applyAlignment="1">
      <alignment horizontal="center" vertical="center" wrapText="1"/>
    </xf>
    <xf numFmtId="0" fontId="175" fillId="101" borderId="1" xfId="9" applyFont="1" applyFill="1" applyBorder="1" applyAlignment="1">
      <alignment horizontal="center" vertical="center" wrapText="1"/>
    </xf>
    <xf numFmtId="233" fontId="0" fillId="3" borderId="1" xfId="1" applyNumberFormat="1" applyFont="1" applyFill="1" applyBorder="1"/>
    <xf numFmtId="233" fontId="6" fillId="4" borderId="1" xfId="1" applyNumberFormat="1" applyFont="1" applyFill="1" applyBorder="1" applyAlignment="1">
      <alignment horizontal="center" vertical="center"/>
    </xf>
    <xf numFmtId="233" fontId="6" fillId="109" borderId="0" xfId="1" applyNumberFormat="1" applyFont="1" applyFill="1" applyAlignment="1">
      <alignment horizontal="center" vertical="center"/>
    </xf>
    <xf numFmtId="173" fontId="6" fillId="3" borderId="13" xfId="1" applyNumberFormat="1" applyFont="1" applyFill="1" applyBorder="1" applyAlignment="1">
      <alignment horizontal="center" vertical="center"/>
    </xf>
    <xf numFmtId="173" fontId="6" fillId="3" borderId="12" xfId="1" applyNumberFormat="1" applyFont="1" applyFill="1" applyBorder="1" applyAlignment="1">
      <alignment horizontal="center" vertical="center"/>
    </xf>
    <xf numFmtId="0" fontId="6" fillId="103" borderId="2" xfId="0" applyFont="1" applyFill="1" applyBorder="1" applyAlignment="1">
      <alignment horizontal="center" vertical="center" wrapText="1"/>
    </xf>
    <xf numFmtId="173" fontId="6"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80" fillId="0" borderId="0" xfId="0" applyFont="1"/>
    <xf numFmtId="0" fontId="171"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6" fillId="4" borderId="6" xfId="1" applyNumberFormat="1" applyFont="1" applyFill="1" applyBorder="1" applyAlignment="1">
      <alignment horizontal="center" vertical="center"/>
    </xf>
    <xf numFmtId="0" fontId="6" fillId="101" borderId="2" xfId="0" applyFont="1" applyFill="1" applyBorder="1" applyAlignment="1">
      <alignment horizontal="center" wrapText="1"/>
    </xf>
    <xf numFmtId="0" fontId="6" fillId="101" borderId="4" xfId="0" applyFont="1" applyFill="1" applyBorder="1" applyAlignment="1">
      <alignment horizontal="center" vertical="center" wrapText="1"/>
    </xf>
    <xf numFmtId="0" fontId="6" fillId="101" borderId="0" xfId="0" applyFont="1" applyFill="1" applyAlignment="1">
      <alignment horizontal="center" vertical="center" wrapText="1"/>
    </xf>
    <xf numFmtId="0" fontId="6" fillId="101" borderId="2" xfId="0" applyFont="1" applyFill="1" applyBorder="1" applyAlignment="1">
      <alignment horizontal="center" vertical="center" wrapText="1"/>
    </xf>
    <xf numFmtId="0" fontId="6" fillId="101" borderId="14" xfId="0" applyFont="1" applyFill="1" applyBorder="1" applyAlignment="1">
      <alignment horizontal="center" vertical="center" wrapText="1"/>
    </xf>
    <xf numFmtId="2" fontId="6" fillId="109" borderId="0" xfId="0" applyNumberFormat="1" applyFont="1" applyFill="1" applyAlignment="1">
      <alignment horizontal="center" wrapText="1"/>
    </xf>
    <xf numFmtId="0" fontId="172" fillId="110" borderId="0" xfId="0" applyFont="1" applyFill="1"/>
    <xf numFmtId="0" fontId="171" fillId="110" borderId="0" xfId="0" applyFont="1" applyFill="1" applyAlignment="1">
      <alignment horizontal="left"/>
    </xf>
    <xf numFmtId="0" fontId="171"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6" fillId="2" borderId="0" xfId="0" applyFont="1" applyFill="1"/>
    <xf numFmtId="9" fontId="0" fillId="3" borderId="1" xfId="2" applyFont="1" applyFill="1" applyBorder="1" applyAlignment="1">
      <alignment horizontal="center"/>
    </xf>
    <xf numFmtId="0" fontId="171" fillId="110" borderId="0" xfId="0" applyFont="1" applyFill="1"/>
    <xf numFmtId="2" fontId="0" fillId="111" borderId="1" xfId="0" applyNumberFormat="1" applyFill="1" applyBorder="1" applyAlignment="1">
      <alignment horizontal="center" vertical="center"/>
    </xf>
    <xf numFmtId="0" fontId="175" fillId="101" borderId="3" xfId="9" applyFont="1" applyFill="1" applyBorder="1" applyAlignment="1">
      <alignment horizontal="center" wrapText="1"/>
    </xf>
    <xf numFmtId="0" fontId="6" fillId="101" borderId="3" xfId="0" applyFont="1" applyFill="1" applyBorder="1" applyAlignment="1">
      <alignment horizontal="center" wrapText="1"/>
    </xf>
    <xf numFmtId="0" fontId="16" fillId="0" borderId="1" xfId="4" applyBorder="1" applyAlignment="1">
      <alignment horizontal="left" vertical="center" wrapText="1"/>
    </xf>
    <xf numFmtId="167" fontId="0" fillId="5" borderId="0" xfId="1" applyFont="1" applyFill="1"/>
    <xf numFmtId="167"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6" fillId="3" borderId="1" xfId="2" applyNumberFormat="1" applyFont="1" applyFill="1" applyBorder="1" applyAlignment="1">
      <alignment horizontal="center" vertical="center"/>
    </xf>
    <xf numFmtId="232" fontId="6" fillId="3" borderId="1" xfId="1" applyNumberFormat="1" applyFont="1" applyFill="1" applyBorder="1" applyAlignment="1">
      <alignment horizontal="center" vertical="center"/>
    </xf>
    <xf numFmtId="167" fontId="0" fillId="5" borderId="0" xfId="1" applyFont="1" applyFill="1" applyBorder="1"/>
    <xf numFmtId="0" fontId="10" fillId="5" borderId="0" xfId="0" applyFont="1" applyFill="1"/>
    <xf numFmtId="0" fontId="7"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6" fillId="3" borderId="2" xfId="0" applyFont="1" applyFill="1" applyBorder="1" applyAlignment="1">
      <alignment horizontal="center" vertical="center"/>
    </xf>
    <xf numFmtId="179" fontId="182" fillId="112" borderId="3" xfId="2" applyNumberFormat="1" applyFont="1" applyFill="1" applyBorder="1" applyAlignment="1">
      <alignment horizontal="center"/>
    </xf>
    <xf numFmtId="232" fontId="186"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6" fillId="0" borderId="1" xfId="0" applyFont="1" applyBorder="1" applyAlignment="1">
      <alignment wrapText="1"/>
    </xf>
    <xf numFmtId="0" fontId="9"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0" fillId="101" borderId="1" xfId="0" applyFill="1" applyBorder="1" applyAlignment="1">
      <alignment horizontal="left" vertical="center" wrapText="1"/>
    </xf>
    <xf numFmtId="0" fontId="6" fillId="3"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0" fontId="184" fillId="101" borderId="13" xfId="0" applyFont="1" applyFill="1" applyBorder="1"/>
    <xf numFmtId="0" fontId="184" fillId="101" borderId="10" xfId="0" applyFont="1" applyFill="1" applyBorder="1"/>
    <xf numFmtId="0" fontId="184" fillId="101" borderId="14" xfId="0" applyFont="1" applyFill="1" applyBorder="1"/>
    <xf numFmtId="0" fontId="185" fillId="101" borderId="9" xfId="0" applyFont="1" applyFill="1" applyBorder="1" applyAlignment="1">
      <alignment vertical="top" wrapText="1"/>
    </xf>
    <xf numFmtId="0" fontId="185" fillId="101" borderId="7" xfId="0" applyFont="1" applyFill="1" applyBorder="1" applyAlignment="1">
      <alignment vertical="top" wrapText="1"/>
    </xf>
    <xf numFmtId="0" fontId="185" fillId="101" borderId="11" xfId="0" applyFont="1" applyFill="1" applyBorder="1" applyAlignment="1">
      <alignment vertical="top" wrapText="1"/>
    </xf>
    <xf numFmtId="0" fontId="177" fillId="101" borderId="13" xfId="0" applyFont="1" applyFill="1" applyBorder="1"/>
    <xf numFmtId="0" fontId="180" fillId="101" borderId="9" xfId="0" applyFont="1" applyFill="1" applyBorder="1"/>
    <xf numFmtId="0" fontId="180" fillId="101" borderId="7" xfId="0" applyFont="1" applyFill="1" applyBorder="1"/>
    <xf numFmtId="0" fontId="180" fillId="101" borderId="11" xfId="0" applyFont="1" applyFill="1" applyBorder="1"/>
    <xf numFmtId="0" fontId="177" fillId="101" borderId="10" xfId="0" applyFont="1" applyFill="1" applyBorder="1"/>
    <xf numFmtId="0" fontId="177" fillId="101" borderId="14" xfId="0" applyFont="1" applyFill="1" applyBorder="1"/>
    <xf numFmtId="0" fontId="11" fillId="5" borderId="1" xfId="0" quotePrefix="1" applyFont="1" applyFill="1" applyBorder="1" applyAlignment="1">
      <alignment wrapText="1"/>
    </xf>
    <xf numFmtId="0" fontId="186" fillId="125" borderId="1" xfId="0" applyFont="1" applyFill="1" applyBorder="1" applyAlignment="1">
      <alignment horizontal="center" vertical="center"/>
    </xf>
    <xf numFmtId="0" fontId="186" fillId="125" borderId="2" xfId="0" applyFont="1" applyFill="1" applyBorder="1" applyAlignment="1">
      <alignment horizontal="center"/>
    </xf>
    <xf numFmtId="3" fontId="186" fillId="125" borderId="1" xfId="0" applyNumberFormat="1" applyFont="1" applyFill="1" applyBorder="1" applyAlignment="1">
      <alignment horizontal="center" vertical="center"/>
    </xf>
    <xf numFmtId="0" fontId="186" fillId="125" borderId="2" xfId="0" applyFont="1" applyFill="1" applyBorder="1" applyAlignment="1">
      <alignment horizontal="center" vertical="center"/>
    </xf>
    <xf numFmtId="3" fontId="186" fillId="125" borderId="3" xfId="0" applyNumberFormat="1" applyFont="1" applyFill="1" applyBorder="1" applyAlignment="1">
      <alignment horizontal="center" vertical="center"/>
    </xf>
    <xf numFmtId="10" fontId="186" fillId="125" borderId="1" xfId="0" applyNumberFormat="1" applyFont="1" applyFill="1" applyBorder="1" applyAlignment="1">
      <alignment horizontal="center" vertical="center"/>
    </xf>
    <xf numFmtId="232" fontId="186" fillId="3" borderId="1" xfId="1" applyNumberFormat="1" applyFont="1" applyFill="1" applyBorder="1" applyAlignment="1">
      <alignment horizontal="center" vertical="center"/>
    </xf>
    <xf numFmtId="0" fontId="6" fillId="0" borderId="5" xfId="0" applyFont="1" applyBorder="1" applyAlignment="1">
      <alignment horizontal="left" vertical="center" wrapText="1"/>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171" fontId="6" fillId="0" borderId="12"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3" fontId="6" fillId="3" borderId="12" xfId="1" applyNumberFormat="1" applyFont="1" applyFill="1" applyBorder="1" applyAlignment="1">
      <alignment horizontal="center" vertical="center"/>
    </xf>
    <xf numFmtId="3" fontId="6" fillId="3" borderId="6" xfId="1" applyNumberFormat="1" applyFont="1" applyFill="1" applyBorder="1" applyAlignment="1">
      <alignment horizontal="center" vertical="center"/>
    </xf>
    <xf numFmtId="3" fontId="6" fillId="3" borderId="2" xfId="1" applyNumberFormat="1" applyFont="1" applyFill="1" applyBorder="1" applyAlignment="1">
      <alignment horizontal="center" vertical="center"/>
    </xf>
    <xf numFmtId="3" fontId="186" fillId="125" borderId="2" xfId="0" applyNumberFormat="1" applyFont="1" applyFill="1" applyBorder="1" applyAlignment="1">
      <alignment horizontal="center" vertical="center"/>
    </xf>
    <xf numFmtId="231" fontId="6" fillId="3" borderId="12" xfId="1" applyNumberFormat="1" applyFont="1" applyFill="1" applyBorder="1" applyAlignment="1">
      <alignment horizontal="center" vertical="center"/>
    </xf>
    <xf numFmtId="232" fontId="6"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9" fillId="101" borderId="3" xfId="0" applyFont="1" applyFill="1" applyBorder="1" applyAlignment="1">
      <alignment horizontal="center" vertical="center" wrapText="1"/>
    </xf>
    <xf numFmtId="0" fontId="9" fillId="101" borderId="1" xfId="0" applyFont="1" applyFill="1" applyBorder="1" applyAlignment="1">
      <alignment horizontal="center" vertical="center" wrapText="1"/>
    </xf>
    <xf numFmtId="0" fontId="9" fillId="101" borderId="11" xfId="0" applyFont="1" applyFill="1" applyBorder="1" applyAlignment="1">
      <alignment horizontal="center" vertical="center" wrapText="1"/>
    </xf>
    <xf numFmtId="231" fontId="6" fillId="3" borderId="13" xfId="1" applyNumberFormat="1" applyFont="1" applyFill="1" applyBorder="1" applyAlignment="1">
      <alignment horizontal="center" vertical="center"/>
    </xf>
    <xf numFmtId="15" fontId="175" fillId="101" borderId="2" xfId="9" applyNumberFormat="1" applyFont="1" applyFill="1" applyBorder="1" applyAlignment="1">
      <alignment horizontal="center" vertical="center" wrapText="1"/>
    </xf>
    <xf numFmtId="0" fontId="175" fillId="101" borderId="2" xfId="9" applyFont="1" applyFill="1" applyBorder="1" applyAlignment="1">
      <alignment horizontal="center" vertical="center" wrapText="1"/>
    </xf>
    <xf numFmtId="176" fontId="175" fillId="101" borderId="2" xfId="9" applyNumberFormat="1" applyFont="1" applyFill="1" applyBorder="1" applyAlignment="1">
      <alignment horizontal="center" vertical="center" wrapText="1"/>
    </xf>
    <xf numFmtId="172" fontId="175"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11" fillId="0" borderId="1" xfId="0" quotePrefix="1" applyFont="1" applyBorder="1" applyAlignment="1">
      <alignment wrapText="1"/>
    </xf>
    <xf numFmtId="0" fontId="11" fillId="5" borderId="1" xfId="0" applyFont="1" applyFill="1" applyBorder="1" applyAlignment="1">
      <alignment vertical="center"/>
    </xf>
    <xf numFmtId="0" fontId="11" fillId="5" borderId="1" xfId="0" applyFont="1" applyFill="1" applyBorder="1" applyAlignment="1">
      <alignment vertical="center" wrapText="1"/>
    </xf>
    <xf numFmtId="0" fontId="11" fillId="0" borderId="1" xfId="0" applyFont="1" applyBorder="1" applyAlignment="1">
      <alignment vertical="center" wrapText="1"/>
    </xf>
    <xf numFmtId="14" fontId="11" fillId="5" borderId="1" xfId="0" applyNumberFormat="1" applyFont="1" applyFill="1" applyBorder="1" applyAlignment="1">
      <alignment horizontal="left" vertical="center" wrapText="1"/>
    </xf>
    <xf numFmtId="14" fontId="11" fillId="0" borderId="1" xfId="0" applyNumberFormat="1" applyFont="1" applyBorder="1" applyAlignment="1">
      <alignment horizontal="left" vertical="center" wrapText="1"/>
    </xf>
    <xf numFmtId="0" fontId="11" fillId="5" borderId="1" xfId="0" applyFont="1" applyFill="1" applyBorder="1" applyAlignment="1">
      <alignment wrapText="1"/>
    </xf>
    <xf numFmtId="14" fontId="11" fillId="5" borderId="1" xfId="0" applyNumberFormat="1" applyFont="1" applyFill="1" applyBorder="1" applyAlignment="1">
      <alignment horizontal="left" wrapText="1"/>
    </xf>
    <xf numFmtId="232" fontId="186" fillId="0" borderId="12" xfId="1" applyNumberFormat="1" applyFont="1" applyFill="1" applyBorder="1" applyAlignment="1">
      <alignment horizontal="center" vertical="center"/>
    </xf>
    <xf numFmtId="0" fontId="3" fillId="0" borderId="1" xfId="0" quotePrefix="1" applyFont="1" applyBorder="1" applyAlignment="1">
      <alignment wrapText="1"/>
    </xf>
    <xf numFmtId="179" fontId="0" fillId="3" borderId="1" xfId="2" applyNumberFormat="1" applyFont="1" applyFill="1" applyBorder="1"/>
    <xf numFmtId="14" fontId="3" fillId="0" borderId="1" xfId="0" applyNumberFormat="1" applyFont="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vertical="center"/>
    </xf>
    <xf numFmtId="49" fontId="3" fillId="0" borderId="1" xfId="0" quotePrefix="1" applyNumberFormat="1" applyFont="1" applyBorder="1" applyAlignment="1">
      <alignment wrapText="1"/>
    </xf>
    <xf numFmtId="0" fontId="3" fillId="5" borderId="1" xfId="0" applyFont="1" applyFill="1" applyBorder="1" applyAlignment="1">
      <alignment vertical="center"/>
    </xf>
    <xf numFmtId="14" fontId="3" fillId="5" borderId="1" xfId="0" applyNumberFormat="1" applyFont="1" applyFill="1" applyBorder="1" applyAlignment="1">
      <alignment horizontal="left" vertical="center"/>
    </xf>
    <xf numFmtId="49" fontId="3" fillId="5" borderId="1" xfId="0" quotePrefix="1" applyNumberFormat="1" applyFont="1" applyFill="1" applyBorder="1" applyAlignment="1">
      <alignment wrapText="1"/>
    </xf>
    <xf numFmtId="0" fontId="3" fillId="0" borderId="1" xfId="0" applyFont="1" applyBorder="1"/>
    <xf numFmtId="0" fontId="218" fillId="0" borderId="1" xfId="0" applyFont="1" applyBorder="1" applyAlignment="1">
      <alignment horizontal="left" vertical="center" wrapText="1"/>
    </xf>
    <xf numFmtId="2" fontId="6" fillId="3" borderId="1" xfId="0" applyNumberFormat="1" applyFont="1" applyFill="1" applyBorder="1" applyAlignment="1">
      <alignment horizontal="center" vertical="center" wrapText="1"/>
    </xf>
    <xf numFmtId="173" fontId="0" fillId="5" borderId="0" xfId="0" applyNumberFormat="1" applyFill="1"/>
    <xf numFmtId="233" fontId="0" fillId="111" borderId="68"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3" xfId="1" applyNumberFormat="1" applyFont="1" applyFill="1" applyBorder="1" applyAlignment="1">
      <alignment horizontal="right"/>
    </xf>
    <xf numFmtId="0" fontId="2" fillId="0" borderId="1" xfId="0" quotePrefix="1" applyFont="1" applyBorder="1" applyAlignment="1">
      <alignment wrapText="1"/>
    </xf>
    <xf numFmtId="0" fontId="1" fillId="0" borderId="1" xfId="0" quotePrefix="1" applyFont="1" applyBorder="1" applyAlignment="1">
      <alignment wrapText="1"/>
    </xf>
    <xf numFmtId="0" fontId="0" fillId="5" borderId="0" xfId="0" applyFill="1" applyAlignment="1">
      <alignment horizontal="left" wrapText="1"/>
    </xf>
    <xf numFmtId="0" fontId="176" fillId="106" borderId="12" xfId="0" applyFont="1" applyFill="1" applyBorder="1" applyAlignment="1">
      <alignment horizontal="left" wrapText="1"/>
    </xf>
    <xf numFmtId="0" fontId="176" fillId="106" borderId="5" xfId="0" applyFont="1" applyFill="1" applyBorder="1" applyAlignment="1">
      <alignment horizontal="left" wrapText="1"/>
    </xf>
    <xf numFmtId="0" fontId="176" fillId="106" borderId="6" xfId="0" applyFont="1" applyFill="1" applyBorder="1" applyAlignment="1">
      <alignment horizontal="left" wrapText="1"/>
    </xf>
    <xf numFmtId="0" fontId="0" fillId="2" borderId="0" xfId="0" applyFill="1" applyAlignment="1">
      <alignment horizontal="left" wrapText="1"/>
    </xf>
    <xf numFmtId="0" fontId="180" fillId="101" borderId="1" xfId="6"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xf>
    <xf numFmtId="0" fontId="6" fillId="0" borderId="1" xfId="0" applyFont="1" applyBorder="1" applyAlignment="1">
      <alignment horizontal="center" vertical="center"/>
    </xf>
    <xf numFmtId="0" fontId="0" fillId="101" borderId="1" xfId="0" applyFill="1" applyBorder="1" applyAlignment="1">
      <alignment horizontal="left" vertical="center" wrapText="1"/>
    </xf>
    <xf numFmtId="0" fontId="0" fillId="101" borderId="1" xfId="0" applyFill="1" applyBorder="1" applyAlignment="1">
      <alignment horizontal="left" vertical="center"/>
    </xf>
    <xf numFmtId="0" fontId="0" fillId="101" borderId="1" xfId="0" applyFill="1" applyBorder="1" applyAlignment="1">
      <alignment horizontal="center"/>
    </xf>
    <xf numFmtId="0" fontId="177" fillId="101" borderId="13" xfId="7903" applyFont="1" applyFill="1" applyBorder="1" applyAlignment="1">
      <alignment horizontal="left"/>
    </xf>
    <xf numFmtId="0" fontId="178" fillId="101" borderId="10" xfId="7903" applyFont="1" applyFill="1" applyBorder="1" applyAlignment="1">
      <alignment horizontal="left"/>
    </xf>
    <xf numFmtId="0" fontId="178" fillId="101" borderId="14" xfId="7903" applyFont="1" applyFill="1" applyBorder="1" applyAlignment="1">
      <alignment horizontal="left"/>
    </xf>
    <xf numFmtId="0" fontId="185" fillId="101" borderId="9" xfId="6" applyFont="1" applyFill="1" applyBorder="1" applyAlignment="1">
      <alignment horizontal="left" vertical="top" wrapText="1"/>
    </xf>
    <xf numFmtId="0" fontId="185" fillId="101" borderId="7" xfId="6" applyFont="1" applyFill="1" applyBorder="1" applyAlignment="1">
      <alignment horizontal="left" vertical="top" wrapText="1"/>
    </xf>
    <xf numFmtId="0" fontId="185" fillId="101" borderId="11" xfId="6" applyFont="1" applyFill="1" applyBorder="1" applyAlignment="1">
      <alignment horizontal="left" vertical="top"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101" borderId="2" xfId="0" applyFill="1" applyBorder="1" applyAlignment="1">
      <alignment horizontal="center"/>
    </xf>
    <xf numFmtId="0" fontId="0" fillId="101" borderId="3" xfId="0"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84" fillId="101" borderId="13" xfId="7903" applyFont="1" applyFill="1" applyBorder="1" applyAlignment="1">
      <alignment horizontal="left"/>
    </xf>
    <xf numFmtId="0" fontId="187" fillId="101" borderId="10" xfId="7903" applyFont="1" applyFill="1" applyBorder="1" applyAlignment="1">
      <alignment horizontal="left"/>
    </xf>
    <xf numFmtId="0" fontId="187" fillId="101" borderId="14" xfId="7903" applyFont="1" applyFill="1" applyBorder="1" applyAlignment="1">
      <alignment horizontal="left"/>
    </xf>
    <xf numFmtId="0" fontId="180" fillId="105" borderId="1" xfId="0" applyFont="1" applyFill="1" applyBorder="1" applyAlignment="1">
      <alignment horizontal="left" vertical="center"/>
    </xf>
    <xf numFmtId="0" fontId="180" fillId="101" borderId="1" xfId="6" applyFont="1" applyFill="1"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180" fillId="0" borderId="2" xfId="0" applyFont="1" applyBorder="1" applyAlignment="1">
      <alignment horizontal="left" vertical="center" wrapText="1"/>
    </xf>
    <xf numFmtId="0" fontId="180" fillId="0" borderId="4" xfId="0" applyFont="1" applyBorder="1" applyAlignment="1">
      <alignment horizontal="left" vertical="center" wrapText="1"/>
    </xf>
    <xf numFmtId="0" fontId="180" fillId="0" borderId="3" xfId="0" applyFont="1" applyBorder="1" applyAlignment="1">
      <alignment horizontal="left" vertical="center" wrapText="1"/>
    </xf>
    <xf numFmtId="179" fontId="9" fillId="0" borderId="1" xfId="6" applyNumberFormat="1" applyFont="1" applyBorder="1" applyAlignment="1">
      <alignment horizontal="center"/>
    </xf>
    <xf numFmtId="0" fontId="180" fillId="0" borderId="1" xfId="0" applyFont="1" applyBorder="1" applyAlignment="1">
      <alignment horizontal="left" vertical="center" wrapText="1"/>
    </xf>
    <xf numFmtId="0" fontId="0" fillId="101" borderId="6" xfId="0" applyFill="1" applyBorder="1" applyAlignment="1">
      <alignment horizont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101" borderId="12" xfId="0" applyFont="1" applyFill="1" applyBorder="1" applyAlignment="1">
      <alignment horizontal="center"/>
    </xf>
    <xf numFmtId="0" fontId="6" fillId="101" borderId="6" xfId="0" applyFont="1" applyFill="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76" fillId="103" borderId="12" xfId="0" applyFont="1" applyFill="1" applyBorder="1" applyAlignment="1">
      <alignment horizontal="left" vertical="center"/>
    </xf>
    <xf numFmtId="0" fontId="176" fillId="103" borderId="5" xfId="0" applyFont="1" applyFill="1" applyBorder="1" applyAlignment="1">
      <alignment horizontal="left" vertical="center"/>
    </xf>
    <xf numFmtId="0" fontId="6" fillId="101" borderId="1" xfId="0" applyFont="1" applyFill="1" applyBorder="1" applyAlignment="1">
      <alignment horizontal="left" vertical="center"/>
    </xf>
    <xf numFmtId="0" fontId="6" fillId="101" borderId="1" xfId="0" applyFont="1" applyFill="1" applyBorder="1" applyAlignment="1">
      <alignment horizontal="left" vertical="center" wrapText="1"/>
    </xf>
    <xf numFmtId="2" fontId="6" fillId="0" borderId="1" xfId="0" applyNumberFormat="1" applyFont="1" applyBorder="1" applyAlignment="1">
      <alignment horizontal="center" vertical="center"/>
    </xf>
    <xf numFmtId="0" fontId="6" fillId="0" borderId="12"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2" fontId="6" fillId="0" borderId="2" xfId="1" applyNumberFormat="1" applyFont="1" applyFill="1" applyBorder="1" applyAlignment="1">
      <alignment horizontal="center" vertical="center"/>
    </xf>
    <xf numFmtId="2" fontId="6" fillId="0" borderId="3" xfId="1"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84" fillId="101" borderId="13" xfId="0" applyFont="1" applyFill="1" applyBorder="1" applyAlignment="1">
      <alignment horizontal="left"/>
    </xf>
    <xf numFmtId="0" fontId="184" fillId="101" borderId="10" xfId="0" applyFont="1" applyFill="1" applyBorder="1" applyAlignment="1">
      <alignment horizontal="left"/>
    </xf>
    <xf numFmtId="0" fontId="184" fillId="101" borderId="14" xfId="0" applyFont="1" applyFill="1" applyBorder="1" applyAlignment="1">
      <alignment horizontal="left"/>
    </xf>
    <xf numFmtId="0" fontId="185" fillId="101" borderId="9" xfId="0" applyFont="1" applyFill="1" applyBorder="1" applyAlignment="1">
      <alignment horizontal="left" vertical="top" wrapText="1"/>
    </xf>
    <xf numFmtId="0" fontId="185" fillId="101" borderId="7" xfId="0" applyFont="1" applyFill="1" applyBorder="1" applyAlignment="1">
      <alignment horizontal="left" vertical="top" wrapText="1"/>
    </xf>
    <xf numFmtId="0" fontId="185" fillId="101" borderId="11" xfId="0" applyFont="1" applyFill="1" applyBorder="1" applyAlignment="1">
      <alignment horizontal="left" vertical="top" wrapText="1"/>
    </xf>
    <xf numFmtId="0" fontId="0" fillId="2" borderId="0" xfId="0" applyFill="1" applyAlignment="1">
      <alignment horizontal="left"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4" borderId="12" xfId="0" applyFont="1" applyFill="1" applyBorder="1" applyAlignment="1">
      <alignment horizontal="center"/>
    </xf>
    <xf numFmtId="0" fontId="6" fillId="4" borderId="6" xfId="0" applyFont="1" applyFill="1" applyBorder="1" applyAlignment="1">
      <alignment horizontal="center"/>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1" fontId="6" fillId="0" borderId="12" xfId="1" applyNumberFormat="1" applyFont="1" applyFill="1" applyBorder="1" applyAlignment="1">
      <alignment horizontal="center" vertical="center" wrapText="1"/>
    </xf>
    <xf numFmtId="171" fontId="6" fillId="0" borderId="5"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171" fontId="6" fillId="0" borderId="13" xfId="1" applyNumberFormat="1" applyFont="1" applyFill="1" applyBorder="1" applyAlignment="1">
      <alignment horizontal="center" vertical="center" wrapText="1"/>
    </xf>
    <xf numFmtId="171" fontId="6" fillId="0" borderId="10" xfId="1" applyNumberFormat="1" applyFont="1" applyFill="1" applyBorder="1" applyAlignment="1">
      <alignment horizontal="center" vertical="center" wrapText="1"/>
    </xf>
    <xf numFmtId="171" fontId="6" fillId="0" borderId="14" xfId="1" applyNumberFormat="1" applyFont="1" applyFill="1" applyBorder="1" applyAlignment="1">
      <alignment horizontal="center" vertical="center" wrapText="1"/>
    </xf>
    <xf numFmtId="171" fontId="6" fillId="0" borderId="9" xfId="1" applyNumberFormat="1" applyFont="1" applyFill="1" applyBorder="1" applyAlignment="1">
      <alignment horizontal="center" vertical="center" wrapText="1"/>
    </xf>
    <xf numFmtId="171" fontId="6" fillId="0" borderId="7" xfId="1" applyNumberFormat="1" applyFont="1" applyFill="1" applyBorder="1" applyAlignment="1">
      <alignment horizontal="center" vertical="center" wrapText="1"/>
    </xf>
    <xf numFmtId="171" fontId="6" fillId="0" borderId="11" xfId="1"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3" xfId="0" applyFont="1" applyBorder="1" applyAlignment="1">
      <alignment horizontal="center"/>
    </xf>
    <xf numFmtId="0" fontId="6" fillId="0" borderId="8" xfId="0" applyFont="1" applyBorder="1" applyAlignment="1">
      <alignment horizontal="center"/>
    </xf>
    <xf numFmtId="0" fontId="16" fillId="0" borderId="2" xfId="4" applyBorder="1" applyAlignment="1">
      <alignment horizontal="left" vertical="center" wrapText="1"/>
    </xf>
    <xf numFmtId="0" fontId="16" fillId="0" borderId="4" xfId="4" applyBorder="1" applyAlignment="1">
      <alignment horizontal="left" vertical="center" wrapText="1"/>
    </xf>
    <xf numFmtId="179" fontId="6" fillId="5" borderId="13" xfId="1" applyNumberFormat="1" applyFont="1" applyFill="1" applyBorder="1" applyAlignment="1">
      <alignment horizontal="center" vertical="center"/>
    </xf>
    <xf numFmtId="179" fontId="6" fillId="5" borderId="10" xfId="1" applyNumberFormat="1" applyFont="1" applyFill="1" applyBorder="1" applyAlignment="1">
      <alignment horizontal="center" vertical="center"/>
    </xf>
    <xf numFmtId="179" fontId="6" fillId="5" borderId="14" xfId="1" applyNumberFormat="1" applyFont="1" applyFill="1" applyBorder="1" applyAlignment="1">
      <alignment horizontal="center" vertical="center"/>
    </xf>
    <xf numFmtId="179" fontId="6" fillId="5" borderId="9" xfId="1" applyNumberFormat="1" applyFont="1" applyFill="1" applyBorder="1" applyAlignment="1">
      <alignment horizontal="center" vertical="center"/>
    </xf>
    <xf numFmtId="179" fontId="6" fillId="5" borderId="7" xfId="1" applyNumberFormat="1" applyFont="1" applyFill="1" applyBorder="1" applyAlignment="1">
      <alignment horizontal="center" vertical="center"/>
    </xf>
    <xf numFmtId="179" fontId="6" fillId="5" borderId="11" xfId="1" applyNumberFormat="1" applyFont="1" applyFill="1" applyBorder="1" applyAlignment="1">
      <alignment horizontal="center" vertical="center"/>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176" fillId="103" borderId="0" xfId="0" applyFont="1" applyFill="1" applyAlignment="1">
      <alignment horizontal="left" vertical="center"/>
    </xf>
    <xf numFmtId="0" fontId="182" fillId="105" borderId="1" xfId="0" applyFont="1" applyFill="1" applyBorder="1" applyAlignment="1">
      <alignment horizontal="center" vertical="center" wrapText="1"/>
    </xf>
    <xf numFmtId="0" fontId="182" fillId="0" borderId="4" xfId="0" applyFont="1" applyBorder="1" applyAlignment="1">
      <alignment horizontal="center" vertical="center" wrapText="1"/>
    </xf>
    <xf numFmtId="0" fontId="182" fillId="0" borderId="3" xfId="0" applyFont="1" applyBorder="1" applyAlignment="1">
      <alignment horizontal="center" vertical="center" wrapText="1"/>
    </xf>
    <xf numFmtId="0" fontId="182" fillId="101" borderId="12" xfId="6" applyFont="1" applyFill="1" applyBorder="1" applyAlignment="1">
      <alignment horizontal="left" vertical="center"/>
    </xf>
    <xf numFmtId="0" fontId="182" fillId="101" borderId="1" xfId="6" applyFont="1" applyFill="1" applyBorder="1" applyAlignment="1">
      <alignment horizontal="center" vertical="center"/>
    </xf>
    <xf numFmtId="0" fontId="6" fillId="101" borderId="2" xfId="0" applyFont="1" applyFill="1" applyBorder="1" applyAlignment="1">
      <alignment horizontal="center"/>
    </xf>
    <xf numFmtId="0" fontId="6" fillId="101" borderId="4" xfId="0" applyFont="1" applyFill="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wrapText="1"/>
    </xf>
    <xf numFmtId="0" fontId="6" fillId="0" borderId="9" xfId="0" applyFont="1" applyBorder="1" applyAlignment="1">
      <alignment horizontal="center"/>
    </xf>
    <xf numFmtId="0" fontId="182" fillId="0" borderId="2" xfId="0" applyFont="1" applyBorder="1" applyAlignment="1">
      <alignment horizontal="left" vertical="center" wrapText="1"/>
    </xf>
    <xf numFmtId="0" fontId="182" fillId="0" borderId="3" xfId="0" applyFont="1" applyBorder="1" applyAlignment="1">
      <alignment horizontal="left" vertical="center" wrapText="1"/>
    </xf>
    <xf numFmtId="172" fontId="6" fillId="0" borderId="2" xfId="0" applyNumberFormat="1" applyFont="1" applyBorder="1" applyAlignment="1">
      <alignment horizontal="center" vertical="center"/>
    </xf>
    <xf numFmtId="172" fontId="6" fillId="0" borderId="3" xfId="0" applyNumberFormat="1" applyFont="1" applyBorder="1" applyAlignment="1">
      <alignment horizontal="center" vertical="center"/>
    </xf>
    <xf numFmtId="172" fontId="6" fillId="0" borderId="2"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6" fillId="0" borderId="2" xfId="0" applyNumberFormat="1" applyFont="1" applyBorder="1" applyAlignment="1">
      <alignment horizontal="center"/>
    </xf>
    <xf numFmtId="172" fontId="6" fillId="0" borderId="3" xfId="0" applyNumberFormat="1" applyFont="1" applyBorder="1" applyAlignment="1">
      <alignment horizontal="center"/>
    </xf>
    <xf numFmtId="0" fontId="6" fillId="2" borderId="0" xfId="0" applyFont="1" applyFill="1" applyAlignment="1">
      <alignment horizontal="left" wrapText="1"/>
    </xf>
    <xf numFmtId="0" fontId="171" fillId="101" borderId="13" xfId="0" applyFont="1" applyFill="1" applyBorder="1" applyAlignment="1">
      <alignment horizontal="center"/>
    </xf>
    <xf numFmtId="0" fontId="171" fillId="101" borderId="9" xfId="0" applyFont="1" applyFill="1" applyBorder="1" applyAlignment="1">
      <alignment horizontal="center"/>
    </xf>
    <xf numFmtId="0" fontId="177" fillId="101" borderId="13" xfId="0" applyFont="1" applyFill="1" applyBorder="1" applyAlignment="1">
      <alignment horizontal="left"/>
    </xf>
    <xf numFmtId="0" fontId="177" fillId="101" borderId="10" xfId="0" applyFont="1" applyFill="1" applyBorder="1" applyAlignment="1">
      <alignment horizontal="left"/>
    </xf>
    <xf numFmtId="0" fontId="180" fillId="101" borderId="9" xfId="0" applyFont="1" applyFill="1" applyBorder="1" applyAlignment="1">
      <alignment horizontal="left"/>
    </xf>
    <xf numFmtId="0" fontId="180" fillId="101" borderId="7" xfId="0" applyFont="1" applyFill="1" applyBorder="1" applyAlignment="1">
      <alignment horizontal="left"/>
    </xf>
    <xf numFmtId="232" fontId="6" fillId="5" borderId="13" xfId="1" applyNumberFormat="1" applyFont="1" applyFill="1" applyBorder="1" applyAlignment="1">
      <alignment horizontal="center" vertical="center"/>
    </xf>
    <xf numFmtId="232" fontId="6" fillId="5" borderId="10" xfId="1" applyNumberFormat="1" applyFont="1" applyFill="1" applyBorder="1" applyAlignment="1">
      <alignment horizontal="center" vertical="center"/>
    </xf>
    <xf numFmtId="232" fontId="6" fillId="5" borderId="14" xfId="1" applyNumberFormat="1" applyFont="1" applyFill="1" applyBorder="1" applyAlignment="1">
      <alignment horizontal="center" vertical="center"/>
    </xf>
    <xf numFmtId="232" fontId="6" fillId="5" borderId="8" xfId="1" applyNumberFormat="1" applyFont="1" applyFill="1" applyBorder="1" applyAlignment="1">
      <alignment horizontal="center" vertical="center"/>
    </xf>
    <xf numFmtId="232" fontId="6" fillId="5" borderId="0" xfId="1" applyNumberFormat="1" applyFont="1" applyFill="1" applyBorder="1" applyAlignment="1">
      <alignment horizontal="center" vertical="center"/>
    </xf>
    <xf numFmtId="232" fontId="6" fillId="5" borderId="59" xfId="1" applyNumberFormat="1" applyFont="1" applyFill="1" applyBorder="1" applyAlignment="1">
      <alignment horizontal="center" vertical="center"/>
    </xf>
    <xf numFmtId="173" fontId="6" fillId="5" borderId="12" xfId="1" applyNumberFormat="1" applyFont="1" applyFill="1" applyBorder="1" applyAlignment="1">
      <alignment horizontal="center" vertical="center"/>
    </xf>
    <xf numFmtId="173" fontId="6" fillId="5" borderId="6" xfId="1" applyNumberFormat="1" applyFont="1" applyFill="1" applyBorder="1" applyAlignment="1">
      <alignment horizontal="center" vertical="center"/>
    </xf>
    <xf numFmtId="0" fontId="6" fillId="0" borderId="10" xfId="0" applyFont="1" applyBorder="1" applyAlignment="1">
      <alignment horizontal="center"/>
    </xf>
    <xf numFmtId="0" fontId="6" fillId="0" borderId="7" xfId="0" applyFont="1" applyBorder="1" applyAlignment="1">
      <alignment horizontal="center"/>
    </xf>
  </cellXfs>
  <cellStyles count="8401">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11709</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3.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november-2023/" TargetMode="External"/><Relationship Id="rId1" Type="http://schemas.openxmlformats.org/officeDocument/2006/relationships/hyperlink" Target="https://obr.uk/efo/economic-and-fiscal-outlook-november-2023/" TargetMode="External"/><Relationship Id="rId6" Type="http://schemas.openxmlformats.org/officeDocument/2006/relationships/vmlDrawing" Target="../drawings/vmlDrawing5.vml"/><Relationship Id="rId5" Type="http://schemas.openxmlformats.org/officeDocument/2006/relationships/printerSettings" Target="../printerSettings/printerSettings12.bin"/><Relationship Id="rId4" Type="http://schemas.openxmlformats.org/officeDocument/2006/relationships/hyperlink" Target="https://assets.publishing.service.gov.uk/government/uploads/system/uploads/attachment_data/file/1065825/eco4-final-ia.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obr.uk/efo/economic-and-fiscal-outlook-november-2023/"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2.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publications/renewables-obligation-ro-buy-out-price-mutualisation-threshold-and-mutualisation-ceilings-2024-2025" TargetMode="External"/><Relationship Id="rId6" Type="http://schemas.openxmlformats.org/officeDocument/2006/relationships/vmlDrawing" Target="../drawings/vmlDrawing2.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30"/>
  <sheetViews>
    <sheetView tabSelected="1" topLeftCell="A22" zoomScaleNormal="100" workbookViewId="0"/>
  </sheetViews>
  <sheetFormatPr defaultColWidth="0" defaultRowHeight="13.5" zeroHeight="1"/>
  <cols>
    <col min="1" max="1" width="15.61328125" customWidth="1"/>
    <col min="2" max="2" width="19.15234375" customWidth="1"/>
    <col min="3" max="3" width="15.61328125" customWidth="1"/>
    <col min="4" max="4" width="146.61328125" customWidth="1"/>
    <col min="5" max="5" width="8.84375" customWidth="1"/>
    <col min="6" max="10" width="0" hidden="1" customWidth="1"/>
    <col min="11" max="16384" width="8.84375" hidden="1"/>
  </cols>
  <sheetData>
    <row r="1" spans="1:10" ht="57" customHeight="1">
      <c r="A1" t="s">
        <v>0</v>
      </c>
      <c r="D1" s="14"/>
      <c r="E1" s="14"/>
    </row>
    <row r="2" spans="1:10" ht="14.5">
      <c r="A2" s="7"/>
      <c r="B2" s="7"/>
      <c r="C2" s="7"/>
      <c r="D2" s="7"/>
      <c r="E2" s="7"/>
      <c r="F2" s="7"/>
      <c r="G2" s="7"/>
      <c r="H2" s="7"/>
      <c r="I2" s="7"/>
    </row>
    <row r="3" spans="1:10" s="14" customFormat="1" ht="18.5">
      <c r="A3" s="7"/>
      <c r="B3" s="140" t="s">
        <v>1</v>
      </c>
      <c r="C3" s="7"/>
      <c r="D3" s="7"/>
      <c r="E3" s="7"/>
      <c r="F3" s="7"/>
      <c r="G3" s="7"/>
      <c r="H3" s="7"/>
      <c r="I3" s="7"/>
      <c r="J3"/>
    </row>
    <row r="4" spans="1:10" s="14" customFormat="1" ht="14.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4.5">
      <c r="B6" s="287" t="s">
        <v>5</v>
      </c>
      <c r="C6" s="297">
        <v>43349</v>
      </c>
      <c r="D6" s="298" t="s">
        <v>6</v>
      </c>
      <c r="E6" s="7"/>
      <c r="F6" s="7"/>
      <c r="G6" s="7"/>
      <c r="H6" s="7"/>
      <c r="I6" s="7"/>
      <c r="J6" s="7"/>
    </row>
    <row r="7" spans="1:10" s="14" customFormat="1" ht="152.25" customHeight="1">
      <c r="B7" s="142" t="s">
        <v>7</v>
      </c>
      <c r="C7" s="297">
        <v>43410</v>
      </c>
      <c r="D7" s="295" t="s">
        <v>8</v>
      </c>
      <c r="E7" s="7"/>
      <c r="F7" s="7"/>
      <c r="G7" s="7"/>
      <c r="H7" s="7"/>
      <c r="I7" s="7"/>
      <c r="J7" s="7"/>
    </row>
    <row r="8" spans="1:10" s="14" customFormat="1" ht="43.5">
      <c r="B8" s="299" t="s">
        <v>9</v>
      </c>
      <c r="C8" s="297">
        <v>43138</v>
      </c>
      <c r="D8" s="300" t="s">
        <v>10</v>
      </c>
      <c r="E8" s="7"/>
      <c r="F8" s="7"/>
      <c r="G8" s="7"/>
      <c r="H8" s="7"/>
      <c r="I8" s="7"/>
      <c r="J8" s="7"/>
    </row>
    <row r="9" spans="1:10" s="14" customFormat="1" ht="43.5">
      <c r="B9" s="299" t="s">
        <v>11</v>
      </c>
      <c r="C9" s="297">
        <v>43684</v>
      </c>
      <c r="D9" s="300" t="s">
        <v>12</v>
      </c>
      <c r="E9" s="7"/>
      <c r="F9" s="7"/>
      <c r="G9" s="7"/>
      <c r="H9" s="7"/>
      <c r="I9" s="7"/>
      <c r="J9" s="7"/>
    </row>
    <row r="10" spans="1:10" s="14" customFormat="1" ht="101.5">
      <c r="B10" s="299" t="s">
        <v>13</v>
      </c>
      <c r="C10" s="297">
        <v>43868</v>
      </c>
      <c r="D10" s="295" t="s">
        <v>14</v>
      </c>
      <c r="E10" s="7"/>
      <c r="F10" s="7"/>
      <c r="G10" s="7"/>
      <c r="H10" s="7"/>
      <c r="I10" s="7"/>
      <c r="J10" s="7"/>
    </row>
    <row r="11" spans="1:10" s="14" customFormat="1" ht="58">
      <c r="B11" s="299" t="s">
        <v>15</v>
      </c>
      <c r="C11" s="297">
        <v>44048</v>
      </c>
      <c r="D11" s="300" t="s">
        <v>16</v>
      </c>
      <c r="E11" s="7"/>
      <c r="F11" s="7"/>
      <c r="G11" s="7"/>
      <c r="H11" s="7"/>
      <c r="I11" s="7"/>
      <c r="J11" s="7"/>
    </row>
    <row r="12" spans="1:10" s="14" customFormat="1" ht="43.5">
      <c r="B12" s="299" t="s">
        <v>17</v>
      </c>
      <c r="C12" s="297">
        <v>44050</v>
      </c>
      <c r="D12" s="300" t="s">
        <v>18</v>
      </c>
      <c r="E12" s="7"/>
      <c r="F12" s="7"/>
      <c r="G12" s="7"/>
      <c r="H12" s="7"/>
      <c r="I12" s="7"/>
      <c r="J12" s="7"/>
    </row>
    <row r="13" spans="1:10" s="14" customFormat="1" ht="43.5">
      <c r="B13" s="299" t="s">
        <v>19</v>
      </c>
      <c r="C13" s="297">
        <v>44232</v>
      </c>
      <c r="D13" s="300" t="s">
        <v>20</v>
      </c>
      <c r="E13" s="7"/>
      <c r="F13" s="7"/>
      <c r="G13" s="7"/>
      <c r="H13" s="7"/>
      <c r="I13" s="7"/>
      <c r="J13" s="7"/>
    </row>
    <row r="14" spans="1:10" s="14" customFormat="1" ht="29">
      <c r="B14" s="299" t="s">
        <v>21</v>
      </c>
      <c r="C14" s="297">
        <v>44414</v>
      </c>
      <c r="D14" s="300" t="s">
        <v>22</v>
      </c>
      <c r="E14" s="7"/>
      <c r="F14" s="7"/>
      <c r="G14" s="7"/>
      <c r="H14" s="7"/>
      <c r="I14" s="7"/>
      <c r="J14" s="7"/>
    </row>
    <row r="15" spans="1:10" s="14" customFormat="1" ht="29">
      <c r="B15" s="301" t="s">
        <v>23</v>
      </c>
      <c r="C15" s="302">
        <v>44596</v>
      </c>
      <c r="D15" s="303" t="s">
        <v>24</v>
      </c>
      <c r="E15" s="7"/>
      <c r="F15" s="7"/>
      <c r="G15" s="7"/>
      <c r="H15" s="7"/>
      <c r="I15" s="7"/>
      <c r="J15" s="7"/>
    </row>
    <row r="16" spans="1:10" s="14" customFormat="1" ht="14.5">
      <c r="B16" s="288" t="s">
        <v>25</v>
      </c>
      <c r="C16" s="290">
        <v>44696</v>
      </c>
      <c r="D16" s="242" t="s">
        <v>26</v>
      </c>
      <c r="E16" s="7"/>
      <c r="F16" s="7"/>
      <c r="G16" s="7"/>
      <c r="H16" s="7"/>
      <c r="I16" s="7"/>
      <c r="J16" s="7"/>
    </row>
    <row r="17" spans="1:10" s="14" customFormat="1" ht="14.5">
      <c r="A17" s="7"/>
      <c r="B17" s="288" t="s">
        <v>27</v>
      </c>
      <c r="C17" s="290">
        <v>44777</v>
      </c>
      <c r="D17" s="242" t="s">
        <v>28</v>
      </c>
      <c r="E17" s="7"/>
      <c r="F17" s="7"/>
      <c r="G17" s="7"/>
      <c r="H17" s="7"/>
      <c r="I17" s="7"/>
      <c r="J17"/>
    </row>
    <row r="18" spans="1:10" s="14" customFormat="1" ht="14.5">
      <c r="A18" s="7"/>
      <c r="B18" s="288" t="s">
        <v>29</v>
      </c>
      <c r="C18" s="290">
        <v>44799</v>
      </c>
      <c r="D18" s="242" t="s">
        <v>30</v>
      </c>
      <c r="E18" s="7"/>
      <c r="F18" s="7"/>
      <c r="G18" s="7"/>
      <c r="H18" s="7"/>
      <c r="I18" s="7"/>
      <c r="J18"/>
    </row>
    <row r="19" spans="1:10" s="14" customFormat="1" ht="101.5">
      <c r="A19" s="7"/>
      <c r="B19" s="288" t="s">
        <v>31</v>
      </c>
      <c r="C19" s="290">
        <v>44972</v>
      </c>
      <c r="D19" s="242" t="s">
        <v>32</v>
      </c>
      <c r="E19" s="7"/>
      <c r="F19" s="7"/>
      <c r="G19" s="7"/>
      <c r="H19" s="7"/>
      <c r="I19" s="7"/>
      <c r="J19"/>
    </row>
    <row r="20" spans="1:10" s="14" customFormat="1" ht="58">
      <c r="A20" s="7"/>
      <c r="B20" s="289" t="s">
        <v>33</v>
      </c>
      <c r="C20" s="291">
        <v>45009</v>
      </c>
      <c r="D20" s="286" t="s">
        <v>34</v>
      </c>
      <c r="E20" s="7"/>
      <c r="F20" s="7"/>
      <c r="G20" s="7"/>
      <c r="H20" s="7"/>
      <c r="I20" s="7"/>
      <c r="J20"/>
    </row>
    <row r="21" spans="1:10" s="14" customFormat="1" ht="14.5">
      <c r="A21" s="7"/>
      <c r="B21" s="292" t="s">
        <v>35</v>
      </c>
      <c r="C21" s="293">
        <v>45071</v>
      </c>
      <c r="D21" s="304" t="s">
        <v>36</v>
      </c>
      <c r="E21" s="7"/>
      <c r="F21" s="7"/>
      <c r="G21" s="7"/>
      <c r="H21" s="7"/>
      <c r="I21" s="7"/>
      <c r="J21"/>
    </row>
    <row r="22" spans="1:10" s="14" customFormat="1" ht="43.5">
      <c r="A22" s="7"/>
      <c r="B22" s="292" t="s">
        <v>37</v>
      </c>
      <c r="C22" s="293">
        <v>45163</v>
      </c>
      <c r="D22" s="312" t="s">
        <v>462</v>
      </c>
      <c r="E22" s="7"/>
      <c r="F22" s="7"/>
      <c r="G22" s="7"/>
      <c r="H22" s="7"/>
      <c r="I22" s="7"/>
      <c r="J22"/>
    </row>
    <row r="23" spans="1:10" s="14" customFormat="1" ht="87">
      <c r="A23" s="7"/>
      <c r="B23" s="292" t="s">
        <v>461</v>
      </c>
      <c r="C23" s="293">
        <v>45345</v>
      </c>
      <c r="D23" s="311" t="s">
        <v>466</v>
      </c>
      <c r="E23" s="7"/>
      <c r="F23" s="7"/>
      <c r="G23" s="7"/>
      <c r="H23" s="7"/>
      <c r="I23" s="7"/>
      <c r="J23"/>
    </row>
    <row r="24" spans="1:10" s="14" customFormat="1" ht="29">
      <c r="A24" s="7"/>
      <c r="B24" s="292" t="s">
        <v>470</v>
      </c>
      <c r="C24" s="293">
        <v>45527</v>
      </c>
      <c r="D24" s="312" t="s">
        <v>471</v>
      </c>
      <c r="E24" s="7"/>
      <c r="F24" s="7"/>
      <c r="G24" s="7"/>
      <c r="H24" s="7"/>
      <c r="I24" s="7"/>
      <c r="J24"/>
    </row>
    <row r="25" spans="1:10" s="14" customFormat="1" ht="14.5">
      <c r="B25" s="7"/>
      <c r="C25" s="7"/>
      <c r="D25" s="7"/>
      <c r="E25" s="7"/>
      <c r="F25" s="7"/>
      <c r="G25" s="7"/>
      <c r="H25" s="7"/>
      <c r="I25" s="7"/>
      <c r="J25"/>
    </row>
    <row r="26" spans="1:10" ht="14.5" hidden="1">
      <c r="A26" s="7"/>
      <c r="B26" s="7"/>
      <c r="C26" s="7"/>
      <c r="D26" s="7"/>
      <c r="E26" s="7"/>
      <c r="F26" s="7"/>
      <c r="G26" s="7"/>
      <c r="H26" s="7"/>
      <c r="I26" s="7"/>
    </row>
    <row r="27" spans="1:10" ht="14.5" hidden="1">
      <c r="A27" s="7"/>
      <c r="B27" s="7"/>
      <c r="C27" s="7"/>
      <c r="D27" s="7"/>
      <c r="E27" s="7"/>
      <c r="F27" s="7"/>
      <c r="G27" s="7"/>
      <c r="H27" s="7"/>
      <c r="I27" s="7"/>
    </row>
    <row r="28" spans="1:10" ht="14.5" hidden="1">
      <c r="A28" s="7"/>
      <c r="B28" s="7"/>
      <c r="C28" s="7"/>
      <c r="E28" s="7"/>
      <c r="F28" s="7"/>
      <c r="G28" s="7"/>
      <c r="H28" s="7"/>
      <c r="I28" s="7"/>
    </row>
    <row r="29" spans="1:10" ht="14.5" hidden="1">
      <c r="A29" s="7"/>
      <c r="E29" s="7"/>
      <c r="F29" s="7"/>
      <c r="G29" s="7"/>
      <c r="H29" s="7"/>
      <c r="I29" s="7"/>
    </row>
    <row r="30" spans="1:10" ht="14.5" hidden="1">
      <c r="A30" s="7"/>
    </row>
  </sheetData>
  <phoneticPr fontId="189"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3.5" zeroHeight="1"/>
  <cols>
    <col min="1" max="1" width="3" customWidth="1"/>
    <col min="2" max="3" width="30.4609375" customWidth="1"/>
    <col min="4" max="4" width="36" customWidth="1"/>
    <col min="5" max="5" width="12.15234375" customWidth="1"/>
    <col min="6" max="6" width="25.4609375" customWidth="1"/>
    <col min="7" max="7" width="1.4609375" customWidth="1"/>
    <col min="8" max="15" width="15.61328125" customWidth="1"/>
    <col min="16" max="16" width="1.4609375" customWidth="1"/>
    <col min="17" max="27" width="15.61328125" customWidth="1"/>
    <col min="28" max="29" width="9" customWidth="1"/>
    <col min="16383" max="16384" width="9" hidden="1"/>
  </cols>
  <sheetData>
    <row r="1" spans="1:30" s="2" customFormat="1" ht="12.75" customHeight="1">
      <c r="F1" s="39"/>
    </row>
    <row r="2" spans="1:30" s="2" customFormat="1" ht="18.75" customHeight="1">
      <c r="B2" s="40" t="s">
        <v>295</v>
      </c>
      <c r="C2" s="40"/>
      <c r="D2" s="40"/>
      <c r="F2" s="39"/>
    </row>
    <row r="3" spans="1:30" s="2" customFormat="1" ht="42" customHeight="1">
      <c r="B3" s="390" t="s">
        <v>296</v>
      </c>
      <c r="C3" s="390"/>
      <c r="D3" s="390"/>
      <c r="E3" s="390"/>
      <c r="F3" s="390"/>
      <c r="G3" s="390"/>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25" t="s">
        <v>38</v>
      </c>
      <c r="C6" s="371" t="s">
        <v>54</v>
      </c>
      <c r="D6" s="372" t="s">
        <v>281</v>
      </c>
      <c r="E6" s="371" t="s">
        <v>90</v>
      </c>
      <c r="F6" s="326"/>
      <c r="G6" s="28"/>
      <c r="H6" s="346" t="s">
        <v>91</v>
      </c>
      <c r="I6" s="347"/>
      <c r="J6" s="347"/>
      <c r="K6" s="347"/>
      <c r="L6" s="347"/>
      <c r="M6" s="347"/>
      <c r="N6" s="347"/>
      <c r="O6" s="348"/>
      <c r="P6" s="136"/>
      <c r="Q6" s="384" t="s">
        <v>92</v>
      </c>
      <c r="R6" s="385"/>
      <c r="S6" s="385"/>
      <c r="T6" s="385"/>
      <c r="U6" s="385"/>
      <c r="V6" s="385"/>
      <c r="W6" s="385"/>
      <c r="X6" s="385"/>
      <c r="Y6" s="385"/>
      <c r="Z6" s="385"/>
      <c r="AA6" s="386"/>
      <c r="AB6" s="14"/>
      <c r="AC6" s="14"/>
      <c r="AD6" s="14"/>
    </row>
    <row r="7" spans="1:30" ht="12.75" customHeight="1">
      <c r="A7" s="14"/>
      <c r="B7" s="325"/>
      <c r="C7" s="371"/>
      <c r="D7" s="372"/>
      <c r="E7" s="371"/>
      <c r="F7" s="326"/>
      <c r="G7" s="28"/>
      <c r="H7" s="330" t="s">
        <v>93</v>
      </c>
      <c r="I7" s="331"/>
      <c r="J7" s="331"/>
      <c r="K7" s="331"/>
      <c r="L7" s="331"/>
      <c r="M7" s="331"/>
      <c r="N7" s="331"/>
      <c r="O7" s="332"/>
      <c r="P7" s="136"/>
      <c r="Q7" s="387" t="s">
        <v>94</v>
      </c>
      <c r="R7" s="388"/>
      <c r="S7" s="388"/>
      <c r="T7" s="388"/>
      <c r="U7" s="388"/>
      <c r="V7" s="388"/>
      <c r="W7" s="388"/>
      <c r="X7" s="388"/>
      <c r="Y7" s="388"/>
      <c r="Z7" s="388"/>
      <c r="AA7" s="389"/>
      <c r="AB7" s="14"/>
      <c r="AC7" s="14"/>
      <c r="AD7" s="14"/>
    </row>
    <row r="8" spans="1:30" s="14" customFormat="1" ht="25.4" customHeight="1">
      <c r="B8" s="325"/>
      <c r="C8" s="371"/>
      <c r="D8" s="372"/>
      <c r="E8" s="371"/>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9" t="s">
        <v>249</v>
      </c>
      <c r="Z8" s="29" t="s">
        <v>250</v>
      </c>
      <c r="AA8" s="29" t="s">
        <v>131</v>
      </c>
    </row>
    <row r="9" spans="1:30" s="14" customFormat="1" ht="12.65" customHeight="1">
      <c r="B9" s="325"/>
      <c r="C9" s="371"/>
      <c r="D9" s="372"/>
      <c r="E9" s="371"/>
      <c r="F9" s="53" t="s">
        <v>160</v>
      </c>
      <c r="G9" s="28"/>
      <c r="H9" s="31" t="s">
        <v>161</v>
      </c>
      <c r="I9" s="31" t="s">
        <v>162</v>
      </c>
      <c r="J9" s="31" t="s">
        <v>163</v>
      </c>
      <c r="K9" s="31" t="s">
        <v>164</v>
      </c>
      <c r="L9" s="31" t="s">
        <v>165</v>
      </c>
      <c r="M9" s="32" t="s">
        <v>166</v>
      </c>
      <c r="N9" s="31" t="s">
        <v>167</v>
      </c>
      <c r="O9" s="31" t="s">
        <v>168</v>
      </c>
      <c r="P9" s="28"/>
      <c r="Q9" s="31" t="s">
        <v>169</v>
      </c>
      <c r="R9" s="31" t="s">
        <v>170</v>
      </c>
      <c r="S9" s="31" t="s">
        <v>171</v>
      </c>
      <c r="T9" s="36" t="s">
        <v>172</v>
      </c>
      <c r="U9" s="31" t="s">
        <v>173</v>
      </c>
      <c r="V9" s="31" t="s">
        <v>174</v>
      </c>
      <c r="W9" s="31" t="s">
        <v>175</v>
      </c>
      <c r="X9" s="31" t="s">
        <v>176</v>
      </c>
      <c r="Y9" s="31" t="s">
        <v>177</v>
      </c>
      <c r="Z9" s="31" t="s">
        <v>179</v>
      </c>
      <c r="AA9" s="31" t="s">
        <v>181</v>
      </c>
    </row>
    <row r="10" spans="1:30" s="14" customFormat="1" ht="12.75" customHeight="1">
      <c r="B10" s="325"/>
      <c r="C10" s="371"/>
      <c r="D10" s="372"/>
      <c r="E10" s="371"/>
      <c r="F10" s="54" t="s">
        <v>297</v>
      </c>
      <c r="G10" s="28"/>
      <c r="H10" s="29" t="s">
        <v>211</v>
      </c>
      <c r="I10" s="29" t="s">
        <v>211</v>
      </c>
      <c r="J10" s="29" t="s">
        <v>212</v>
      </c>
      <c r="K10" s="29" t="s">
        <v>212</v>
      </c>
      <c r="L10" s="29" t="s">
        <v>213</v>
      </c>
      <c r="M10" s="30" t="s">
        <v>213</v>
      </c>
      <c r="N10" s="29" t="s">
        <v>214</v>
      </c>
      <c r="O10" s="29" t="s">
        <v>214</v>
      </c>
      <c r="P10" s="28"/>
      <c r="Q10" s="29" t="s">
        <v>215</v>
      </c>
      <c r="R10" s="29" t="s">
        <v>216</v>
      </c>
      <c r="S10" s="29" t="s">
        <v>216</v>
      </c>
      <c r="T10" s="35" t="s">
        <v>217</v>
      </c>
      <c r="U10" s="29" t="s">
        <v>217</v>
      </c>
      <c r="V10" s="29" t="s">
        <v>218</v>
      </c>
      <c r="W10" s="29" t="s">
        <v>218</v>
      </c>
      <c r="X10" s="29" t="s">
        <v>219</v>
      </c>
      <c r="Y10" s="29" t="s">
        <v>219</v>
      </c>
      <c r="Z10" s="29" t="s">
        <v>220</v>
      </c>
      <c r="AA10" s="29" t="s">
        <v>220</v>
      </c>
    </row>
    <row r="11" spans="1:30" s="14" customFormat="1">
      <c r="B11" s="369" t="s">
        <v>66</v>
      </c>
      <c r="C11" s="370"/>
      <c r="D11" s="370"/>
      <c r="E11" s="370"/>
      <c r="F11" s="370"/>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298</v>
      </c>
      <c r="C12" s="26"/>
      <c r="D12" s="203" t="s">
        <v>299</v>
      </c>
      <c r="E12" s="3" t="s">
        <v>300</v>
      </c>
      <c r="F12" s="391"/>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301</v>
      </c>
      <c r="C13" s="26" t="s">
        <v>302</v>
      </c>
      <c r="D13" s="81" t="s">
        <v>303</v>
      </c>
      <c r="E13" s="3" t="s">
        <v>304</v>
      </c>
      <c r="F13" s="392"/>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305</v>
      </c>
      <c r="C14" s="26" t="s">
        <v>306</v>
      </c>
      <c r="D14" s="81" t="s">
        <v>307</v>
      </c>
      <c r="E14" s="3" t="s">
        <v>304</v>
      </c>
      <c r="F14" s="392"/>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3">
      <c r="B15" s="26" t="s">
        <v>308</v>
      </c>
      <c r="C15" s="26"/>
      <c r="D15" s="81" t="s">
        <v>309</v>
      </c>
      <c r="E15" s="3" t="s">
        <v>292</v>
      </c>
      <c r="F15" s="393"/>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369" t="s">
        <v>62</v>
      </c>
      <c r="C16" s="370"/>
      <c r="D16" s="370"/>
      <c r="E16" s="370"/>
      <c r="F16" s="370"/>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381" t="s">
        <v>310</v>
      </c>
      <c r="C17" s="382"/>
      <c r="D17" s="383"/>
      <c r="E17" s="11" t="s">
        <v>311</v>
      </c>
      <c r="F17" s="11"/>
      <c r="G17" s="28"/>
      <c r="H17" s="394"/>
      <c r="I17" s="395"/>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5">
      <c r="B18" s="381" t="s">
        <v>312</v>
      </c>
      <c r="C18" s="382"/>
      <c r="D18" s="383"/>
      <c r="E18" s="11" t="s">
        <v>254</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B3:G3"/>
    <mergeCell ref="B18:D18"/>
    <mergeCell ref="B17:D17"/>
    <mergeCell ref="H6:O6"/>
    <mergeCell ref="F6:F7"/>
    <mergeCell ref="B11:F11"/>
    <mergeCell ref="B16:F16"/>
    <mergeCell ref="F12:F15"/>
    <mergeCell ref="H17:I17"/>
    <mergeCell ref="Q6:AA6"/>
    <mergeCell ref="H7:O7"/>
    <mergeCell ref="Q7:AA7"/>
    <mergeCell ref="B6:B10"/>
    <mergeCell ref="C6:C10"/>
    <mergeCell ref="D6:D10"/>
    <mergeCell ref="E6:E10"/>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4375" customWidth="1"/>
    <col min="5" max="5" width="9"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23046875" customWidth="1"/>
    <col min="27" max="58" width="15.61328125" customWidth="1"/>
    <col min="59" max="16384" width="9.23046875" hidden="1"/>
  </cols>
  <sheetData>
    <row r="1" spans="1:58" s="2" customFormat="1" ht="12.75" customHeight="1">
      <c r="E1" s="39"/>
    </row>
    <row r="2" spans="1:58" s="2" customFormat="1" ht="18.75" customHeight="1">
      <c r="B2" s="40" t="s">
        <v>313</v>
      </c>
      <c r="C2" s="40"/>
      <c r="E2" s="39"/>
    </row>
    <row r="3" spans="1:58" s="2" customFormat="1" ht="42" customHeight="1">
      <c r="B3" s="317" t="s">
        <v>314</v>
      </c>
      <c r="C3" s="317"/>
      <c r="D3" s="317"/>
      <c r="E3" s="317"/>
      <c r="F3" s="317"/>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25" t="s">
        <v>38</v>
      </c>
      <c r="C6" s="371" t="s">
        <v>54</v>
      </c>
      <c r="D6" s="372" t="s">
        <v>281</v>
      </c>
      <c r="E6" s="371" t="s">
        <v>90</v>
      </c>
      <c r="F6" s="326"/>
      <c r="G6" s="28"/>
      <c r="H6" s="346" t="s">
        <v>91</v>
      </c>
      <c r="I6" s="347"/>
      <c r="J6" s="347"/>
      <c r="K6" s="347"/>
      <c r="L6" s="347"/>
      <c r="M6" s="347"/>
      <c r="N6" s="347"/>
      <c r="O6" s="34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5"/>
      <c r="C7" s="371"/>
      <c r="D7" s="372"/>
      <c r="E7" s="371"/>
      <c r="F7" s="326"/>
      <c r="G7" s="28"/>
      <c r="H7" s="330" t="s">
        <v>93</v>
      </c>
      <c r="I7" s="331"/>
      <c r="J7" s="331"/>
      <c r="K7" s="331"/>
      <c r="L7" s="331"/>
      <c r="M7" s="331"/>
      <c r="N7" s="331"/>
      <c r="O7" s="332"/>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5"/>
      <c r="C8" s="371"/>
      <c r="D8" s="372"/>
      <c r="E8" s="371"/>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5"/>
      <c r="C9" s="371"/>
      <c r="D9" s="372"/>
      <c r="E9" s="371"/>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75" customHeight="1">
      <c r="A10" s="14"/>
      <c r="B10" s="325"/>
      <c r="C10" s="371"/>
      <c r="D10" s="372"/>
      <c r="E10" s="371"/>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5"/>
      <c r="C11" s="371"/>
      <c r="D11" s="372"/>
      <c r="E11" s="371"/>
      <c r="F11" s="54" t="s">
        <v>315</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252</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69" t="s">
        <v>66</v>
      </c>
      <c r="C12" s="370"/>
      <c r="D12" s="370"/>
      <c r="E12" s="370"/>
      <c r="F12" s="370"/>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57.5">
      <c r="A13" s="55"/>
      <c r="B13" s="26" t="s">
        <v>316</v>
      </c>
      <c r="C13" s="26"/>
      <c r="D13" s="26" t="s">
        <v>317</v>
      </c>
      <c r="E13" s="3" t="s">
        <v>300</v>
      </c>
      <c r="F13" s="391"/>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5">
        <v>520000000</v>
      </c>
      <c r="AA13" s="245">
        <v>520000000</v>
      </c>
      <c r="AB13" s="17">
        <v>545000000</v>
      </c>
      <c r="AC13" s="17">
        <v>545000000</v>
      </c>
      <c r="AD13" s="17">
        <v>545000000</v>
      </c>
      <c r="AE13" s="17">
        <v>545000000</v>
      </c>
      <c r="AF13" s="17">
        <v>553000000</v>
      </c>
      <c r="AG13" s="17">
        <v>553000000</v>
      </c>
      <c r="AH13" s="17">
        <v>553000000</v>
      </c>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5">
      <c r="A14" s="55"/>
      <c r="B14" s="229" t="s">
        <v>318</v>
      </c>
      <c r="C14" s="397"/>
      <c r="D14" s="379" t="s">
        <v>463</v>
      </c>
      <c r="E14" s="3" t="s">
        <v>300</v>
      </c>
      <c r="F14" s="392"/>
      <c r="G14" s="28"/>
      <c r="H14" s="402"/>
      <c r="I14" s="403"/>
      <c r="J14" s="403"/>
      <c r="K14" s="404"/>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5">
        <v>520000000</v>
      </c>
      <c r="AA14" s="245">
        <v>520000000</v>
      </c>
      <c r="AB14" s="17">
        <v>446000000</v>
      </c>
      <c r="AC14" s="17">
        <v>446000000</v>
      </c>
      <c r="AD14" s="17">
        <v>446000000</v>
      </c>
      <c r="AE14" s="17">
        <v>446000000</v>
      </c>
      <c r="AF14" s="17">
        <v>452546789</v>
      </c>
      <c r="AG14" s="17">
        <v>452546789</v>
      </c>
      <c r="AH14" s="17">
        <v>452546789</v>
      </c>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5">
      <c r="A15" s="55"/>
      <c r="B15" s="229" t="s">
        <v>319</v>
      </c>
      <c r="C15" s="398"/>
      <c r="D15" s="380"/>
      <c r="E15" s="3" t="s">
        <v>300</v>
      </c>
      <c r="F15" s="392"/>
      <c r="G15" s="28"/>
      <c r="H15" s="405"/>
      <c r="I15" s="406"/>
      <c r="J15" s="406"/>
      <c r="K15" s="407"/>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3">
        <v>0</v>
      </c>
      <c r="AA15" s="243">
        <v>0</v>
      </c>
      <c r="AB15" s="17">
        <v>99000000</v>
      </c>
      <c r="AC15" s="17">
        <v>99000000</v>
      </c>
      <c r="AD15" s="17">
        <v>99000000</v>
      </c>
      <c r="AE15" s="17">
        <v>99000000</v>
      </c>
      <c r="AF15" s="17">
        <v>100453211</v>
      </c>
      <c r="AG15" s="17">
        <v>100453211</v>
      </c>
      <c r="AH15" s="17">
        <v>100453211</v>
      </c>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320</v>
      </c>
      <c r="C16" s="379" t="s">
        <v>321</v>
      </c>
      <c r="D16" s="379" t="s">
        <v>322</v>
      </c>
      <c r="E16" s="25" t="s">
        <v>323</v>
      </c>
      <c r="F16" s="392"/>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5">
        <v>52258752</v>
      </c>
      <c r="AA16" s="245">
        <v>52258752</v>
      </c>
      <c r="AB16" s="17">
        <v>52919620</v>
      </c>
      <c r="AC16" s="17">
        <v>52919620</v>
      </c>
      <c r="AD16" s="17">
        <v>52919620</v>
      </c>
      <c r="AE16" s="17">
        <v>52919620</v>
      </c>
      <c r="AF16" s="17">
        <v>50690856</v>
      </c>
      <c r="AG16" s="17">
        <v>50690856</v>
      </c>
      <c r="AH16" s="17">
        <v>50690856</v>
      </c>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324</v>
      </c>
      <c r="C17" s="380"/>
      <c r="D17" s="380"/>
      <c r="E17" s="18" t="s">
        <v>292</v>
      </c>
      <c r="F17" s="393"/>
      <c r="G17" s="28"/>
      <c r="H17" s="399"/>
      <c r="I17" s="400"/>
      <c r="J17" s="400"/>
      <c r="K17" s="401"/>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9">
        <v>0.99960000000000004</v>
      </c>
      <c r="X17" s="209">
        <v>0.99960000000000004</v>
      </c>
      <c r="Y17" s="28"/>
      <c r="Z17" s="248">
        <v>1</v>
      </c>
      <c r="AA17" s="248">
        <v>1</v>
      </c>
      <c r="AB17" s="248">
        <v>1</v>
      </c>
      <c r="AC17" s="248">
        <v>1</v>
      </c>
      <c r="AD17" s="248">
        <v>1</v>
      </c>
      <c r="AE17" s="248">
        <v>1</v>
      </c>
      <c r="AF17" s="248">
        <v>1</v>
      </c>
      <c r="AG17" s="248">
        <v>1</v>
      </c>
      <c r="AH17" s="248">
        <v>1</v>
      </c>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369" t="s">
        <v>62</v>
      </c>
      <c r="C18" s="370"/>
      <c r="D18" s="370"/>
      <c r="E18" s="370"/>
      <c r="F18" s="370"/>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5">
      <c r="A19" s="55"/>
      <c r="B19" s="396" t="s">
        <v>325</v>
      </c>
      <c r="C19" s="396"/>
      <c r="D19" s="396"/>
      <c r="E19" s="11" t="s">
        <v>258</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f t="shared" si="0"/>
        <v>10.909265371253545</v>
      </c>
      <c r="AH19" s="5">
        <f t="shared" si="0"/>
        <v>10.909265371253545</v>
      </c>
      <c r="AI19" s="5" t="str">
        <f t="shared" si="0"/>
        <v/>
      </c>
      <c r="AJ19" s="5" t="str">
        <f t="shared" si="0"/>
        <v/>
      </c>
      <c r="AK19" s="5" t="str">
        <f t="shared" si="0"/>
        <v/>
      </c>
      <c r="AL19" s="5" t="str">
        <f t="shared" si="0"/>
        <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1"/>
    </row>
    <row r="23" spans="1:58" s="14" customFormat="1">
      <c r="AF23" s="307"/>
    </row>
    <row r="24" spans="1:58" s="14" customFormat="1"/>
    <row r="25" spans="1:58" s="14" customFormat="1"/>
    <row r="26" spans="1:58" s="14" customFormat="1"/>
    <row r="27" spans="1:58" s="14" customFormat="1">
      <c r="AA27" s="207"/>
      <c r="AB27" s="207"/>
      <c r="AC27" s="205"/>
    </row>
    <row r="28" spans="1:58" s="14" customFormat="1">
      <c r="B28" s="66"/>
      <c r="C28" s="66"/>
      <c r="AA28" s="207"/>
      <c r="AB28" s="207"/>
      <c r="AC28" s="205"/>
    </row>
    <row r="29" spans="1:58" s="14" customFormat="1">
      <c r="AA29" s="208"/>
      <c r="AB29" s="208"/>
    </row>
    <row r="30" spans="1:58" s="14" customFormat="1">
      <c r="H30" s="67"/>
      <c r="I30" s="67"/>
      <c r="J30" s="67"/>
    </row>
    <row r="31" spans="1:58" s="14" customFormat="1"/>
    <row r="32" spans="1:58" s="14" customFormat="1"/>
    <row r="33" spans="10:15" s="14" customFormat="1">
      <c r="J33" s="67"/>
    </row>
    <row r="34" spans="10:15" s="14" customFormat="1">
      <c r="M34" s="68"/>
    </row>
    <row r="39" spans="10:15" ht="12.65" hidden="1" customHeight="1">
      <c r="K39" s="13"/>
      <c r="L39" s="24"/>
      <c r="M39" s="24"/>
      <c r="N39" s="24"/>
      <c r="O39" s="24"/>
    </row>
    <row r="40" spans="10:15" ht="12.65" hidden="1" customHeight="1">
      <c r="K40" s="13"/>
      <c r="L40" s="24"/>
      <c r="M40" s="24"/>
      <c r="N40" s="24"/>
      <c r="O40" s="24"/>
    </row>
  </sheetData>
  <mergeCells count="18">
    <mergeCell ref="B19:D19"/>
    <mergeCell ref="B6:B11"/>
    <mergeCell ref="C6:C11"/>
    <mergeCell ref="D6:D11"/>
    <mergeCell ref="H6:O6"/>
    <mergeCell ref="D14:D15"/>
    <mergeCell ref="C14:C15"/>
    <mergeCell ref="F13:F17"/>
    <mergeCell ref="H7:O7"/>
    <mergeCell ref="B18:F18"/>
    <mergeCell ref="H17:K17"/>
    <mergeCell ref="H14:K15"/>
    <mergeCell ref="B3:F3"/>
    <mergeCell ref="D16:D17"/>
    <mergeCell ref="B12:F12"/>
    <mergeCell ref="C16:C17"/>
    <mergeCell ref="E6:E11"/>
    <mergeCell ref="F6:F7"/>
  </mergeCells>
  <phoneticPr fontId="189"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828125" customWidth="1"/>
    <col min="3" max="3" width="50.84375" customWidth="1"/>
    <col min="4" max="4" width="33" customWidth="1"/>
    <col min="5" max="5" width="10" customWidth="1"/>
    <col min="6" max="6" width="23.4609375" customWidth="1"/>
    <col min="7" max="7" width="1.4609375" customWidth="1"/>
    <col min="8" max="8" width="19" customWidth="1"/>
    <col min="9" max="9" width="14.61328125" customWidth="1"/>
    <col min="10" max="10" width="13" customWidth="1"/>
    <col min="11" max="11" width="12" customWidth="1"/>
    <col min="12" max="12" width="13.15234375" customWidth="1"/>
    <col min="13" max="13" width="12.4609375" customWidth="1"/>
    <col min="14" max="15" width="15.61328125" customWidth="1"/>
    <col min="16" max="16" width="1.4609375" customWidth="1"/>
    <col min="17" max="24" width="15.61328125" customWidth="1"/>
    <col min="25" max="25" width="1.4609375" customWidth="1"/>
    <col min="26" max="26" width="15.4609375" customWidth="1"/>
    <col min="27" max="58" width="15.61328125" customWidth="1"/>
  </cols>
  <sheetData>
    <row r="1" spans="1:58" s="2" customFormat="1" ht="12.75" customHeight="1"/>
    <row r="2" spans="1:58" s="2" customFormat="1" ht="18.75" customHeight="1">
      <c r="B2" s="40" t="s">
        <v>326</v>
      </c>
      <c r="C2" s="40"/>
      <c r="D2" s="40"/>
      <c r="E2" s="40"/>
    </row>
    <row r="3" spans="1:58" s="2" customFormat="1" ht="55.5" customHeight="1">
      <c r="B3" s="317" t="s">
        <v>327</v>
      </c>
      <c r="C3" s="317"/>
      <c r="D3" s="317"/>
      <c r="E3" s="317"/>
      <c r="F3" s="317"/>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25" t="s">
        <v>38</v>
      </c>
      <c r="C6" s="371" t="s">
        <v>54</v>
      </c>
      <c r="D6" s="372" t="s">
        <v>281</v>
      </c>
      <c r="E6" s="371" t="s">
        <v>90</v>
      </c>
      <c r="F6" s="326"/>
      <c r="G6" s="28"/>
      <c r="H6" s="346" t="s">
        <v>91</v>
      </c>
      <c r="I6" s="347"/>
      <c r="J6" s="347"/>
      <c r="K6" s="347"/>
      <c r="L6" s="347"/>
      <c r="M6" s="347"/>
      <c r="N6" s="347"/>
      <c r="O6" s="34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5"/>
      <c r="C7" s="371"/>
      <c r="D7" s="372"/>
      <c r="E7" s="371"/>
      <c r="F7" s="326"/>
      <c r="G7" s="28"/>
      <c r="H7" s="330" t="s">
        <v>93</v>
      </c>
      <c r="I7" s="331"/>
      <c r="J7" s="331"/>
      <c r="K7" s="331"/>
      <c r="L7" s="331"/>
      <c r="M7" s="331"/>
      <c r="N7" s="331"/>
      <c r="O7" s="332"/>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5"/>
      <c r="C8" s="371"/>
      <c r="D8" s="372"/>
      <c r="E8" s="371"/>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5"/>
      <c r="C9" s="371"/>
      <c r="D9" s="372"/>
      <c r="E9" s="371"/>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65" customHeight="1">
      <c r="A10" s="14"/>
      <c r="B10" s="325"/>
      <c r="C10" s="371"/>
      <c r="D10" s="372"/>
      <c r="E10" s="371"/>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176</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65" customHeight="1">
      <c r="A11" s="14"/>
      <c r="B11" s="325"/>
      <c r="C11" s="371"/>
      <c r="D11" s="372"/>
      <c r="E11" s="371"/>
      <c r="F11" s="54" t="s">
        <v>328</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219</v>
      </c>
      <c r="AA11" s="29" t="s">
        <v>219</v>
      </c>
      <c r="AB11" s="29" t="s">
        <v>329</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69" t="s">
        <v>66</v>
      </c>
      <c r="C12" s="370"/>
      <c r="D12" s="370"/>
      <c r="E12" s="370"/>
      <c r="F12" s="370"/>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330</v>
      </c>
      <c r="C13" s="379" t="s">
        <v>331</v>
      </c>
      <c r="D13" s="412" t="s">
        <v>464</v>
      </c>
      <c r="E13" s="3" t="s">
        <v>300</v>
      </c>
      <c r="F13" s="410"/>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5">
        <v>500000000</v>
      </c>
      <c r="AA13" s="245">
        <v>500000000</v>
      </c>
      <c r="AB13" s="78">
        <v>500000000</v>
      </c>
      <c r="AC13" s="78">
        <v>500000000</v>
      </c>
      <c r="AD13" s="78">
        <v>500000000</v>
      </c>
      <c r="AE13" s="78">
        <v>500000000</v>
      </c>
      <c r="AF13" s="78">
        <v>500000000</v>
      </c>
      <c r="AG13" s="78">
        <v>500000000</v>
      </c>
      <c r="AH13" s="78">
        <v>500000000</v>
      </c>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332</v>
      </c>
      <c r="C14" s="380"/>
      <c r="D14" s="413"/>
      <c r="E14" s="3" t="s">
        <v>300</v>
      </c>
      <c r="F14" s="411"/>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5">
        <v>500000000</v>
      </c>
      <c r="AA14" s="245">
        <v>500000000</v>
      </c>
      <c r="AB14" s="78">
        <v>500000000</v>
      </c>
      <c r="AC14" s="78">
        <v>500000000</v>
      </c>
      <c r="AD14" s="78">
        <v>500000000</v>
      </c>
      <c r="AE14" s="78">
        <v>500000000</v>
      </c>
      <c r="AF14" s="78">
        <v>500000000</v>
      </c>
      <c r="AG14" s="78">
        <v>500000000</v>
      </c>
      <c r="AH14" s="78">
        <v>500000000</v>
      </c>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473</v>
      </c>
      <c r="C15" s="379" t="s">
        <v>331</v>
      </c>
      <c r="D15" s="412" t="s">
        <v>474</v>
      </c>
      <c r="E15" s="3" t="s">
        <v>300</v>
      </c>
      <c r="F15" s="411"/>
      <c r="G15" s="28"/>
      <c r="H15" s="255"/>
      <c r="I15" s="256"/>
      <c r="J15" s="78"/>
      <c r="K15" s="78"/>
      <c r="L15" s="255"/>
      <c r="M15" s="256"/>
      <c r="N15" s="78"/>
      <c r="O15" s="78"/>
      <c r="P15" s="28"/>
      <c r="Q15" s="78"/>
      <c r="R15" s="78"/>
      <c r="S15" s="257"/>
      <c r="T15" s="257"/>
      <c r="U15" s="257"/>
      <c r="V15" s="257"/>
      <c r="W15" s="257"/>
      <c r="X15" s="257"/>
      <c r="Y15" s="28"/>
      <c r="Z15" s="258"/>
      <c r="AA15" s="258"/>
      <c r="AB15" s="257">
        <v>65000000</v>
      </c>
      <c r="AC15" s="257">
        <v>65000000</v>
      </c>
      <c r="AD15" s="257">
        <v>65000000</v>
      </c>
      <c r="AE15" s="257">
        <v>65000000</v>
      </c>
      <c r="AF15" s="257">
        <v>217500000</v>
      </c>
      <c r="AG15" s="257">
        <v>217500000</v>
      </c>
      <c r="AH15" s="257">
        <v>217500000</v>
      </c>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row>
    <row r="16" spans="1:58" s="4" customFormat="1" ht="35.25" customHeight="1">
      <c r="A16" s="55"/>
      <c r="B16" s="305" t="s">
        <v>333</v>
      </c>
      <c r="C16" s="380"/>
      <c r="D16" s="413"/>
      <c r="E16" s="3" t="s">
        <v>300</v>
      </c>
      <c r="F16" s="411"/>
      <c r="G16" s="28"/>
      <c r="H16" s="255"/>
      <c r="I16" s="256"/>
      <c r="J16" s="78"/>
      <c r="K16" s="78"/>
      <c r="L16" s="255"/>
      <c r="M16" s="256"/>
      <c r="N16" s="78"/>
      <c r="O16" s="78"/>
      <c r="P16" s="28"/>
      <c r="Q16" s="78"/>
      <c r="R16" s="78"/>
      <c r="S16" s="257"/>
      <c r="T16" s="257"/>
      <c r="U16" s="257"/>
      <c r="V16" s="257"/>
      <c r="W16" s="257"/>
      <c r="X16" s="257"/>
      <c r="Y16" s="28"/>
      <c r="Z16" s="258"/>
      <c r="AA16" s="258"/>
      <c r="AB16" s="257">
        <v>65000000</v>
      </c>
      <c r="AC16" s="257">
        <v>65000000</v>
      </c>
      <c r="AD16" s="257">
        <v>65000000</v>
      </c>
      <c r="AE16" s="257">
        <v>65000000</v>
      </c>
      <c r="AF16" s="257">
        <v>217500000</v>
      </c>
      <c r="AG16" s="257">
        <v>217500000</v>
      </c>
      <c r="AH16" s="257">
        <v>217500000</v>
      </c>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row>
    <row r="17" spans="1:58" s="4" customFormat="1" ht="57" customHeight="1">
      <c r="A17" s="55"/>
      <c r="B17" s="26" t="s">
        <v>334</v>
      </c>
      <c r="C17" s="250" t="s">
        <v>335</v>
      </c>
      <c r="D17" s="203" t="s">
        <v>291</v>
      </c>
      <c r="E17" s="3" t="s">
        <v>292</v>
      </c>
      <c r="F17" s="411"/>
      <c r="G17" s="28"/>
      <c r="H17" s="399"/>
      <c r="I17" s="401"/>
      <c r="J17" s="79">
        <v>1.2</v>
      </c>
      <c r="K17" s="79">
        <v>0.3</v>
      </c>
      <c r="L17" s="420"/>
      <c r="M17" s="421"/>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6">
        <v>2.8</v>
      </c>
      <c r="AA17" s="246">
        <v>2.8</v>
      </c>
      <c r="AB17" s="133">
        <v>8.0969354767942399</v>
      </c>
      <c r="AC17" s="133">
        <v>8.0969354767942399</v>
      </c>
      <c r="AD17" s="133">
        <v>8.1307020446145994</v>
      </c>
      <c r="AE17" s="133">
        <v>8.1307020446145994</v>
      </c>
      <c r="AF17" s="133">
        <v>15.0752973364356</v>
      </c>
      <c r="AG17" s="133">
        <v>15.0752973364356</v>
      </c>
      <c r="AH17" s="133">
        <v>14.9059828692019</v>
      </c>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334</v>
      </c>
      <c r="C18" s="250" t="s">
        <v>467</v>
      </c>
      <c r="D18" s="203" t="s">
        <v>291</v>
      </c>
      <c r="E18" s="3" t="s">
        <v>292</v>
      </c>
      <c r="F18" s="411"/>
      <c r="G18" s="28"/>
      <c r="H18" s="253"/>
      <c r="I18" s="254"/>
      <c r="J18" s="79"/>
      <c r="K18" s="79"/>
      <c r="L18" s="251"/>
      <c r="M18" s="252"/>
      <c r="N18" s="79"/>
      <c r="O18" s="259"/>
      <c r="P18" s="28"/>
      <c r="Q18" s="259"/>
      <c r="R18" s="267"/>
      <c r="S18" s="267"/>
      <c r="T18" s="267"/>
      <c r="U18" s="267"/>
      <c r="V18" s="267"/>
      <c r="W18" s="267"/>
      <c r="X18" s="267"/>
      <c r="Y18" s="28"/>
      <c r="Z18" s="246"/>
      <c r="AA18" s="246"/>
      <c r="AB18" s="133">
        <v>3.2325294944946599</v>
      </c>
      <c r="AC18" s="133">
        <v>3.2325294944946599</v>
      </c>
      <c r="AD18" s="133">
        <v>2.8868242624778402</v>
      </c>
      <c r="AE18" s="133">
        <v>2.8868242624778402</v>
      </c>
      <c r="AF18" s="133">
        <v>9.4440639370994202</v>
      </c>
      <c r="AG18" s="133">
        <v>9.4440639370994202</v>
      </c>
      <c r="AH18" s="133">
        <v>9.2830349082260408</v>
      </c>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336</v>
      </c>
      <c r="C19" s="422" t="s">
        <v>337</v>
      </c>
      <c r="D19" s="379" t="s">
        <v>322</v>
      </c>
      <c r="E19" s="3" t="s">
        <v>292</v>
      </c>
      <c r="F19" s="411"/>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14"/>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415"/>
      <c r="BF19" s="416"/>
    </row>
    <row r="20" spans="1:58" s="4" customFormat="1" ht="29.25" customHeight="1">
      <c r="A20" s="55"/>
      <c r="B20" s="26" t="s">
        <v>338</v>
      </c>
      <c r="C20" s="423"/>
      <c r="D20" s="425"/>
      <c r="E20" s="3" t="s">
        <v>292</v>
      </c>
      <c r="F20" s="411"/>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17"/>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8"/>
      <c r="BC20" s="418"/>
      <c r="BD20" s="418"/>
      <c r="BE20" s="418"/>
      <c r="BF20" s="419"/>
    </row>
    <row r="21" spans="1:58" s="4" customFormat="1" ht="28.5" customHeight="1">
      <c r="A21" s="55"/>
      <c r="B21" s="18" t="s">
        <v>339</v>
      </c>
      <c r="C21" s="423"/>
      <c r="D21" s="425"/>
      <c r="E21" s="18" t="s">
        <v>304</v>
      </c>
      <c r="F21" s="411"/>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7">
        <v>296075775</v>
      </c>
      <c r="AA21" s="247">
        <v>296075775</v>
      </c>
      <c r="AB21" s="134">
        <v>314163649.7658</v>
      </c>
      <c r="AC21" s="134">
        <v>314163649.7658</v>
      </c>
      <c r="AD21" s="134">
        <v>314163649.7658</v>
      </c>
      <c r="AE21" s="134">
        <v>314163649.7658</v>
      </c>
      <c r="AF21" s="134">
        <v>271672723.45999998</v>
      </c>
      <c r="AG21" s="134">
        <v>271672723.45999998</v>
      </c>
      <c r="AH21" s="134">
        <v>271672723.45999998</v>
      </c>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340</v>
      </c>
      <c r="C22" s="424"/>
      <c r="D22" s="425"/>
      <c r="E22" s="18" t="s">
        <v>304</v>
      </c>
      <c r="F22" s="411"/>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5">
        <v>98069558</v>
      </c>
      <c r="AA22" s="245">
        <v>98069558</v>
      </c>
      <c r="AB22" s="78">
        <v>85288068.188820004</v>
      </c>
      <c r="AC22" s="78">
        <v>85288068.188820004</v>
      </c>
      <c r="AD22" s="78">
        <v>85288068.188820004</v>
      </c>
      <c r="AE22" s="78">
        <v>85288068.188820004</v>
      </c>
      <c r="AF22" s="78">
        <v>93503454.599999994</v>
      </c>
      <c r="AG22" s="78">
        <v>93503454.599999994</v>
      </c>
      <c r="AH22" s="78">
        <v>93503454.599999994</v>
      </c>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369" t="s">
        <v>62</v>
      </c>
      <c r="C23" s="370"/>
      <c r="D23" s="370"/>
      <c r="E23" s="370"/>
      <c r="F23" s="370"/>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5" customHeight="1">
      <c r="A24" s="55"/>
      <c r="B24" s="381" t="s">
        <v>341</v>
      </c>
      <c r="C24" s="382"/>
      <c r="D24" s="383"/>
      <c r="E24" s="408" t="s">
        <v>254</v>
      </c>
      <c r="F24" s="11"/>
      <c r="G24" s="28"/>
      <c r="P24" s="28"/>
      <c r="Y24" s="28"/>
      <c r="AB24" s="141">
        <f t="shared" ref="AB24:BE24" si="1">IF(AB13="","-",((AB13)*(1+(AB17/100)))/AB21)</f>
        <v>1.7203921516282583</v>
      </c>
      <c r="AC24" s="141">
        <f t="shared" si="1"/>
        <v>1.7203921516282583</v>
      </c>
      <c r="AD24" s="141">
        <f>IF(AD13="","-",((AD13)*(1+(AD17/100)))/AD21)</f>
        <v>1.7209295557462321</v>
      </c>
      <c r="AE24" s="141">
        <f t="shared" si="1"/>
        <v>1.7209295557462321</v>
      </c>
      <c r="AF24" s="141">
        <f t="shared" si="1"/>
        <v>2.1179030391944895</v>
      </c>
      <c r="AG24" s="141">
        <f t="shared" si="1"/>
        <v>2.1179030391944895</v>
      </c>
      <c r="AH24" s="141">
        <f t="shared" si="1"/>
        <v>2.1147868914804802</v>
      </c>
      <c r="AI24" s="141" t="str">
        <f t="shared" si="1"/>
        <v>-</v>
      </c>
      <c r="AJ24" s="141" t="str">
        <f t="shared" si="1"/>
        <v>-</v>
      </c>
      <c r="AK24" s="141" t="str">
        <f t="shared" si="1"/>
        <v>-</v>
      </c>
      <c r="AL24" s="141" t="str">
        <f t="shared" si="1"/>
        <v>-</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381" t="s">
        <v>342</v>
      </c>
      <c r="C25" s="382"/>
      <c r="D25" s="383"/>
      <c r="E25" s="409"/>
      <c r="F25" s="11"/>
      <c r="G25" s="28"/>
      <c r="P25" s="28"/>
      <c r="Y25" s="28"/>
      <c r="AB25" s="141">
        <f t="shared" ref="AB25:BE25" si="3">IF(AB14="","-",((AB14)*(1+(AB17/100)))/AB22)</f>
        <v>6.3371663687749082</v>
      </c>
      <c r="AC25" s="141">
        <f t="shared" si="3"/>
        <v>6.3371663687749082</v>
      </c>
      <c r="AD25" s="141">
        <f t="shared" si="3"/>
        <v>6.3391459286674827</v>
      </c>
      <c r="AE25" s="141">
        <f t="shared" si="3"/>
        <v>6.3391459286674827</v>
      </c>
      <c r="AF25" s="141">
        <f t="shared" si="3"/>
        <v>6.1535318576579954</v>
      </c>
      <c r="AG25" s="141">
        <f t="shared" si="3"/>
        <v>6.1535318576579954</v>
      </c>
      <c r="AH25" s="141">
        <f t="shared" si="3"/>
        <v>6.1444779425936797</v>
      </c>
      <c r="AI25" s="141" t="str">
        <f t="shared" si="3"/>
        <v>-</v>
      </c>
      <c r="AJ25" s="141" t="str">
        <f t="shared" si="3"/>
        <v>-</v>
      </c>
      <c r="AK25" s="141" t="str">
        <f t="shared" si="3"/>
        <v>-</v>
      </c>
      <c r="AL25" s="141" t="str">
        <f t="shared" si="3"/>
        <v>-</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381" t="s">
        <v>468</v>
      </c>
      <c r="C26" s="382"/>
      <c r="D26" s="383"/>
      <c r="E26" s="408" t="s">
        <v>254</v>
      </c>
      <c r="F26" s="11"/>
      <c r="G26" s="28"/>
      <c r="H26" s="260"/>
      <c r="I26" s="260"/>
      <c r="J26" s="260"/>
      <c r="K26" s="260"/>
      <c r="L26" s="260"/>
      <c r="M26" s="260"/>
      <c r="N26" s="260"/>
      <c r="O26" s="260"/>
      <c r="P26" s="28"/>
      <c r="Q26" s="260"/>
      <c r="R26" s="260"/>
      <c r="S26" s="260"/>
      <c r="T26" s="260"/>
      <c r="U26" s="260"/>
      <c r="V26" s="260"/>
      <c r="W26" s="260"/>
      <c r="X26" s="260"/>
      <c r="Y26" s="28"/>
      <c r="Z26" s="260"/>
      <c r="AA26" s="260"/>
      <c r="AB26" s="141">
        <f t="shared" ref="AB26:BE26" si="5">IF(AB15="","-",((AB15)*(1+(AB18/100)))/AB21)</f>
        <v>0.21358659482547873</v>
      </c>
      <c r="AC26" s="141">
        <f t="shared" si="5"/>
        <v>0.21358659482547873</v>
      </c>
      <c r="AD26" s="141">
        <f t="shared" si="5"/>
        <v>0.2128713357527679</v>
      </c>
      <c r="AE26" s="141">
        <f t="shared" si="5"/>
        <v>0.2128713357527679</v>
      </c>
      <c r="AF26" s="141">
        <f t="shared" si="5"/>
        <v>0.8762044125428714</v>
      </c>
      <c r="AG26" s="141">
        <f t="shared" si="5"/>
        <v>0.8762044125428714</v>
      </c>
      <c r="AH26" s="141">
        <f t="shared" si="5"/>
        <v>0.87491522114618281</v>
      </c>
      <c r="AI26" s="141" t="str">
        <f t="shared" si="5"/>
        <v>-</v>
      </c>
      <c r="AJ26" s="141" t="str">
        <f t="shared" si="5"/>
        <v>-</v>
      </c>
      <c r="AK26" s="141" t="str">
        <f t="shared" si="5"/>
        <v>-</v>
      </c>
      <c r="AL26" s="141" t="str">
        <f t="shared" si="5"/>
        <v>-</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381" t="s">
        <v>469</v>
      </c>
      <c r="C27" s="382"/>
      <c r="D27" s="383"/>
      <c r="E27" s="409"/>
      <c r="F27" s="11"/>
      <c r="G27" s="28"/>
      <c r="H27" s="260"/>
      <c r="I27" s="260"/>
      <c r="J27" s="260"/>
      <c r="K27" s="260"/>
      <c r="L27" s="260"/>
      <c r="M27" s="260"/>
      <c r="N27" s="260"/>
      <c r="O27" s="260"/>
      <c r="P27" s="28"/>
      <c r="Q27" s="260"/>
      <c r="R27" s="260"/>
      <c r="S27" s="260"/>
      <c r="T27" s="260"/>
      <c r="U27" s="260"/>
      <c r="V27" s="260"/>
      <c r="W27" s="260"/>
      <c r="X27" s="260"/>
      <c r="Y27" s="28"/>
      <c r="Z27" s="260"/>
      <c r="AA27" s="260"/>
      <c r="AB27" s="141">
        <f t="shared" ref="AB27:BE27" si="7">IF(AB16="","-",((AB16)*(1+(AB18/100)))/AB22)</f>
        <v>0.78675887021928692</v>
      </c>
      <c r="AC27" s="141">
        <f t="shared" si="7"/>
        <v>0.78675887021928692</v>
      </c>
      <c r="AD27" s="141">
        <f t="shared" si="7"/>
        <v>0.78412417106871579</v>
      </c>
      <c r="AE27" s="141">
        <f t="shared" si="7"/>
        <v>0.78412417106871579</v>
      </c>
      <c r="AF27" s="141">
        <f t="shared" si="7"/>
        <v>2.5457972657963297</v>
      </c>
      <c r="AG27" s="141">
        <f t="shared" si="7"/>
        <v>2.5457972657963297</v>
      </c>
      <c r="AH27" s="141">
        <f t="shared" si="7"/>
        <v>2.5420515417554599</v>
      </c>
      <c r="AI27" s="141" t="str">
        <f t="shared" si="7"/>
        <v>-</v>
      </c>
      <c r="AJ27" s="141" t="str">
        <f t="shared" si="7"/>
        <v>-</v>
      </c>
      <c r="AK27" s="141" t="str">
        <f t="shared" si="7"/>
        <v>-</v>
      </c>
      <c r="AL27" s="141" t="str">
        <f t="shared" si="7"/>
        <v>-</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381" t="s">
        <v>343</v>
      </c>
      <c r="C28" s="382"/>
      <c r="D28" s="383"/>
      <c r="E28" s="408" t="s">
        <v>254</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f t="shared" si="11"/>
        <v>1.9338008914989997</v>
      </c>
      <c r="AF28" s="141">
        <f t="shared" si="11"/>
        <v>2.9941074517373605</v>
      </c>
      <c r="AG28" s="141">
        <f t="shared" si="11"/>
        <v>2.9941074517373605</v>
      </c>
      <c r="AH28" s="141">
        <f t="shared" si="11"/>
        <v>2.989702112626663</v>
      </c>
      <c r="AI28" s="141" t="str">
        <f t="shared" si="11"/>
        <v>-</v>
      </c>
      <c r="AJ28" s="141" t="str">
        <f t="shared" si="11"/>
        <v>-</v>
      </c>
      <c r="AK28" s="141" t="str">
        <f t="shared" si="11"/>
        <v>-</v>
      </c>
      <c r="AL28" s="141" t="str">
        <f t="shared" si="11"/>
        <v>-</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381" t="s">
        <v>344</v>
      </c>
      <c r="C29" s="382"/>
      <c r="D29" s="383"/>
      <c r="E29" s="409"/>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f t="shared" si="15"/>
        <v>7.1232700997361986</v>
      </c>
      <c r="AF29" s="141">
        <f t="shared" si="15"/>
        <v>8.6993291234543246</v>
      </c>
      <c r="AG29" s="141">
        <f t="shared" si="15"/>
        <v>8.6993291234543246</v>
      </c>
      <c r="AH29" s="141">
        <f t="shared" si="15"/>
        <v>8.6865294843491405</v>
      </c>
      <c r="AI29" s="141" t="str">
        <f t="shared" si="15"/>
        <v>-</v>
      </c>
      <c r="AJ29" s="141" t="str">
        <f t="shared" si="15"/>
        <v>-</v>
      </c>
      <c r="AK29" s="141" t="str">
        <f t="shared" si="15"/>
        <v>-</v>
      </c>
      <c r="AL29" s="141" t="str">
        <f t="shared" si="15"/>
        <v>-</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4"/>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9">
    <mergeCell ref="B3:F3"/>
    <mergeCell ref="H7:O7"/>
    <mergeCell ref="B12:F12"/>
    <mergeCell ref="B24:D24"/>
    <mergeCell ref="L17:M17"/>
    <mergeCell ref="H17:I17"/>
    <mergeCell ref="B6:B11"/>
    <mergeCell ref="C6:C11"/>
    <mergeCell ref="D6:D11"/>
    <mergeCell ref="E6:E11"/>
    <mergeCell ref="F6:F7"/>
    <mergeCell ref="H6:O6"/>
    <mergeCell ref="C13:C14"/>
    <mergeCell ref="C19:C22"/>
    <mergeCell ref="D13:D14"/>
    <mergeCell ref="D19:D22"/>
    <mergeCell ref="F13:F22"/>
    <mergeCell ref="D15:D16"/>
    <mergeCell ref="C15:C16"/>
    <mergeCell ref="R19:BF20"/>
    <mergeCell ref="B26:D26"/>
    <mergeCell ref="E26:E27"/>
    <mergeCell ref="B27:D27"/>
    <mergeCell ref="B28:D28"/>
    <mergeCell ref="E28:E29"/>
    <mergeCell ref="B29:D29"/>
    <mergeCell ref="B25:D25"/>
    <mergeCell ref="B23:F23"/>
    <mergeCell ref="E24:E25"/>
  </mergeCells>
  <phoneticPr fontId="189"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47"/>
  <sheetViews>
    <sheetView zoomScaleNormal="100" workbookViewId="0"/>
  </sheetViews>
  <sheetFormatPr defaultColWidth="0" defaultRowHeight="13.5" zeroHeight="1"/>
  <cols>
    <col min="1" max="1" width="9" customWidth="1"/>
    <col min="2" max="2" width="12.61328125" customWidth="1"/>
    <col min="3" max="3" width="9" customWidth="1"/>
    <col min="4" max="4" width="19.765625" customWidth="1"/>
    <col min="5" max="5" width="25" customWidth="1"/>
    <col min="6" max="6" width="2.4609375" customWidth="1"/>
    <col min="7" max="14" width="15.61328125" customWidth="1"/>
    <col min="15" max="15" width="2.4609375" customWidth="1"/>
    <col min="16" max="23" width="15.61328125" customWidth="1"/>
    <col min="24" max="24" width="2.4609375" customWidth="1"/>
    <col min="25" max="25" width="17" customWidth="1"/>
    <col min="26" max="57" width="15.61328125" customWidth="1"/>
    <col min="58" max="60" width="0" hidden="1" customWidth="1"/>
    <col min="61" max="16384" width="9.23046875" hidden="1"/>
  </cols>
  <sheetData>
    <row r="1" spans="1:60" s="2" customFormat="1" ht="12.75" customHeight="1"/>
    <row r="2" spans="1:60" s="2" customFormat="1" ht="18.75" customHeight="1">
      <c r="B2" s="40" t="s">
        <v>345</v>
      </c>
      <c r="C2" s="40"/>
      <c r="D2" s="40"/>
      <c r="E2" s="40"/>
      <c r="F2" s="40"/>
    </row>
    <row r="3" spans="1:60" s="2" customFormat="1" ht="28.5" customHeight="1">
      <c r="B3" s="317" t="s">
        <v>346</v>
      </c>
      <c r="C3" s="317"/>
      <c r="D3" s="317"/>
      <c r="E3" s="317"/>
      <c r="F3" s="317"/>
      <c r="G3" s="317"/>
      <c r="H3" s="317"/>
      <c r="I3" s="39"/>
      <c r="J3" s="39"/>
      <c r="K3" s="39"/>
      <c r="L3" s="39"/>
      <c r="M3" s="39"/>
      <c r="N3" s="39"/>
      <c r="O3" s="39"/>
      <c r="P3" s="39"/>
      <c r="Q3" s="39"/>
      <c r="X3" s="39"/>
      <c r="Y3" s="39"/>
    </row>
    <row r="4" spans="1:60" s="2" customFormat="1" ht="12.75" customHeight="1"/>
    <row r="5" spans="1:60" s="14" customFormat="1">
      <c r="G5" s="55"/>
      <c r="P5" s="55"/>
    </row>
    <row r="6" spans="1:60" s="14" customFormat="1"/>
    <row r="7" spans="1:60">
      <c r="A7" s="90"/>
      <c r="B7" s="91" t="s">
        <v>347</v>
      </c>
      <c r="C7" s="90"/>
      <c r="D7" s="90"/>
      <c r="E7" s="90"/>
      <c r="F7" s="90"/>
      <c r="G7" s="90"/>
      <c r="H7" s="90"/>
      <c r="I7" s="90"/>
      <c r="J7" s="90"/>
      <c r="K7" s="90"/>
      <c r="L7" s="90"/>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row>
    <row r="8" spans="1:60" s="14" customFormat="1"/>
    <row r="9" spans="1:60">
      <c r="A9" s="14"/>
      <c r="B9" s="427" t="s">
        <v>348</v>
      </c>
      <c r="C9" s="431" t="s">
        <v>349</v>
      </c>
      <c r="D9" s="430" t="s">
        <v>89</v>
      </c>
      <c r="E9" s="432"/>
      <c r="F9" s="28"/>
      <c r="G9" s="346" t="s">
        <v>91</v>
      </c>
      <c r="H9" s="347"/>
      <c r="I9" s="347"/>
      <c r="J9" s="347"/>
      <c r="K9" s="347"/>
      <c r="L9" s="347"/>
      <c r="M9" s="347"/>
      <c r="N9" s="348"/>
      <c r="O9" s="136"/>
      <c r="P9" s="230" t="s">
        <v>92</v>
      </c>
      <c r="Q9" s="231"/>
      <c r="R9" s="231"/>
      <c r="S9" s="231"/>
      <c r="T9" s="231"/>
      <c r="U9" s="231"/>
      <c r="V9" s="231"/>
      <c r="W9" s="231"/>
      <c r="X9" s="28"/>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60" ht="12.75" customHeight="1">
      <c r="A10" s="14"/>
      <c r="B10" s="427"/>
      <c r="C10" s="431"/>
      <c r="D10" s="430"/>
      <c r="E10" s="433"/>
      <c r="F10" s="28"/>
      <c r="G10" s="330" t="s">
        <v>93</v>
      </c>
      <c r="H10" s="331"/>
      <c r="I10" s="331"/>
      <c r="J10" s="331"/>
      <c r="K10" s="331"/>
      <c r="L10" s="331"/>
      <c r="M10" s="331"/>
      <c r="N10" s="332"/>
      <c r="O10" s="136"/>
      <c r="P10" s="233" t="s">
        <v>94</v>
      </c>
      <c r="Q10" s="234"/>
      <c r="R10" s="234"/>
      <c r="S10" s="234"/>
      <c r="T10" s="234"/>
      <c r="U10" s="234"/>
      <c r="V10" s="234"/>
      <c r="W10" s="234"/>
      <c r="X10" s="28"/>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60" ht="25.5" customHeight="1">
      <c r="A11" s="14"/>
      <c r="B11" s="427"/>
      <c r="C11" s="431"/>
      <c r="D11" s="430"/>
      <c r="E11" s="97" t="s">
        <v>95</v>
      </c>
      <c r="F11" s="28"/>
      <c r="G11" s="33" t="s">
        <v>96</v>
      </c>
      <c r="H11" s="33" t="s">
        <v>97</v>
      </c>
      <c r="I11" s="33" t="s">
        <v>98</v>
      </c>
      <c r="J11" s="33" t="s">
        <v>99</v>
      </c>
      <c r="K11" s="33" t="s">
        <v>100</v>
      </c>
      <c r="L11" s="34" t="s">
        <v>101</v>
      </c>
      <c r="M11" s="33" t="s">
        <v>102</v>
      </c>
      <c r="N11" s="33" t="s">
        <v>103</v>
      </c>
      <c r="O11" s="28"/>
      <c r="P11" s="29" t="s">
        <v>104</v>
      </c>
      <c r="Q11" s="29" t="s">
        <v>105</v>
      </c>
      <c r="R11" s="29" t="s">
        <v>106</v>
      </c>
      <c r="S11" s="35" t="s">
        <v>107</v>
      </c>
      <c r="T11" s="29" t="s">
        <v>108</v>
      </c>
      <c r="U11" s="29" t="s">
        <v>109</v>
      </c>
      <c r="V11" s="29" t="s">
        <v>110</v>
      </c>
      <c r="W11" s="29" t="s">
        <v>111</v>
      </c>
      <c r="X11" s="28"/>
      <c r="Y11" s="29" t="s">
        <v>112</v>
      </c>
      <c r="Z11" s="29" t="s">
        <v>112</v>
      </c>
      <c r="AA11" s="29" t="s">
        <v>113</v>
      </c>
      <c r="AB11" s="29" t="s">
        <v>113</v>
      </c>
      <c r="AC11" s="265" t="s">
        <v>114</v>
      </c>
      <c r="AD11" s="265" t="s">
        <v>114</v>
      </c>
      <c r="AE11" s="266" t="s">
        <v>115</v>
      </c>
      <c r="AF11" s="264" t="s">
        <v>115</v>
      </c>
      <c r="AG11" s="264" t="s">
        <v>116</v>
      </c>
      <c r="AH11" s="264" t="s">
        <v>116</v>
      </c>
      <c r="AI11" s="264" t="s">
        <v>117</v>
      </c>
      <c r="AJ11" s="264" t="s">
        <v>117</v>
      </c>
      <c r="AK11" s="264" t="s">
        <v>118</v>
      </c>
      <c r="AL11" s="264" t="s">
        <v>118</v>
      </c>
      <c r="AM11" s="264" t="s">
        <v>119</v>
      </c>
      <c r="AN11" s="264" t="s">
        <v>119</v>
      </c>
      <c r="AO11" s="264" t="s">
        <v>120</v>
      </c>
      <c r="AP11" s="264" t="s">
        <v>120</v>
      </c>
      <c r="AQ11" s="264" t="s">
        <v>121</v>
      </c>
      <c r="AR11" s="264" t="s">
        <v>121</v>
      </c>
      <c r="AS11" s="264" t="s">
        <v>122</v>
      </c>
      <c r="AT11" s="264" t="s">
        <v>122</v>
      </c>
      <c r="AU11" s="264" t="s">
        <v>123</v>
      </c>
      <c r="AV11" s="264" t="s">
        <v>123</v>
      </c>
      <c r="AW11" s="264" t="s">
        <v>124</v>
      </c>
      <c r="AX11" s="264" t="s">
        <v>124</v>
      </c>
      <c r="AY11" s="264" t="s">
        <v>125</v>
      </c>
      <c r="AZ11" s="264" t="s">
        <v>125</v>
      </c>
      <c r="BA11" s="264" t="s">
        <v>126</v>
      </c>
      <c r="BB11" s="264" t="s">
        <v>126</v>
      </c>
      <c r="BC11" s="264" t="s">
        <v>127</v>
      </c>
      <c r="BD11" s="264" t="s">
        <v>127</v>
      </c>
      <c r="BE11" s="264" t="s">
        <v>128</v>
      </c>
    </row>
    <row r="12" spans="1:60" ht="25.5" customHeight="1">
      <c r="A12" s="14"/>
      <c r="B12" s="427"/>
      <c r="C12" s="431"/>
      <c r="D12" s="430"/>
      <c r="E12" s="97" t="s">
        <v>95</v>
      </c>
      <c r="F12" s="84"/>
      <c r="G12" s="33" t="s">
        <v>96</v>
      </c>
      <c r="H12" s="33" t="s">
        <v>97</v>
      </c>
      <c r="I12" s="33" t="s">
        <v>98</v>
      </c>
      <c r="J12" s="33" t="s">
        <v>99</v>
      </c>
      <c r="K12" s="33" t="s">
        <v>100</v>
      </c>
      <c r="L12" s="34" t="s">
        <v>101</v>
      </c>
      <c r="M12" s="33" t="s">
        <v>102</v>
      </c>
      <c r="N12" s="33" t="s">
        <v>103</v>
      </c>
      <c r="O12" s="84"/>
      <c r="P12" s="29" t="s">
        <v>104</v>
      </c>
      <c r="Q12" s="29" t="s">
        <v>105</v>
      </c>
      <c r="R12" s="29" t="s">
        <v>106</v>
      </c>
      <c r="S12" s="35" t="s">
        <v>107</v>
      </c>
      <c r="T12" s="29" t="s">
        <v>108</v>
      </c>
      <c r="U12" s="29" t="s">
        <v>109</v>
      </c>
      <c r="V12" s="29" t="s">
        <v>110</v>
      </c>
      <c r="W12" s="29" t="s">
        <v>111</v>
      </c>
      <c r="X12" s="84"/>
      <c r="Y12" s="29" t="s">
        <v>112</v>
      </c>
      <c r="Z12" s="29" t="s">
        <v>129</v>
      </c>
      <c r="AA12" s="29" t="s">
        <v>113</v>
      </c>
      <c r="AB12" s="29" t="s">
        <v>130</v>
      </c>
      <c r="AC12" s="29" t="s">
        <v>131</v>
      </c>
      <c r="AD12" s="29" t="s">
        <v>132</v>
      </c>
      <c r="AE12" s="29" t="s">
        <v>133</v>
      </c>
      <c r="AF12" s="29" t="s">
        <v>134</v>
      </c>
      <c r="AG12" s="29" t="s">
        <v>135</v>
      </c>
      <c r="AH12" s="29" t="s">
        <v>136</v>
      </c>
      <c r="AI12" s="29" t="s">
        <v>137</v>
      </c>
      <c r="AJ12" s="29" t="s">
        <v>138</v>
      </c>
      <c r="AK12" s="29" t="s">
        <v>139</v>
      </c>
      <c r="AL12" s="29" t="s">
        <v>140</v>
      </c>
      <c r="AM12" s="29" t="s">
        <v>141</v>
      </c>
      <c r="AN12" s="29" t="s">
        <v>142</v>
      </c>
      <c r="AO12" s="29" t="s">
        <v>143</v>
      </c>
      <c r="AP12" s="29" t="s">
        <v>144</v>
      </c>
      <c r="AQ12" s="29" t="s">
        <v>145</v>
      </c>
      <c r="AR12" s="29" t="s">
        <v>146</v>
      </c>
      <c r="AS12" s="29" t="s">
        <v>147</v>
      </c>
      <c r="AT12" s="29" t="s">
        <v>148</v>
      </c>
      <c r="AU12" s="29" t="s">
        <v>149</v>
      </c>
      <c r="AV12" s="29" t="s">
        <v>150</v>
      </c>
      <c r="AW12" s="29" t="s">
        <v>151</v>
      </c>
      <c r="AX12" s="29" t="s">
        <v>152</v>
      </c>
      <c r="AY12" s="29" t="s">
        <v>153</v>
      </c>
      <c r="AZ12" s="29" t="s">
        <v>154</v>
      </c>
      <c r="BA12" s="29" t="s">
        <v>155</v>
      </c>
      <c r="BB12" s="29" t="s">
        <v>156</v>
      </c>
      <c r="BC12" s="29" t="s">
        <v>157</v>
      </c>
      <c r="BD12" s="29" t="s">
        <v>158</v>
      </c>
      <c r="BE12" s="29" t="s">
        <v>159</v>
      </c>
    </row>
    <row r="13" spans="1:60" ht="15" customHeight="1">
      <c r="A13" s="14"/>
      <c r="B13" s="427"/>
      <c r="C13" s="431"/>
      <c r="D13" s="430"/>
      <c r="E13" s="97" t="s">
        <v>160</v>
      </c>
      <c r="F13" s="28"/>
      <c r="G13" s="31" t="s">
        <v>161</v>
      </c>
      <c r="H13" s="31" t="s">
        <v>162</v>
      </c>
      <c r="I13" s="31" t="s">
        <v>163</v>
      </c>
      <c r="J13" s="31" t="s">
        <v>164</v>
      </c>
      <c r="K13" s="31" t="s">
        <v>165</v>
      </c>
      <c r="L13" s="32" t="s">
        <v>166</v>
      </c>
      <c r="M13" s="31" t="s">
        <v>167</v>
      </c>
      <c r="N13" s="31" t="s">
        <v>168</v>
      </c>
      <c r="O13" s="28"/>
      <c r="P13" s="31" t="s">
        <v>169</v>
      </c>
      <c r="Q13" s="31" t="s">
        <v>170</v>
      </c>
      <c r="R13" s="31" t="s">
        <v>171</v>
      </c>
      <c r="S13" s="36" t="s">
        <v>172</v>
      </c>
      <c r="T13" s="31" t="s">
        <v>173</v>
      </c>
      <c r="U13" s="31" t="s">
        <v>174</v>
      </c>
      <c r="V13" s="31" t="s">
        <v>175</v>
      </c>
      <c r="W13" s="31" t="s">
        <v>176</v>
      </c>
      <c r="X13" s="28"/>
      <c r="Y13" s="31" t="s">
        <v>177</v>
      </c>
      <c r="Z13" s="31" t="s">
        <v>178</v>
      </c>
      <c r="AA13" s="31" t="s">
        <v>179</v>
      </c>
      <c r="AB13" s="31" t="s">
        <v>180</v>
      </c>
      <c r="AC13" s="31" t="s">
        <v>181</v>
      </c>
      <c r="AD13" s="31" t="s">
        <v>182</v>
      </c>
      <c r="AE13" s="31" t="s">
        <v>183</v>
      </c>
      <c r="AF13" s="31" t="s">
        <v>184</v>
      </c>
      <c r="AG13" s="31" t="s">
        <v>185</v>
      </c>
      <c r="AH13" s="31" t="s">
        <v>186</v>
      </c>
      <c r="AI13" s="31" t="s">
        <v>187</v>
      </c>
      <c r="AJ13" s="31" t="s">
        <v>188</v>
      </c>
      <c r="AK13" s="31" t="s">
        <v>189</v>
      </c>
      <c r="AL13" s="31" t="s">
        <v>190</v>
      </c>
      <c r="AM13" s="31" t="s">
        <v>191</v>
      </c>
      <c r="AN13" s="31" t="s">
        <v>192</v>
      </c>
      <c r="AO13" s="31" t="s">
        <v>193</v>
      </c>
      <c r="AP13" s="31" t="s">
        <v>194</v>
      </c>
      <c r="AQ13" s="31" t="s">
        <v>195</v>
      </c>
      <c r="AR13" s="31" t="s">
        <v>196</v>
      </c>
      <c r="AS13" s="31" t="s">
        <v>197</v>
      </c>
      <c r="AT13" s="31" t="s">
        <v>198</v>
      </c>
      <c r="AU13" s="31" t="s">
        <v>199</v>
      </c>
      <c r="AV13" s="31" t="s">
        <v>200</v>
      </c>
      <c r="AW13" s="31" t="s">
        <v>201</v>
      </c>
      <c r="AX13" s="31" t="s">
        <v>202</v>
      </c>
      <c r="AY13" s="31" t="s">
        <v>203</v>
      </c>
      <c r="AZ13" s="31" t="s">
        <v>204</v>
      </c>
      <c r="BA13" s="31" t="s">
        <v>205</v>
      </c>
      <c r="BB13" s="31" t="s">
        <v>206</v>
      </c>
      <c r="BC13" s="31" t="s">
        <v>207</v>
      </c>
      <c r="BD13" s="31" t="s">
        <v>208</v>
      </c>
      <c r="BE13" s="31" t="s">
        <v>209</v>
      </c>
    </row>
    <row r="14" spans="1:60" ht="15" customHeight="1">
      <c r="A14" s="14"/>
      <c r="B14" s="427"/>
      <c r="C14" s="431"/>
      <c r="D14" s="430"/>
      <c r="E14" s="98" t="s">
        <v>350</v>
      </c>
      <c r="F14" s="28"/>
      <c r="G14" s="29" t="s">
        <v>211</v>
      </c>
      <c r="H14" s="29" t="s">
        <v>211</v>
      </c>
      <c r="I14" s="29" t="s">
        <v>212</v>
      </c>
      <c r="J14" s="29" t="s">
        <v>212</v>
      </c>
      <c r="K14" s="29" t="s">
        <v>213</v>
      </c>
      <c r="L14" s="30" t="s">
        <v>213</v>
      </c>
      <c r="M14" s="29" t="s">
        <v>214</v>
      </c>
      <c r="N14" s="29" t="s">
        <v>214</v>
      </c>
      <c r="O14" s="28"/>
      <c r="P14" s="29" t="s">
        <v>215</v>
      </c>
      <c r="Q14" s="29" t="s">
        <v>216</v>
      </c>
      <c r="R14" s="29" t="s">
        <v>216</v>
      </c>
      <c r="S14" s="35" t="s">
        <v>217</v>
      </c>
      <c r="T14" s="29" t="s">
        <v>217</v>
      </c>
      <c r="U14" s="29" t="s">
        <v>218</v>
      </c>
      <c r="V14" s="29" t="s">
        <v>218</v>
      </c>
      <c r="W14" s="29" t="s">
        <v>219</v>
      </c>
      <c r="X14" s="28"/>
      <c r="Y14" s="29" t="s">
        <v>219</v>
      </c>
      <c r="Z14" s="29" t="s">
        <v>219</v>
      </c>
      <c r="AA14" s="29" t="s">
        <v>220</v>
      </c>
      <c r="AB14" s="29" t="s">
        <v>220</v>
      </c>
      <c r="AC14" s="29" t="s">
        <v>220</v>
      </c>
      <c r="AD14" s="29" t="s">
        <v>220</v>
      </c>
      <c r="AE14" s="180" t="s">
        <v>221</v>
      </c>
      <c r="AF14" s="180" t="s">
        <v>221</v>
      </c>
      <c r="AG14" s="180" t="s">
        <v>221</v>
      </c>
      <c r="AH14" s="180" t="s">
        <v>221</v>
      </c>
      <c r="AI14" s="180" t="s">
        <v>222</v>
      </c>
      <c r="AJ14" s="180" t="s">
        <v>222</v>
      </c>
      <c r="AK14" s="180" t="s">
        <v>222</v>
      </c>
      <c r="AL14" s="180" t="s">
        <v>222</v>
      </c>
      <c r="AM14" s="180" t="s">
        <v>223</v>
      </c>
      <c r="AN14" s="180" t="s">
        <v>223</v>
      </c>
      <c r="AO14" s="180" t="s">
        <v>223</v>
      </c>
      <c r="AP14" s="180" t="s">
        <v>223</v>
      </c>
      <c r="AQ14" s="180" t="s">
        <v>224</v>
      </c>
      <c r="AR14" s="180" t="s">
        <v>224</v>
      </c>
      <c r="AS14" s="180" t="s">
        <v>224</v>
      </c>
      <c r="AT14" s="180" t="s">
        <v>224</v>
      </c>
      <c r="AU14" s="180" t="s">
        <v>225</v>
      </c>
      <c r="AV14" s="180" t="s">
        <v>225</v>
      </c>
      <c r="AW14" s="180" t="s">
        <v>225</v>
      </c>
      <c r="AX14" s="180" t="s">
        <v>225</v>
      </c>
      <c r="AY14" s="180" t="s">
        <v>226</v>
      </c>
      <c r="AZ14" s="180" t="s">
        <v>226</v>
      </c>
      <c r="BA14" s="180" t="s">
        <v>226</v>
      </c>
      <c r="BB14" s="180" t="s">
        <v>226</v>
      </c>
      <c r="BC14" s="180" t="s">
        <v>227</v>
      </c>
      <c r="BD14" s="180" t="s">
        <v>227</v>
      </c>
      <c r="BE14" s="180" t="s">
        <v>227</v>
      </c>
    </row>
    <row r="15" spans="1:60" ht="12.75" customHeight="1">
      <c r="A15" s="14"/>
      <c r="B15" s="323" t="s">
        <v>351</v>
      </c>
      <c r="C15" s="95">
        <v>1</v>
      </c>
      <c r="D15" s="96" t="s">
        <v>229</v>
      </c>
      <c r="E15" s="434"/>
      <c r="F15" s="28"/>
      <c r="G15" s="135">
        <v>1.0949858793281448</v>
      </c>
      <c r="H15" s="135">
        <v>1.0949858793281448</v>
      </c>
      <c r="I15" s="135">
        <v>1.0949858793281448</v>
      </c>
      <c r="J15" s="135">
        <v>1.0949858793281448</v>
      </c>
      <c r="K15" s="135">
        <v>1.0949858793281448</v>
      </c>
      <c r="L15" s="135">
        <v>1.0949858793281448</v>
      </c>
      <c r="M15" s="135">
        <v>1.0834385940745799</v>
      </c>
      <c r="N15" s="135">
        <v>1.0834385940745799</v>
      </c>
      <c r="O15" s="28"/>
      <c r="P15" s="135">
        <v>1.0834385940745799</v>
      </c>
      <c r="Q15" s="135">
        <v>1.0890285431507547</v>
      </c>
      <c r="R15" s="135">
        <v>1.089038749889933</v>
      </c>
      <c r="S15" s="135">
        <v>1.0874483229921645</v>
      </c>
      <c r="T15" s="135">
        <v>1.0875029312038718</v>
      </c>
      <c r="U15" s="135">
        <v>1.08585979877342</v>
      </c>
      <c r="V15" s="135">
        <v>1.085848917745023</v>
      </c>
      <c r="W15" s="217">
        <v>1.0898115402143711</v>
      </c>
      <c r="X15" s="28"/>
      <c r="Y15" s="217">
        <v>1.0897993159170496</v>
      </c>
      <c r="Z15" s="217">
        <v>1.0897993159170496</v>
      </c>
      <c r="AA15" s="217">
        <v>1.0953226418779949</v>
      </c>
      <c r="AB15" s="217">
        <v>1.0953226418779949</v>
      </c>
      <c r="AC15" s="296">
        <v>1.0951651983444066</v>
      </c>
      <c r="AD15" s="296">
        <v>1.0951651983444066</v>
      </c>
      <c r="AE15" s="296">
        <v>1.0986825083022833</v>
      </c>
      <c r="AF15" s="296">
        <v>1.0986825083022833</v>
      </c>
      <c r="AG15" s="296">
        <v>1.0984618224528644</v>
      </c>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23"/>
      <c r="C16" s="95">
        <v>2</v>
      </c>
      <c r="D16" s="96" t="s">
        <v>231</v>
      </c>
      <c r="E16" s="434"/>
      <c r="F16" s="28"/>
      <c r="G16" s="135">
        <v>1.0708036775576268</v>
      </c>
      <c r="H16" s="135">
        <v>1.0708036775576268</v>
      </c>
      <c r="I16" s="135">
        <v>1.0708036775576268</v>
      </c>
      <c r="J16" s="135">
        <v>1.0708036775576268</v>
      </c>
      <c r="K16" s="135">
        <v>1.0708036775576268</v>
      </c>
      <c r="L16" s="135">
        <v>1.0708036775576268</v>
      </c>
      <c r="M16" s="135">
        <v>1.0708036775576268</v>
      </c>
      <c r="N16" s="135">
        <v>1.0708036775576268</v>
      </c>
      <c r="O16" s="28"/>
      <c r="P16" s="135">
        <v>1.0708036775576268</v>
      </c>
      <c r="Q16" s="135">
        <v>1.0679783265695075</v>
      </c>
      <c r="R16" s="135">
        <v>1.0679827167619282</v>
      </c>
      <c r="S16" s="135">
        <v>1.0679827167619282</v>
      </c>
      <c r="T16" s="135">
        <v>1.0679932251333426</v>
      </c>
      <c r="U16" s="135">
        <v>1.066763623447796</v>
      </c>
      <c r="V16" s="135">
        <v>1.066742956946414</v>
      </c>
      <c r="W16" s="217">
        <v>1.066742956946414</v>
      </c>
      <c r="X16" s="28"/>
      <c r="Y16" s="217">
        <v>1.0667507410333845</v>
      </c>
      <c r="Z16" s="217">
        <v>1.0667507410333845</v>
      </c>
      <c r="AA16" s="217">
        <v>1.078333671009992</v>
      </c>
      <c r="AB16" s="217">
        <v>1.078333671009992</v>
      </c>
      <c r="AC16" s="296">
        <v>1.0783009795088436</v>
      </c>
      <c r="AD16" s="296">
        <v>1.0783009795088436</v>
      </c>
      <c r="AE16" s="296">
        <v>1.0783009795088436</v>
      </c>
      <c r="AF16" s="296">
        <v>1.0783009795088436</v>
      </c>
      <c r="AG16" s="296">
        <v>1.0782670028364925</v>
      </c>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23"/>
      <c r="C17" s="95">
        <v>3</v>
      </c>
      <c r="D17" s="96" t="s">
        <v>232</v>
      </c>
      <c r="E17" s="434"/>
      <c r="F17" s="28"/>
      <c r="G17" s="135">
        <v>1.0817492877987211</v>
      </c>
      <c r="H17" s="135">
        <v>1.0817492877987211</v>
      </c>
      <c r="I17" s="135">
        <v>1.0817492877987211</v>
      </c>
      <c r="J17" s="135">
        <v>1.0817492877987211</v>
      </c>
      <c r="K17" s="135">
        <v>1.0817492877987211</v>
      </c>
      <c r="L17" s="135">
        <v>1.0817492877987211</v>
      </c>
      <c r="M17" s="135">
        <v>1.0832986726933644</v>
      </c>
      <c r="N17" s="135">
        <v>1.0832986726933644</v>
      </c>
      <c r="O17" s="28"/>
      <c r="P17" s="135">
        <v>1.0832986726933644</v>
      </c>
      <c r="Q17" s="135">
        <v>1.0826949605071026</v>
      </c>
      <c r="R17" s="135">
        <v>1.0827071120076854</v>
      </c>
      <c r="S17" s="135">
        <v>1.0809673614300677</v>
      </c>
      <c r="T17" s="135">
        <v>1.0810097968527648</v>
      </c>
      <c r="U17" s="135">
        <v>1.0808933110074093</v>
      </c>
      <c r="V17" s="135">
        <v>1.0808916214500004</v>
      </c>
      <c r="W17" s="217">
        <v>1.089365904855816</v>
      </c>
      <c r="X17" s="28"/>
      <c r="Y17" s="217">
        <v>1.0893587922042363</v>
      </c>
      <c r="Z17" s="217">
        <v>1.0893587922042363</v>
      </c>
      <c r="AA17" s="217">
        <v>1.0868009802875453</v>
      </c>
      <c r="AB17" s="217">
        <v>1.0868009802875453</v>
      </c>
      <c r="AC17" s="296">
        <v>1.0866480505233596</v>
      </c>
      <c r="AD17" s="296">
        <v>1.0866480505233596</v>
      </c>
      <c r="AE17" s="296">
        <v>1.0897700754157948</v>
      </c>
      <c r="AF17" s="296">
        <v>1.0897700754157948</v>
      </c>
      <c r="AG17" s="296">
        <v>1.0895619817123057</v>
      </c>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23"/>
      <c r="C18" s="95">
        <v>4</v>
      </c>
      <c r="D18" s="96" t="s">
        <v>233</v>
      </c>
      <c r="E18" s="434"/>
      <c r="F18" s="28"/>
      <c r="G18" s="135">
        <v>1.0949504131351664</v>
      </c>
      <c r="H18" s="135">
        <v>1.0949504131351664</v>
      </c>
      <c r="I18" s="135">
        <v>1.0949504131351664</v>
      </c>
      <c r="J18" s="135">
        <v>1.0949504131351664</v>
      </c>
      <c r="K18" s="135">
        <v>1.0949504131351664</v>
      </c>
      <c r="L18" s="135">
        <v>1.0949504131351664</v>
      </c>
      <c r="M18" s="135">
        <v>1.1027101049442916</v>
      </c>
      <c r="N18" s="135">
        <v>1.1027101049442916</v>
      </c>
      <c r="O18" s="28"/>
      <c r="P18" s="135">
        <v>1.1027101049442916</v>
      </c>
      <c r="Q18" s="135">
        <v>1.1047382103549057</v>
      </c>
      <c r="R18" s="135">
        <v>1.1047700847377127</v>
      </c>
      <c r="S18" s="135">
        <v>1.1117235831881356</v>
      </c>
      <c r="T18" s="135">
        <v>1.111788242398184</v>
      </c>
      <c r="U18" s="135">
        <v>1.1075253856072571</v>
      </c>
      <c r="V18" s="135">
        <v>1.107449123040477</v>
      </c>
      <c r="W18" s="217">
        <v>1.1161302471517789</v>
      </c>
      <c r="X18" s="28"/>
      <c r="Y18" s="217">
        <v>1.1161511877317911</v>
      </c>
      <c r="Z18" s="217">
        <v>1.1161511877317911</v>
      </c>
      <c r="AA18" s="217">
        <v>1.115151187731793</v>
      </c>
      <c r="AB18" s="217">
        <v>1.115151187731793</v>
      </c>
      <c r="AC18" s="296">
        <v>1.1149062431834664</v>
      </c>
      <c r="AD18" s="296">
        <v>1.1149062431834664</v>
      </c>
      <c r="AE18" s="296">
        <v>1.1108564748283778</v>
      </c>
      <c r="AF18" s="296">
        <v>1.1108564748283778</v>
      </c>
      <c r="AG18" s="296">
        <v>1.1107379806163353</v>
      </c>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23"/>
      <c r="C19" s="95">
        <v>5</v>
      </c>
      <c r="D19" s="96" t="s">
        <v>234</v>
      </c>
      <c r="E19" s="434"/>
      <c r="F19" s="28"/>
      <c r="G19" s="135">
        <v>1.0730548587765876</v>
      </c>
      <c r="H19" s="135">
        <v>1.0730548587765876</v>
      </c>
      <c r="I19" s="135">
        <v>1.0730548587765876</v>
      </c>
      <c r="J19" s="135">
        <v>1.0730548587765876</v>
      </c>
      <c r="K19" s="135">
        <v>1.0730548587765876</v>
      </c>
      <c r="L19" s="135">
        <v>1.0730548587765876</v>
      </c>
      <c r="M19" s="135">
        <v>1.0707055607528237</v>
      </c>
      <c r="N19" s="135">
        <v>1.0707055607528237</v>
      </c>
      <c r="O19" s="28"/>
      <c r="P19" s="135">
        <v>1.0707055607528237</v>
      </c>
      <c r="Q19" s="135">
        <v>1.0707055607528237</v>
      </c>
      <c r="R19" s="135">
        <v>1.0707118844597545</v>
      </c>
      <c r="S19" s="135">
        <v>1.076061726095664</v>
      </c>
      <c r="T19" s="135">
        <v>1.0760783378482837</v>
      </c>
      <c r="U19" s="135">
        <v>1.0760783378482837</v>
      </c>
      <c r="V19" s="135">
        <v>1.0760390106188671</v>
      </c>
      <c r="W19" s="217">
        <v>1.0791575380439684</v>
      </c>
      <c r="X19" s="28"/>
      <c r="Y19" s="217">
        <v>1.079172270915405</v>
      </c>
      <c r="Z19" s="217">
        <v>1.079172270915405</v>
      </c>
      <c r="AA19" s="217">
        <v>1.079172270915405</v>
      </c>
      <c r="AB19" s="217">
        <v>1.079172270915405</v>
      </c>
      <c r="AC19" s="296">
        <v>1.0791214725647593</v>
      </c>
      <c r="AD19" s="296">
        <v>1.0791214725647593</v>
      </c>
      <c r="AE19" s="296">
        <v>1.0811191052534892</v>
      </c>
      <c r="AF19" s="296">
        <v>1.0811191052534892</v>
      </c>
      <c r="AG19" s="296">
        <v>1.0810712711306956</v>
      </c>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23"/>
      <c r="C20" s="95">
        <v>6</v>
      </c>
      <c r="D20" s="96" t="s">
        <v>235</v>
      </c>
      <c r="E20" s="434"/>
      <c r="F20" s="28"/>
      <c r="G20" s="135">
        <v>1.0817237587088393</v>
      </c>
      <c r="H20" s="135">
        <v>1.0817237587088393</v>
      </c>
      <c r="I20" s="135">
        <v>1.0817237587088393</v>
      </c>
      <c r="J20" s="135">
        <v>1.0817237587088393</v>
      </c>
      <c r="K20" s="135">
        <v>1.0817237587088393</v>
      </c>
      <c r="L20" s="135">
        <v>1.0817237587088393</v>
      </c>
      <c r="M20" s="135">
        <v>1.0767941226979461</v>
      </c>
      <c r="N20" s="135">
        <v>1.0767941226979461</v>
      </c>
      <c r="O20" s="28"/>
      <c r="P20" s="135">
        <v>1.0767941226979461</v>
      </c>
      <c r="Q20" s="135">
        <v>1.0710928235838431</v>
      </c>
      <c r="R20" s="135">
        <v>1.071099196605285</v>
      </c>
      <c r="S20" s="135">
        <v>1.067915659388986</v>
      </c>
      <c r="T20" s="135">
        <v>1.0679299736846177</v>
      </c>
      <c r="U20" s="135">
        <v>1.0675895241245954</v>
      </c>
      <c r="V20" s="135">
        <v>1.0675618007345877</v>
      </c>
      <c r="W20" s="217">
        <v>1.0690508467768913</v>
      </c>
      <c r="X20" s="28"/>
      <c r="Y20" s="217">
        <v>1.0690631433493445</v>
      </c>
      <c r="Z20" s="217">
        <v>1.0690631433493445</v>
      </c>
      <c r="AA20" s="217">
        <v>1.0741527013810204</v>
      </c>
      <c r="AB20" s="217">
        <v>1.0741527013810204</v>
      </c>
      <c r="AC20" s="296">
        <v>1.0741017418396306</v>
      </c>
      <c r="AD20" s="296">
        <v>1.0741017418396306</v>
      </c>
      <c r="AE20" s="296">
        <v>1.0741017418396306</v>
      </c>
      <c r="AF20" s="296">
        <v>1.0741017418396306</v>
      </c>
      <c r="AG20" s="296">
        <v>1.0618065667446182</v>
      </c>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23"/>
      <c r="C21" s="95">
        <v>7</v>
      </c>
      <c r="D21" s="96" t="s">
        <v>236</v>
      </c>
      <c r="E21" s="434"/>
      <c r="F21" s="28"/>
      <c r="G21" s="135">
        <v>1.0867587611282226</v>
      </c>
      <c r="H21" s="135">
        <v>1.0867587611282226</v>
      </c>
      <c r="I21" s="135">
        <v>1.0867587611282226</v>
      </c>
      <c r="J21" s="135">
        <v>1.0867587611282226</v>
      </c>
      <c r="K21" s="135">
        <v>1.0867587611282226</v>
      </c>
      <c r="L21" s="135">
        <v>1.0867587611282226</v>
      </c>
      <c r="M21" s="135">
        <v>1.0916466768035786</v>
      </c>
      <c r="N21" s="135">
        <v>1.0916466768035786</v>
      </c>
      <c r="O21" s="28"/>
      <c r="P21" s="135">
        <v>1.0916466768035786</v>
      </c>
      <c r="Q21" s="135">
        <v>1.0916466768035786</v>
      </c>
      <c r="R21" s="135">
        <v>1.0916562803436576</v>
      </c>
      <c r="S21" s="135">
        <v>1.089990558113566</v>
      </c>
      <c r="T21" s="135">
        <v>1.0900260398378245</v>
      </c>
      <c r="U21" s="135">
        <v>1.0817565992005873</v>
      </c>
      <c r="V21" s="135">
        <v>1.0817215490070475</v>
      </c>
      <c r="W21" s="217">
        <v>1.0817215490070475</v>
      </c>
      <c r="X21" s="28"/>
      <c r="Y21" s="217">
        <v>1.0798225080818811</v>
      </c>
      <c r="Z21" s="217">
        <v>1.0798225080818811</v>
      </c>
      <c r="AA21" s="217">
        <v>1.0731433721937738</v>
      </c>
      <c r="AB21" s="217">
        <v>1.0731433721937738</v>
      </c>
      <c r="AC21" s="296">
        <v>1.073107784515074</v>
      </c>
      <c r="AD21" s="296">
        <v>1.073107784515074</v>
      </c>
      <c r="AE21" s="296">
        <v>1.073107784515074</v>
      </c>
      <c r="AF21" s="296">
        <v>1.073107784515074</v>
      </c>
      <c r="AG21" s="296">
        <v>1.1006132670773712</v>
      </c>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23"/>
      <c r="C22" s="95">
        <v>8</v>
      </c>
      <c r="D22" s="96" t="s">
        <v>237</v>
      </c>
      <c r="E22" s="434"/>
      <c r="F22" s="28"/>
      <c r="G22" s="135">
        <v>1.0680311055811802</v>
      </c>
      <c r="H22" s="135">
        <v>1.0680311055811802</v>
      </c>
      <c r="I22" s="135">
        <v>1.0680311055811802</v>
      </c>
      <c r="J22" s="135">
        <v>1.0680311055811802</v>
      </c>
      <c r="K22" s="135">
        <v>1.0680311055811802</v>
      </c>
      <c r="L22" s="135">
        <v>1.0680311055811802</v>
      </c>
      <c r="M22" s="135">
        <v>1.0688564565692973</v>
      </c>
      <c r="N22" s="135">
        <v>1.0688564565692973</v>
      </c>
      <c r="O22" s="28"/>
      <c r="P22" s="135">
        <v>1.0688564565692973</v>
      </c>
      <c r="Q22" s="135">
        <v>1.0688564565692973</v>
      </c>
      <c r="R22" s="135">
        <v>1.0736224158915013</v>
      </c>
      <c r="S22" s="135">
        <v>1.0736224158915013</v>
      </c>
      <c r="T22" s="135">
        <v>1.077406104697348</v>
      </c>
      <c r="U22" s="135">
        <v>1.077406104697348</v>
      </c>
      <c r="V22" s="135">
        <v>1.0752006015161224</v>
      </c>
      <c r="W22" s="217">
        <v>1.0752006015161224</v>
      </c>
      <c r="X22" s="28"/>
      <c r="Y22" s="217">
        <v>1.0749249709912476</v>
      </c>
      <c r="Z22" s="217">
        <v>1.0749249709912476</v>
      </c>
      <c r="AA22" s="217">
        <v>1.0779185520901606</v>
      </c>
      <c r="AB22" s="217">
        <v>1.0779185520901606</v>
      </c>
      <c r="AC22" s="296">
        <v>1.0778804415495122</v>
      </c>
      <c r="AD22" s="296">
        <v>1.0778804415495122</v>
      </c>
      <c r="AE22" s="296">
        <v>1.0778804415495122</v>
      </c>
      <c r="AF22" s="296">
        <v>1.0778804415495122</v>
      </c>
      <c r="AG22" s="296">
        <v>1.0769698606644567</v>
      </c>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23"/>
      <c r="C23" s="95">
        <v>9</v>
      </c>
      <c r="D23" s="96" t="s">
        <v>238</v>
      </c>
      <c r="E23" s="434"/>
      <c r="F23" s="28"/>
      <c r="G23" s="135">
        <v>1.080351670843245</v>
      </c>
      <c r="H23" s="135">
        <v>1.080351670843245</v>
      </c>
      <c r="I23" s="135">
        <v>1.080351670843245</v>
      </c>
      <c r="J23" s="135">
        <v>1.080351670843245</v>
      </c>
      <c r="K23" s="135">
        <v>1.080351670843245</v>
      </c>
      <c r="L23" s="135">
        <v>1.080351670843245</v>
      </c>
      <c r="M23" s="135">
        <v>1.0756369005925197</v>
      </c>
      <c r="N23" s="135">
        <v>1.0756369005925197</v>
      </c>
      <c r="O23" s="28"/>
      <c r="P23" s="135">
        <v>1.0756369005925197</v>
      </c>
      <c r="Q23" s="135">
        <v>1.0774114382334907</v>
      </c>
      <c r="R23" s="135">
        <v>1.0774220296989658</v>
      </c>
      <c r="S23" s="135">
        <v>1.0798658355307653</v>
      </c>
      <c r="T23" s="135">
        <v>1.0799176512113269</v>
      </c>
      <c r="U23" s="135">
        <v>1.0786400560561302</v>
      </c>
      <c r="V23" s="135">
        <v>1.0786276808924873</v>
      </c>
      <c r="W23" s="217">
        <v>1.084666546557933</v>
      </c>
      <c r="X23" s="28"/>
      <c r="Y23" s="217">
        <v>1.0846548507061871</v>
      </c>
      <c r="Z23" s="217">
        <v>1.0846548507061871</v>
      </c>
      <c r="AA23" s="217">
        <v>1.0849180382268648</v>
      </c>
      <c r="AB23" s="217">
        <v>1.0849180382268648</v>
      </c>
      <c r="AC23" s="296">
        <v>1.0847752985654155</v>
      </c>
      <c r="AD23" s="296">
        <v>1.0847752985654155</v>
      </c>
      <c r="AE23" s="296">
        <v>1.0834169594214011</v>
      </c>
      <c r="AF23" s="296">
        <v>1.0834169594214011</v>
      </c>
      <c r="AG23" s="296">
        <v>1.0832418637473127</v>
      </c>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23"/>
      <c r="C24" s="95">
        <v>10</v>
      </c>
      <c r="D24" s="96" t="s">
        <v>239</v>
      </c>
      <c r="E24" s="434"/>
      <c r="F24" s="28"/>
      <c r="G24" s="135">
        <v>1.0742758754173296</v>
      </c>
      <c r="H24" s="135">
        <v>1.0742758754173296</v>
      </c>
      <c r="I24" s="135">
        <v>1.0742758754173296</v>
      </c>
      <c r="J24" s="135">
        <v>1.0742758754173296</v>
      </c>
      <c r="K24" s="135">
        <v>1.0742758754173296</v>
      </c>
      <c r="L24" s="135">
        <v>1.0742758754173296</v>
      </c>
      <c r="M24" s="135">
        <v>1.0694000273489142</v>
      </c>
      <c r="N24" s="135">
        <v>1.0694000273489142</v>
      </c>
      <c r="O24" s="28"/>
      <c r="P24" s="135">
        <v>1.0694000273489142</v>
      </c>
      <c r="Q24" s="135">
        <v>1.0694000273489142</v>
      </c>
      <c r="R24" s="135">
        <v>1.0694035133458974</v>
      </c>
      <c r="S24" s="135">
        <v>1.0654293985275314</v>
      </c>
      <c r="T24" s="135">
        <v>1.0654306319967486</v>
      </c>
      <c r="U24" s="135">
        <v>1.0654306319967486</v>
      </c>
      <c r="V24" s="135">
        <v>1.0654287528540021</v>
      </c>
      <c r="W24" s="217">
        <v>1.0767909211680142</v>
      </c>
      <c r="X24" s="28"/>
      <c r="Y24" s="217">
        <v>1.0767989059913399</v>
      </c>
      <c r="Z24" s="217">
        <v>1.0767989059913399</v>
      </c>
      <c r="AA24" s="217">
        <v>1.0767989059913399</v>
      </c>
      <c r="AB24" s="217">
        <v>1.0767989059913399</v>
      </c>
      <c r="AC24" s="296">
        <v>1.0768068292419233</v>
      </c>
      <c r="AD24" s="296">
        <v>1.0768068292419233</v>
      </c>
      <c r="AE24" s="296">
        <v>1.0810167257783039</v>
      </c>
      <c r="AF24" s="296">
        <v>1.0810167257783039</v>
      </c>
      <c r="AG24" s="296">
        <v>1.0810085561205818</v>
      </c>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23"/>
      <c r="C25" s="95">
        <v>11</v>
      </c>
      <c r="D25" s="96" t="s">
        <v>240</v>
      </c>
      <c r="E25" s="434"/>
      <c r="F25" s="28"/>
      <c r="G25" s="135">
        <v>1.0565426394469863</v>
      </c>
      <c r="H25" s="135">
        <v>1.0565426394469863</v>
      </c>
      <c r="I25" s="135">
        <v>1.0565426394469863</v>
      </c>
      <c r="J25" s="135">
        <v>1.0565426394469863</v>
      </c>
      <c r="K25" s="135">
        <v>1.0565426394469863</v>
      </c>
      <c r="L25" s="135">
        <v>1.0565426394469863</v>
      </c>
      <c r="M25" s="135">
        <v>1.0565426394469863</v>
      </c>
      <c r="N25" s="135">
        <v>1.0565426394469863</v>
      </c>
      <c r="O25" s="28"/>
      <c r="P25" s="135">
        <v>1.0565426394469863</v>
      </c>
      <c r="Q25" s="135">
        <v>1.0623768777468365</v>
      </c>
      <c r="R25" s="135">
        <v>1.0623787320838187</v>
      </c>
      <c r="S25" s="135">
        <v>1.0623787320838187</v>
      </c>
      <c r="T25" s="135">
        <v>1.0623836213497835</v>
      </c>
      <c r="U25" s="135">
        <v>1.0591084594872873</v>
      </c>
      <c r="V25" s="135">
        <v>1.0591076095358136</v>
      </c>
      <c r="W25" s="217">
        <v>1.0591076095358136</v>
      </c>
      <c r="X25" s="28"/>
      <c r="Y25" s="217">
        <v>1.0591075947704607</v>
      </c>
      <c r="Z25" s="217">
        <v>1.0591075947704607</v>
      </c>
      <c r="AA25" s="217">
        <v>1.0579403483666887</v>
      </c>
      <c r="AB25" s="217">
        <v>1.0579403483666887</v>
      </c>
      <c r="AC25" s="296">
        <v>1.0579432884068376</v>
      </c>
      <c r="AD25" s="296">
        <v>1.0579432884068376</v>
      </c>
      <c r="AE25" s="296">
        <v>1.0579432884068376</v>
      </c>
      <c r="AF25" s="296">
        <v>1.0579432884068376</v>
      </c>
      <c r="AG25" s="296">
        <v>1.057945564352474</v>
      </c>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23"/>
      <c r="C26" s="95">
        <v>12</v>
      </c>
      <c r="D26" s="96" t="s">
        <v>241</v>
      </c>
      <c r="E26" s="434"/>
      <c r="F26" s="28"/>
      <c r="G26" s="135">
        <v>1.0956985955193892</v>
      </c>
      <c r="H26" s="135">
        <v>1.0956985955193892</v>
      </c>
      <c r="I26" s="135">
        <v>1.0956985955193892</v>
      </c>
      <c r="J26" s="135">
        <v>1.0956985955193892</v>
      </c>
      <c r="K26" s="135">
        <v>1.0956985955193892</v>
      </c>
      <c r="L26" s="135">
        <v>1.0956985955193892</v>
      </c>
      <c r="M26" s="135">
        <v>1.0864431465467139</v>
      </c>
      <c r="N26" s="135">
        <v>1.0864431465467139</v>
      </c>
      <c r="O26" s="28"/>
      <c r="P26" s="135">
        <v>1.0864431465467139</v>
      </c>
      <c r="Q26" s="135">
        <v>1.0860200708513319</v>
      </c>
      <c r="R26" s="135">
        <v>1.0860375000329994</v>
      </c>
      <c r="S26" s="135">
        <v>1.0921967722355264</v>
      </c>
      <c r="T26" s="135">
        <v>1.0922365269077137</v>
      </c>
      <c r="U26" s="135">
        <v>1.0932719860530218</v>
      </c>
      <c r="V26" s="135">
        <v>1.0932177423775433</v>
      </c>
      <c r="W26" s="217">
        <v>1.097123042698974</v>
      </c>
      <c r="X26" s="28"/>
      <c r="Y26" s="217">
        <v>1.0971291080715717</v>
      </c>
      <c r="Z26" s="217">
        <v>1.0971291080715717</v>
      </c>
      <c r="AA26" s="217">
        <v>1.0971291080715717</v>
      </c>
      <c r="AB26" s="217">
        <v>1.0971291080715717</v>
      </c>
      <c r="AC26" s="296">
        <v>1.0969978370713589</v>
      </c>
      <c r="AD26" s="296">
        <v>1.0969978370713589</v>
      </c>
      <c r="AE26" s="296">
        <v>1.0969978370713589</v>
      </c>
      <c r="AF26" s="296">
        <v>1.0969978370713589</v>
      </c>
      <c r="AG26" s="296">
        <v>1.1078847611106761</v>
      </c>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23"/>
      <c r="C27" s="95">
        <v>13</v>
      </c>
      <c r="D27" s="96" t="s">
        <v>242</v>
      </c>
      <c r="E27" s="434"/>
      <c r="F27" s="28"/>
      <c r="G27" s="135">
        <v>1.0883900439389949</v>
      </c>
      <c r="H27" s="135">
        <v>1.0883900439389949</v>
      </c>
      <c r="I27" s="135">
        <v>1.0883900439389949</v>
      </c>
      <c r="J27" s="135">
        <v>1.0883900439389949</v>
      </c>
      <c r="K27" s="135">
        <v>1.0883900439389949</v>
      </c>
      <c r="L27" s="135">
        <v>1.0883900439389949</v>
      </c>
      <c r="M27" s="135">
        <v>1.0979948305226443</v>
      </c>
      <c r="N27" s="135">
        <v>1.0979948305226443</v>
      </c>
      <c r="O27" s="28"/>
      <c r="P27" s="135">
        <v>1.0979948305226443</v>
      </c>
      <c r="Q27" s="135">
        <v>1.0974462547602135</v>
      </c>
      <c r="R27" s="135">
        <v>1.0974718912332098</v>
      </c>
      <c r="S27" s="135">
        <v>1.0982205595017869</v>
      </c>
      <c r="T27" s="135">
        <v>1.0982692248952142</v>
      </c>
      <c r="U27" s="135">
        <v>1.0992149951515648</v>
      </c>
      <c r="V27" s="135">
        <v>1.099143943244675</v>
      </c>
      <c r="W27" s="217">
        <v>1.1054630618610095</v>
      </c>
      <c r="X27" s="28"/>
      <c r="Y27" s="217">
        <v>1.1054853059596441</v>
      </c>
      <c r="Z27" s="217">
        <v>1.1054853059596441</v>
      </c>
      <c r="AA27" s="217">
        <v>1.1056466981153272</v>
      </c>
      <c r="AB27" s="217">
        <v>1.1056466981153272</v>
      </c>
      <c r="AC27" s="296">
        <v>1.105463283289531</v>
      </c>
      <c r="AD27" s="296">
        <v>1.105463283289531</v>
      </c>
      <c r="AE27" s="296">
        <v>1.109675191360137</v>
      </c>
      <c r="AF27" s="296">
        <v>1.109675191360137</v>
      </c>
      <c r="AG27" s="296">
        <v>1.1095463307143711</v>
      </c>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323"/>
      <c r="C28" s="95">
        <v>14</v>
      </c>
      <c r="D28" s="96" t="s">
        <v>243</v>
      </c>
      <c r="E28" s="434"/>
      <c r="F28" s="28"/>
      <c r="G28" s="135">
        <v>1.088775515935106</v>
      </c>
      <c r="H28" s="135">
        <v>1.088775515935106</v>
      </c>
      <c r="I28" s="135">
        <v>1.088775515935106</v>
      </c>
      <c r="J28" s="135">
        <v>1.088775515935106</v>
      </c>
      <c r="K28" s="135">
        <v>1.088775515935106</v>
      </c>
      <c r="L28" s="135">
        <v>1.088775515935106</v>
      </c>
      <c r="M28" s="135">
        <v>1.092418300179536</v>
      </c>
      <c r="N28" s="135">
        <v>1.092418300179536</v>
      </c>
      <c r="O28" s="28"/>
      <c r="P28" s="135">
        <v>1.092418300179536</v>
      </c>
      <c r="Q28" s="135">
        <v>1.092418300179536</v>
      </c>
      <c r="R28" s="135">
        <v>1.0872876840112828</v>
      </c>
      <c r="S28" s="135">
        <v>1.0872876840112828</v>
      </c>
      <c r="T28" s="135">
        <v>1.0964643498830797</v>
      </c>
      <c r="U28" s="135">
        <v>1.0964643498830797</v>
      </c>
      <c r="V28" s="135">
        <v>1.1033124404987553</v>
      </c>
      <c r="W28" s="217">
        <v>1.1033124404987553</v>
      </c>
      <c r="X28" s="28"/>
      <c r="Y28" s="217">
        <v>1.0979205270104186</v>
      </c>
      <c r="Z28" s="217">
        <v>1.0979205270104186</v>
      </c>
      <c r="AA28" s="217">
        <v>1.0979205270104186</v>
      </c>
      <c r="AB28" s="217">
        <v>1.0979205270104186</v>
      </c>
      <c r="AC28" s="296">
        <v>1.0979575797424108</v>
      </c>
      <c r="AD28" s="296">
        <v>1.0979575797424108</v>
      </c>
      <c r="AE28" s="296">
        <v>1.0979575797424108</v>
      </c>
      <c r="AF28" s="296">
        <v>1.0979575797424108</v>
      </c>
      <c r="AG28" s="296">
        <v>1.0979799912302626</v>
      </c>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28" t="s">
        <v>352</v>
      </c>
      <c r="C29" s="95">
        <v>1</v>
      </c>
      <c r="D29" s="96" t="s">
        <v>229</v>
      </c>
      <c r="E29" s="434"/>
      <c r="F29" s="28"/>
      <c r="G29" s="135">
        <v>1.0929819558782343</v>
      </c>
      <c r="H29" s="135">
        <v>1.0929819558782343</v>
      </c>
      <c r="I29" s="135">
        <v>1.0929819558782343</v>
      </c>
      <c r="J29" s="135">
        <v>1.0929819558782343</v>
      </c>
      <c r="K29" s="135">
        <v>1.0929819558782343</v>
      </c>
      <c r="L29" s="135">
        <v>1.0929819558782343</v>
      </c>
      <c r="M29" s="135">
        <v>1.0814814628367599</v>
      </c>
      <c r="N29" s="135">
        <v>1.0814814628367599</v>
      </c>
      <c r="O29" s="28"/>
      <c r="P29" s="135">
        <v>1.0814814628367599</v>
      </c>
      <c r="Q29" s="135">
        <v>1.0862979473417027</v>
      </c>
      <c r="R29" s="135">
        <v>1.086176033127406</v>
      </c>
      <c r="S29" s="135">
        <v>1.0849110833782238</v>
      </c>
      <c r="T29" s="135">
        <v>1.0848508233828325</v>
      </c>
      <c r="U29" s="135">
        <v>1.0833441013572565</v>
      </c>
      <c r="V29" s="135">
        <v>1.0833575087965104</v>
      </c>
      <c r="W29" s="217">
        <v>1.0871075085797932</v>
      </c>
      <c r="X29" s="28"/>
      <c r="Y29" s="217">
        <v>1.0875196228946538</v>
      </c>
      <c r="Z29" s="217">
        <v>1.0875196228946538</v>
      </c>
      <c r="AA29" s="217">
        <v>1.0926205423862632</v>
      </c>
      <c r="AB29" s="217">
        <v>1.0926205423862632</v>
      </c>
      <c r="AC29" s="296">
        <v>1.092814282561841</v>
      </c>
      <c r="AD29" s="296">
        <v>1.092814282561841</v>
      </c>
      <c r="AE29" s="296">
        <v>1.0960868964073671</v>
      </c>
      <c r="AF29" s="296">
        <v>1.0960868964073671</v>
      </c>
      <c r="AG29" s="296">
        <v>1.0958562330488364</v>
      </c>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28"/>
      <c r="C30" s="95">
        <v>2</v>
      </c>
      <c r="D30" s="96" t="s">
        <v>231</v>
      </c>
      <c r="E30" s="434"/>
      <c r="F30" s="28"/>
      <c r="G30" s="135">
        <v>1.0702269441411798</v>
      </c>
      <c r="H30" s="135">
        <v>1.0702269441411798</v>
      </c>
      <c r="I30" s="135">
        <v>1.0702269441411798</v>
      </c>
      <c r="J30" s="135">
        <v>1.0702269441411798</v>
      </c>
      <c r="K30" s="135">
        <v>1.0702269441411798</v>
      </c>
      <c r="L30" s="135">
        <v>1.0702269441411798</v>
      </c>
      <c r="M30" s="135">
        <v>1.0702269441411798</v>
      </c>
      <c r="N30" s="135">
        <v>1.0702269441411798</v>
      </c>
      <c r="O30" s="28"/>
      <c r="P30" s="135">
        <v>1.0702269441411798</v>
      </c>
      <c r="Q30" s="135">
        <v>1.0673651173302494</v>
      </c>
      <c r="R30" s="135">
        <v>1.0673385915884153</v>
      </c>
      <c r="S30" s="135">
        <v>1.0673385915884153</v>
      </c>
      <c r="T30" s="135">
        <v>1.0673244213509145</v>
      </c>
      <c r="U30" s="135">
        <v>1.0661481805009931</v>
      </c>
      <c r="V30" s="135">
        <v>1.066131162322463</v>
      </c>
      <c r="W30" s="217">
        <v>1.066131162322463</v>
      </c>
      <c r="X30" s="28"/>
      <c r="Y30" s="217">
        <v>1.0662425676655396</v>
      </c>
      <c r="Z30" s="217">
        <v>1.0662425676655396</v>
      </c>
      <c r="AA30" s="217">
        <v>1.0775421607272568</v>
      </c>
      <c r="AB30" s="217">
        <v>1.0775421607272568</v>
      </c>
      <c r="AC30" s="296">
        <v>1.0776093638475073</v>
      </c>
      <c r="AD30" s="296">
        <v>1.0776093638475073</v>
      </c>
      <c r="AE30" s="296">
        <v>1.0776093638475073</v>
      </c>
      <c r="AF30" s="296">
        <v>1.0776093638475073</v>
      </c>
      <c r="AG30" s="296">
        <v>1.0775770298859761</v>
      </c>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28"/>
      <c r="C31" s="95">
        <v>3</v>
      </c>
      <c r="D31" s="96" t="s">
        <v>232</v>
      </c>
      <c r="E31" s="434"/>
      <c r="F31" s="28"/>
      <c r="G31" s="135">
        <v>1.0794702750020808</v>
      </c>
      <c r="H31" s="135">
        <v>1.0794702750020808</v>
      </c>
      <c r="I31" s="135">
        <v>1.0794702750020808</v>
      </c>
      <c r="J31" s="135">
        <v>1.0794702750020808</v>
      </c>
      <c r="K31" s="135">
        <v>1.0794702750020808</v>
      </c>
      <c r="L31" s="135">
        <v>1.0794702750020808</v>
      </c>
      <c r="M31" s="135">
        <v>1.0806862799422217</v>
      </c>
      <c r="N31" s="135">
        <v>1.0806862799422217</v>
      </c>
      <c r="O31" s="28"/>
      <c r="P31" s="135">
        <v>1.0806862799422217</v>
      </c>
      <c r="Q31" s="135">
        <v>1.0792718084943291</v>
      </c>
      <c r="R31" s="135">
        <v>1.0791302963588514</v>
      </c>
      <c r="S31" s="135">
        <v>1.0775445345864723</v>
      </c>
      <c r="T31" s="135">
        <v>1.0774334280571309</v>
      </c>
      <c r="U31" s="135">
        <v>1.0775463030038692</v>
      </c>
      <c r="V31" s="135">
        <v>1.077576334849796</v>
      </c>
      <c r="W31" s="217">
        <v>1.0855292496768039</v>
      </c>
      <c r="X31" s="28"/>
      <c r="Y31" s="217">
        <v>1.0860808871539669</v>
      </c>
      <c r="Z31" s="217">
        <v>1.0860808871539669</v>
      </c>
      <c r="AA31" s="217">
        <v>1.0840130979488212</v>
      </c>
      <c r="AB31" s="217">
        <v>1.0840130979488212</v>
      </c>
      <c r="AC31" s="296">
        <v>1.0842351609639904</v>
      </c>
      <c r="AD31" s="296">
        <v>1.0842351609639904</v>
      </c>
      <c r="AE31" s="296">
        <v>1.0870368375944619</v>
      </c>
      <c r="AF31" s="296">
        <v>1.0870368375944619</v>
      </c>
      <c r="AG31" s="296">
        <v>1.0867659889764056</v>
      </c>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28"/>
      <c r="C32" s="95">
        <v>4</v>
      </c>
      <c r="D32" s="96" t="s">
        <v>233</v>
      </c>
      <c r="E32" s="434"/>
      <c r="F32" s="28"/>
      <c r="G32" s="135">
        <v>1.0918650447973948</v>
      </c>
      <c r="H32" s="135">
        <v>1.0918650447973948</v>
      </c>
      <c r="I32" s="135">
        <v>1.0918650447973948</v>
      </c>
      <c r="J32" s="135">
        <v>1.0918650447973948</v>
      </c>
      <c r="K32" s="135">
        <v>1.0918650447973948</v>
      </c>
      <c r="L32" s="135">
        <v>1.0918650447973948</v>
      </c>
      <c r="M32" s="135">
        <v>1.0992619858752828</v>
      </c>
      <c r="N32" s="135">
        <v>1.0992619858752828</v>
      </c>
      <c r="O32" s="28"/>
      <c r="P32" s="135">
        <v>1.0992619858752828</v>
      </c>
      <c r="Q32" s="135">
        <v>1.101077853329788</v>
      </c>
      <c r="R32" s="135">
        <v>1.100933384402605</v>
      </c>
      <c r="S32" s="135">
        <v>1.1074675182084446</v>
      </c>
      <c r="T32" s="135">
        <v>1.1073255443478454</v>
      </c>
      <c r="U32" s="135">
        <v>1.1033488660249229</v>
      </c>
      <c r="V32" s="135">
        <v>1.1032925725217808</v>
      </c>
      <c r="W32" s="217">
        <v>1.1113656241596015</v>
      </c>
      <c r="X32" s="28"/>
      <c r="Y32" s="217">
        <v>1.1120558947886601</v>
      </c>
      <c r="Z32" s="217">
        <v>1.1120558947886601</v>
      </c>
      <c r="AA32" s="217">
        <v>1.1110558947886542</v>
      </c>
      <c r="AB32" s="217">
        <v>1.1110558947886542</v>
      </c>
      <c r="AC32" s="296">
        <v>1.1114003662206171</v>
      </c>
      <c r="AD32" s="296">
        <v>1.1114003662206171</v>
      </c>
      <c r="AE32" s="296">
        <v>1.108184683485532</v>
      </c>
      <c r="AF32" s="296">
        <v>1.108184683485532</v>
      </c>
      <c r="AG32" s="296">
        <v>1.1081037593886169</v>
      </c>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28"/>
      <c r="C33" s="95">
        <v>5</v>
      </c>
      <c r="D33" s="96" t="s">
        <v>234</v>
      </c>
      <c r="E33" s="434"/>
      <c r="F33" s="28"/>
      <c r="G33" s="135">
        <v>1.0718136626355232</v>
      </c>
      <c r="H33" s="135">
        <v>1.0718136626355232</v>
      </c>
      <c r="I33" s="135">
        <v>1.0718136626355232</v>
      </c>
      <c r="J33" s="135">
        <v>1.0718136626355232</v>
      </c>
      <c r="K33" s="135">
        <v>1.0718136626355232</v>
      </c>
      <c r="L33" s="135">
        <v>1.0718136626355232</v>
      </c>
      <c r="M33" s="135">
        <v>1.0695373162573705</v>
      </c>
      <c r="N33" s="135">
        <v>1.0695373162573705</v>
      </c>
      <c r="O33" s="28"/>
      <c r="P33" s="135">
        <v>1.0695373162573705</v>
      </c>
      <c r="Q33" s="135">
        <v>1.0695373162573705</v>
      </c>
      <c r="R33" s="135">
        <v>1.0694935607140168</v>
      </c>
      <c r="S33" s="135">
        <v>1.0747661653287264</v>
      </c>
      <c r="T33" s="135">
        <v>1.0747338083640094</v>
      </c>
      <c r="U33" s="135">
        <v>1.0747338083640094</v>
      </c>
      <c r="V33" s="135">
        <v>1.0747036109078327</v>
      </c>
      <c r="W33" s="217">
        <v>1.0777990015449401</v>
      </c>
      <c r="X33" s="28"/>
      <c r="Y33" s="217">
        <v>1.0780368506036861</v>
      </c>
      <c r="Z33" s="217">
        <v>1.0780368506036861</v>
      </c>
      <c r="AA33" s="217">
        <v>1.0780368506036861</v>
      </c>
      <c r="AB33" s="217">
        <v>1.0780368506036861</v>
      </c>
      <c r="AC33" s="296">
        <v>1.0781366865910675</v>
      </c>
      <c r="AD33" s="296">
        <v>1.0781366865910675</v>
      </c>
      <c r="AE33" s="296">
        <v>1.0799745828510925</v>
      </c>
      <c r="AF33" s="296">
        <v>1.0799745828510925</v>
      </c>
      <c r="AG33" s="296">
        <v>1.0799287582261188</v>
      </c>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28"/>
      <c r="C34" s="95">
        <v>6</v>
      </c>
      <c r="D34" s="96" t="s">
        <v>235</v>
      </c>
      <c r="E34" s="434"/>
      <c r="F34" s="28"/>
      <c r="G34" s="135">
        <v>1.0795324874413401</v>
      </c>
      <c r="H34" s="135">
        <v>1.0795324874413401</v>
      </c>
      <c r="I34" s="135">
        <v>1.0795324874413401</v>
      </c>
      <c r="J34" s="135">
        <v>1.0795324874413401</v>
      </c>
      <c r="K34" s="135">
        <v>1.0795324874413401</v>
      </c>
      <c r="L34" s="135">
        <v>1.0795324874413401</v>
      </c>
      <c r="M34" s="135">
        <v>1.0752001682715286</v>
      </c>
      <c r="N34" s="135">
        <v>1.0752001682715286</v>
      </c>
      <c r="O34" s="28"/>
      <c r="P34" s="135">
        <v>1.0752001682715286</v>
      </c>
      <c r="Q34" s="135">
        <v>1.0700483553578828</v>
      </c>
      <c r="R34" s="135">
        <v>1.0700092036052256</v>
      </c>
      <c r="S34" s="135">
        <v>1.0670771715792171</v>
      </c>
      <c r="T34" s="135">
        <v>1.0670602529065194</v>
      </c>
      <c r="U34" s="135">
        <v>1.0665768999235643</v>
      </c>
      <c r="V34" s="135">
        <v>1.0665558930269585</v>
      </c>
      <c r="W34" s="217">
        <v>1.0679382624056522</v>
      </c>
      <c r="X34" s="28"/>
      <c r="Y34" s="217">
        <v>1.0681374159339239</v>
      </c>
      <c r="Z34" s="217">
        <v>1.0681374159339239</v>
      </c>
      <c r="AA34" s="217">
        <v>1.0730204445512042</v>
      </c>
      <c r="AB34" s="217">
        <v>1.0730204445512042</v>
      </c>
      <c r="AC34" s="296">
        <v>1.0731215091872555</v>
      </c>
      <c r="AD34" s="296">
        <v>1.0731215091872555</v>
      </c>
      <c r="AE34" s="296">
        <v>1.0731215091872555</v>
      </c>
      <c r="AF34" s="296">
        <v>1.0731215091872555</v>
      </c>
      <c r="AG34" s="296">
        <v>1.061353105937088</v>
      </c>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28"/>
      <c r="C35" s="95">
        <v>7</v>
      </c>
      <c r="D35" s="96" t="s">
        <v>236</v>
      </c>
      <c r="E35" s="434"/>
      <c r="F35" s="28"/>
      <c r="G35" s="135">
        <v>1.085452733436888</v>
      </c>
      <c r="H35" s="135">
        <v>1.085452733436888</v>
      </c>
      <c r="I35" s="135">
        <v>1.085452733436888</v>
      </c>
      <c r="J35" s="135">
        <v>1.085452733436888</v>
      </c>
      <c r="K35" s="135">
        <v>1.085452733436888</v>
      </c>
      <c r="L35" s="135">
        <v>1.085452733436888</v>
      </c>
      <c r="M35" s="135">
        <v>1.090168180084981</v>
      </c>
      <c r="N35" s="135">
        <v>1.090168180084981</v>
      </c>
      <c r="O35" s="28"/>
      <c r="P35" s="135">
        <v>1.090168180084981</v>
      </c>
      <c r="Q35" s="135">
        <v>1.090168180084981</v>
      </c>
      <c r="R35" s="135">
        <v>1.0901114729358925</v>
      </c>
      <c r="S35" s="135">
        <v>1.0877931386948556</v>
      </c>
      <c r="T35" s="135">
        <v>1.0877232184882555</v>
      </c>
      <c r="U35" s="135">
        <v>1.0801287256807237</v>
      </c>
      <c r="V35" s="135">
        <v>1.0801039085948869</v>
      </c>
      <c r="W35" s="217">
        <v>1.0801039085948869</v>
      </c>
      <c r="X35" s="28"/>
      <c r="Y35" s="217">
        <v>1.0786080527638926</v>
      </c>
      <c r="Z35" s="217">
        <v>1.0786080527638926</v>
      </c>
      <c r="AA35" s="217">
        <v>1.072598750390197</v>
      </c>
      <c r="AB35" s="217">
        <v>1.072598750390197</v>
      </c>
      <c r="AC35" s="296">
        <v>1.0726357718349002</v>
      </c>
      <c r="AD35" s="296">
        <v>1.0726357718349002</v>
      </c>
      <c r="AE35" s="296">
        <v>1.0726357718349002</v>
      </c>
      <c r="AF35" s="296">
        <v>1.0726357718349002</v>
      </c>
      <c r="AG35" s="296">
        <v>1.0985070367175245</v>
      </c>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28"/>
      <c r="C36" s="95">
        <v>8</v>
      </c>
      <c r="D36" s="96" t="s">
        <v>237</v>
      </c>
      <c r="E36" s="434"/>
      <c r="F36" s="28"/>
      <c r="G36" s="135">
        <v>1.0674066698772735</v>
      </c>
      <c r="H36" s="135">
        <v>1.0674066698772735</v>
      </c>
      <c r="I36" s="135">
        <v>1.0674066698772735</v>
      </c>
      <c r="J36" s="135">
        <v>1.0674066698772735</v>
      </c>
      <c r="K36" s="135">
        <v>1.0674066698772735</v>
      </c>
      <c r="L36" s="135">
        <v>1.0674066698772735</v>
      </c>
      <c r="M36" s="135">
        <v>1.0682684966881959</v>
      </c>
      <c r="N36" s="135">
        <v>1.0682684966881959</v>
      </c>
      <c r="O36" s="28"/>
      <c r="P36" s="135">
        <v>1.0682684966881959</v>
      </c>
      <c r="Q36" s="135">
        <v>1.0682684966881959</v>
      </c>
      <c r="R36" s="135">
        <v>1.0726239973978122</v>
      </c>
      <c r="S36" s="135">
        <v>1.0726239973978122</v>
      </c>
      <c r="T36" s="135">
        <v>1.0761993198070865</v>
      </c>
      <c r="U36" s="135">
        <v>1.0761993198070865</v>
      </c>
      <c r="V36" s="135">
        <v>1.0742638006468059</v>
      </c>
      <c r="W36" s="217">
        <v>1.0742638006468059</v>
      </c>
      <c r="X36" s="28"/>
      <c r="Y36" s="217">
        <v>1.0740059429428332</v>
      </c>
      <c r="Z36" s="217">
        <v>1.0740059429428332</v>
      </c>
      <c r="AA36" s="217">
        <v>1.0771855422693835</v>
      </c>
      <c r="AB36" s="217">
        <v>1.0771855422693835</v>
      </c>
      <c r="AC36" s="296">
        <v>1.0772458970813967</v>
      </c>
      <c r="AD36" s="296">
        <v>1.0772458970813967</v>
      </c>
      <c r="AE36" s="296">
        <v>1.0772458970813967</v>
      </c>
      <c r="AF36" s="296">
        <v>1.0772458970813967</v>
      </c>
      <c r="AG36" s="296">
        <v>1.0763289579403825</v>
      </c>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28"/>
      <c r="C37" s="95">
        <v>9</v>
      </c>
      <c r="D37" s="96" t="s">
        <v>238</v>
      </c>
      <c r="E37" s="434"/>
      <c r="F37" s="28"/>
      <c r="G37" s="135">
        <v>1.0774654762193439</v>
      </c>
      <c r="H37" s="135">
        <v>1.0774654762193439</v>
      </c>
      <c r="I37" s="135">
        <v>1.0774654762193439</v>
      </c>
      <c r="J37" s="135">
        <v>1.0774654762193439</v>
      </c>
      <c r="K37" s="135">
        <v>1.0774654762193439</v>
      </c>
      <c r="L37" s="135">
        <v>1.0774654762193439</v>
      </c>
      <c r="M37" s="135">
        <v>1.0738360384983456</v>
      </c>
      <c r="N37" s="135">
        <v>1.0738360384983456</v>
      </c>
      <c r="O37" s="28"/>
      <c r="P37" s="135">
        <v>1.0738360384983456</v>
      </c>
      <c r="Q37" s="135">
        <v>1.0749970312119093</v>
      </c>
      <c r="R37" s="135">
        <v>1.0748937452388276</v>
      </c>
      <c r="S37" s="135">
        <v>1.0772508512545704</v>
      </c>
      <c r="T37" s="135">
        <v>1.0771808652862276</v>
      </c>
      <c r="U37" s="135">
        <v>1.0761698787013338</v>
      </c>
      <c r="V37" s="135">
        <v>1.0761805902669486</v>
      </c>
      <c r="W37" s="217">
        <v>1.0817884939635833</v>
      </c>
      <c r="X37" s="28"/>
      <c r="Y37" s="217">
        <v>1.082218500772562</v>
      </c>
      <c r="Z37" s="217">
        <v>1.082218500772562</v>
      </c>
      <c r="AA37" s="217">
        <v>1.0824611748875825</v>
      </c>
      <c r="AB37" s="217">
        <v>1.0824611748875825</v>
      </c>
      <c r="AC37" s="296">
        <v>1.082641349048433</v>
      </c>
      <c r="AD37" s="296">
        <v>1.082641349048433</v>
      </c>
      <c r="AE37" s="296">
        <v>1.0813269663709675</v>
      </c>
      <c r="AF37" s="296">
        <v>1.0813269663709675</v>
      </c>
      <c r="AG37" s="296">
        <v>1.0811468741877734</v>
      </c>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28"/>
      <c r="C38" s="95">
        <v>10</v>
      </c>
      <c r="D38" s="96" t="s">
        <v>239</v>
      </c>
      <c r="E38" s="434"/>
      <c r="F38" s="28"/>
      <c r="G38" s="135">
        <v>1.0733996094318452</v>
      </c>
      <c r="H38" s="135">
        <v>1.0733996094318452</v>
      </c>
      <c r="I38" s="135">
        <v>1.0733996094318452</v>
      </c>
      <c r="J38" s="135">
        <v>1.0733996094318452</v>
      </c>
      <c r="K38" s="135">
        <v>1.0733996094318452</v>
      </c>
      <c r="L38" s="135">
        <v>1.0733996094318452</v>
      </c>
      <c r="M38" s="135">
        <v>1.0689063256170588</v>
      </c>
      <c r="N38" s="135">
        <v>1.0689063256170588</v>
      </c>
      <c r="O38" s="28"/>
      <c r="P38" s="135">
        <v>1.0689063256170588</v>
      </c>
      <c r="Q38" s="135">
        <v>1.0689063256170588</v>
      </c>
      <c r="R38" s="135">
        <v>1.0688855498479561</v>
      </c>
      <c r="S38" s="135">
        <v>1.0655429324585941</v>
      </c>
      <c r="T38" s="135">
        <v>1.0655481946707537</v>
      </c>
      <c r="U38" s="135">
        <v>1.0655481946707537</v>
      </c>
      <c r="V38" s="135">
        <v>1.0655449219615913</v>
      </c>
      <c r="W38" s="217">
        <v>1.0768242907521903</v>
      </c>
      <c r="X38" s="28"/>
      <c r="Y38" s="217">
        <v>1.0768458314398932</v>
      </c>
      <c r="Z38" s="217">
        <v>1.0768458314398932</v>
      </c>
      <c r="AA38" s="217">
        <v>1.0768458314398932</v>
      </c>
      <c r="AB38" s="217">
        <v>1.0768458314398932</v>
      </c>
      <c r="AC38" s="296">
        <v>1.0768395673187516</v>
      </c>
      <c r="AD38" s="296">
        <v>1.0768395673187516</v>
      </c>
      <c r="AE38" s="296">
        <v>1.0810158985861709</v>
      </c>
      <c r="AF38" s="296">
        <v>1.0810158985861709</v>
      </c>
      <c r="AG38" s="296">
        <v>1.0810055867952857</v>
      </c>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28"/>
      <c r="C39" s="95">
        <v>11</v>
      </c>
      <c r="D39" s="96" t="s">
        <v>240</v>
      </c>
      <c r="E39" s="434"/>
      <c r="F39" s="28"/>
      <c r="G39" s="135">
        <v>1.0564421023082484</v>
      </c>
      <c r="H39" s="135">
        <v>1.0564421023082484</v>
      </c>
      <c r="I39" s="135">
        <v>1.0564421023082484</v>
      </c>
      <c r="J39" s="135">
        <v>1.0564421023082484</v>
      </c>
      <c r="K39" s="135">
        <v>1.0564421023082484</v>
      </c>
      <c r="L39" s="135">
        <v>1.0564421023082484</v>
      </c>
      <c r="M39" s="135">
        <v>1.0564421023082484</v>
      </c>
      <c r="N39" s="135">
        <v>1.0564421023082484</v>
      </c>
      <c r="O39" s="28"/>
      <c r="P39" s="135">
        <v>1.0564421023082484</v>
      </c>
      <c r="Q39" s="135">
        <v>1.0623041562481781</v>
      </c>
      <c r="R39" s="135">
        <v>1.0622972759370308</v>
      </c>
      <c r="S39" s="135">
        <v>1.0622972759370308</v>
      </c>
      <c r="T39" s="135">
        <v>1.0622948436434854</v>
      </c>
      <c r="U39" s="135">
        <v>1.0590791996550259</v>
      </c>
      <c r="V39" s="135">
        <v>1.0590774473782516</v>
      </c>
      <c r="W39" s="217">
        <v>1.0590774473782516</v>
      </c>
      <c r="X39" s="28"/>
      <c r="Y39" s="217">
        <v>1.0590817159535859</v>
      </c>
      <c r="Z39" s="217">
        <v>1.0590817159535859</v>
      </c>
      <c r="AA39" s="217">
        <v>1.0580990615808532</v>
      </c>
      <c r="AB39" s="217">
        <v>1.0580990615808532</v>
      </c>
      <c r="AC39" s="296">
        <v>1.0580814076049103</v>
      </c>
      <c r="AD39" s="296">
        <v>1.0580814076049103</v>
      </c>
      <c r="AE39" s="296">
        <v>1.0580814076049103</v>
      </c>
      <c r="AF39" s="296">
        <v>1.0580814076049103</v>
      </c>
      <c r="AG39" s="296">
        <v>1.0581000546812944</v>
      </c>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28"/>
      <c r="C40" s="95">
        <v>12</v>
      </c>
      <c r="D40" s="96" t="s">
        <v>241</v>
      </c>
      <c r="E40" s="434"/>
      <c r="F40" s="28"/>
      <c r="G40" s="135">
        <v>1.093046755459234</v>
      </c>
      <c r="H40" s="135">
        <v>1.093046755459234</v>
      </c>
      <c r="I40" s="135">
        <v>1.093046755459234</v>
      </c>
      <c r="J40" s="135">
        <v>1.093046755459234</v>
      </c>
      <c r="K40" s="135">
        <v>1.093046755459234</v>
      </c>
      <c r="L40" s="135">
        <v>1.093046755459234</v>
      </c>
      <c r="M40" s="135">
        <v>1.0844223757094351</v>
      </c>
      <c r="N40" s="135">
        <v>1.0844223757094351</v>
      </c>
      <c r="O40" s="28"/>
      <c r="P40" s="135">
        <v>1.0844223757094351</v>
      </c>
      <c r="Q40" s="135">
        <v>1.0840810256610449</v>
      </c>
      <c r="R40" s="135">
        <v>1.0840014833163434</v>
      </c>
      <c r="S40" s="135">
        <v>1.089729151712139</v>
      </c>
      <c r="T40" s="135">
        <v>1.0896568330775738</v>
      </c>
      <c r="U40" s="135">
        <v>1.0908901430158633</v>
      </c>
      <c r="V40" s="135">
        <v>1.090853813393611</v>
      </c>
      <c r="W40" s="217">
        <v>1.0943597840369708</v>
      </c>
      <c r="X40" s="28"/>
      <c r="Y40" s="217">
        <v>1.0947827985026726</v>
      </c>
      <c r="Z40" s="217">
        <v>1.0947827985026726</v>
      </c>
      <c r="AA40" s="217">
        <v>1.0947827985026726</v>
      </c>
      <c r="AB40" s="217">
        <v>1.0947827985026726</v>
      </c>
      <c r="AC40" s="296">
        <v>1.0949799806482483</v>
      </c>
      <c r="AD40" s="296">
        <v>1.0949799806482483</v>
      </c>
      <c r="AE40" s="296">
        <v>1.0949799806482483</v>
      </c>
      <c r="AF40" s="296">
        <v>1.0949799806482483</v>
      </c>
      <c r="AG40" s="296">
        <v>1.1052236224452636</v>
      </c>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28"/>
      <c r="C41" s="95">
        <v>13</v>
      </c>
      <c r="D41" s="96" t="s">
        <v>242</v>
      </c>
      <c r="E41" s="434"/>
      <c r="F41" s="28"/>
      <c r="G41" s="135">
        <v>1.0858319620011085</v>
      </c>
      <c r="H41" s="135">
        <v>1.0858319620011085</v>
      </c>
      <c r="I41" s="135">
        <v>1.0858319620011085</v>
      </c>
      <c r="J41" s="135">
        <v>1.0858319620011085</v>
      </c>
      <c r="K41" s="135">
        <v>1.0858319620011085</v>
      </c>
      <c r="L41" s="135">
        <v>1.0858319620011085</v>
      </c>
      <c r="M41" s="135">
        <v>1.094694427799904</v>
      </c>
      <c r="N41" s="135">
        <v>1.094694427799904</v>
      </c>
      <c r="O41" s="28"/>
      <c r="P41" s="135">
        <v>1.094694427799904</v>
      </c>
      <c r="Q41" s="135">
        <v>1.0944636969101207</v>
      </c>
      <c r="R41" s="135">
        <v>1.0943447054059863</v>
      </c>
      <c r="S41" s="135">
        <v>1.0949350854172193</v>
      </c>
      <c r="T41" s="135">
        <v>1.0948303212449852</v>
      </c>
      <c r="U41" s="135">
        <v>1.095790721417468</v>
      </c>
      <c r="V41" s="135">
        <v>1.0957378979020587</v>
      </c>
      <c r="W41" s="217">
        <v>1.1017640335058234</v>
      </c>
      <c r="X41" s="28"/>
      <c r="Y41" s="217">
        <v>1.1023213441864601</v>
      </c>
      <c r="Z41" s="217">
        <v>1.1023213441864601</v>
      </c>
      <c r="AA41" s="217">
        <v>1.1024439181168273</v>
      </c>
      <c r="AB41" s="217">
        <v>1.1024439181168273</v>
      </c>
      <c r="AC41" s="296">
        <v>1.1027140349333862</v>
      </c>
      <c r="AD41" s="296">
        <v>1.1027140349333862</v>
      </c>
      <c r="AE41" s="296">
        <v>1.1067359084636179</v>
      </c>
      <c r="AF41" s="296">
        <v>1.1067359084636179</v>
      </c>
      <c r="AG41" s="296">
        <v>1.106615175569023</v>
      </c>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row>
    <row r="42" spans="1:57">
      <c r="A42" s="14"/>
      <c r="B42" s="429"/>
      <c r="C42" s="95">
        <v>14</v>
      </c>
      <c r="D42" s="96" t="s">
        <v>243</v>
      </c>
      <c r="E42" s="434"/>
      <c r="F42" s="28"/>
      <c r="G42" s="135">
        <v>1.0890162916795407</v>
      </c>
      <c r="H42" s="135">
        <v>1.0890162916795407</v>
      </c>
      <c r="I42" s="135">
        <v>1.0890162916795407</v>
      </c>
      <c r="J42" s="135">
        <v>1.0890162916795407</v>
      </c>
      <c r="K42" s="135">
        <v>1.0890162916795407</v>
      </c>
      <c r="L42" s="135">
        <v>1.0890162916795407</v>
      </c>
      <c r="M42" s="135">
        <v>1.0929376143819718</v>
      </c>
      <c r="N42" s="135">
        <v>1.0929376143819718</v>
      </c>
      <c r="O42" s="28"/>
      <c r="P42" s="135">
        <v>1.0929376143819718</v>
      </c>
      <c r="Q42" s="135">
        <v>1.0929376143819718</v>
      </c>
      <c r="R42" s="135">
        <v>1.088056236726862</v>
      </c>
      <c r="S42" s="135">
        <v>1.088056236726862</v>
      </c>
      <c r="T42" s="135">
        <v>1.0976703486960437</v>
      </c>
      <c r="U42" s="135">
        <v>1.0976703486960437</v>
      </c>
      <c r="V42" s="135">
        <v>1.1045464548906672</v>
      </c>
      <c r="W42" s="217">
        <v>1.1045464548906672</v>
      </c>
      <c r="X42" s="28"/>
      <c r="Y42" s="217">
        <v>1.0986775393293593</v>
      </c>
      <c r="Z42" s="217">
        <v>1.0986775393293593</v>
      </c>
      <c r="AA42" s="217">
        <v>1.0986775393293593</v>
      </c>
      <c r="AB42" s="217">
        <v>1.0986775393293593</v>
      </c>
      <c r="AC42" s="296">
        <v>1.0986074436781958</v>
      </c>
      <c r="AD42" s="296">
        <v>1.0986074436781958</v>
      </c>
      <c r="AE42" s="296">
        <v>1.0986074436781958</v>
      </c>
      <c r="AF42" s="296">
        <v>1.0986074436781958</v>
      </c>
      <c r="AG42" s="296">
        <v>1.0986289711638653</v>
      </c>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row>
    <row r="43" spans="1:57" s="14" customFormat="1">
      <c r="B43" s="89"/>
      <c r="C43" s="92"/>
      <c r="D43" s="93"/>
      <c r="E43" s="94"/>
    </row>
    <row r="44" spans="1:57" s="14" customFormat="1">
      <c r="B44" s="89"/>
      <c r="C44" s="92"/>
      <c r="D44" s="93"/>
      <c r="E44" s="94"/>
    </row>
    <row r="45" spans="1:57" s="14" customFormat="1"/>
    <row r="46" spans="1:57" s="14" customFormat="1">
      <c r="B46" s="99"/>
    </row>
    <row r="47" spans="1:57" s="14" customFormat="1" hidden="1">
      <c r="B47" s="99"/>
    </row>
  </sheetData>
  <mergeCells count="18">
    <mergeCell ref="AE7:AJ7"/>
    <mergeCell ref="AK7:AP7"/>
    <mergeCell ref="AQ7:AV7"/>
    <mergeCell ref="AW7:BB7"/>
    <mergeCell ref="BC7:BH7"/>
    <mergeCell ref="B15:B28"/>
    <mergeCell ref="B29:B42"/>
    <mergeCell ref="D9:D14"/>
    <mergeCell ref="C9:C14"/>
    <mergeCell ref="E9:E10"/>
    <mergeCell ref="E15:E42"/>
    <mergeCell ref="R7:V7"/>
    <mergeCell ref="W7:AD7"/>
    <mergeCell ref="G9:N9"/>
    <mergeCell ref="G10:N10"/>
    <mergeCell ref="B3:H3"/>
    <mergeCell ref="M7:Q7"/>
    <mergeCell ref="B9:B14"/>
  </mergeCells>
  <pageMargins left="0.7" right="0.7" top="0.75" bottom="0.75" header="0.3" footer="0.3"/>
  <pageSetup orientation="portrait" r:id="rId1"/>
  <headerFooter>
    <oddFooter>&amp;C_x000D_&amp;1#&amp;"Calibri"&amp;10&amp;K000000 OFFICIAL-InternalOnly</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4375" customWidth="1"/>
    <col min="2" max="2" width="38.15234375" customWidth="1"/>
    <col min="3" max="3" width="41" customWidth="1"/>
    <col min="4" max="4" width="35" style="1" customWidth="1"/>
    <col min="5" max="5" width="13.15234375" customWidth="1"/>
    <col min="6" max="6" width="24.4609375" customWidth="1"/>
    <col min="7" max="7" width="1.4609375" customWidth="1"/>
    <col min="8" max="8" width="15.61328125" customWidth="1"/>
    <col min="9" max="9" width="12" customWidth="1"/>
    <col min="10" max="10" width="13.4609375" customWidth="1"/>
    <col min="11" max="11" width="13.765625" customWidth="1"/>
    <col min="12" max="12" width="14.84375" customWidth="1"/>
    <col min="13" max="13" width="15.61328125" customWidth="1"/>
    <col min="14" max="15" width="13.84375" customWidth="1"/>
    <col min="16" max="16" width="1.4609375" customWidth="1"/>
    <col min="17" max="24" width="15.61328125" customWidth="1"/>
    <col min="25" max="25" width="1.4609375" customWidth="1"/>
    <col min="26" max="26" width="15.765625" customWidth="1"/>
    <col min="27" max="58" width="15.61328125" customWidth="1"/>
    <col min="59" max="16384" width="9.23046875" hidden="1"/>
  </cols>
  <sheetData>
    <row r="1" spans="1:58" s="2" customFormat="1" ht="12.75" customHeight="1">
      <c r="E1" s="39"/>
    </row>
    <row r="2" spans="1:58" s="2" customFormat="1" ht="18.75" customHeight="1">
      <c r="B2" s="40" t="s">
        <v>353</v>
      </c>
      <c r="C2" s="40"/>
      <c r="E2" s="39"/>
    </row>
    <row r="3" spans="1:58" s="2" customFormat="1" ht="12.75" customHeight="1">
      <c r="B3" s="2" t="s">
        <v>354</v>
      </c>
      <c r="E3" s="39"/>
    </row>
    <row r="4" spans="1:58" s="2" customFormat="1" ht="12.75" customHeight="1">
      <c r="E4" s="39"/>
    </row>
    <row r="5" spans="1:58">
      <c r="A5" s="14"/>
      <c r="G5" s="27"/>
      <c r="P5" s="27"/>
      <c r="Y5" s="27"/>
      <c r="Z5" s="27"/>
    </row>
    <row r="6" spans="1:58" ht="14.25" customHeight="1">
      <c r="A6" s="14"/>
      <c r="B6" s="325" t="s">
        <v>38</v>
      </c>
      <c r="C6" s="371" t="s">
        <v>54</v>
      </c>
      <c r="D6" s="372" t="s">
        <v>281</v>
      </c>
      <c r="E6" s="371" t="s">
        <v>90</v>
      </c>
      <c r="F6" s="326"/>
      <c r="G6" s="44"/>
      <c r="H6" s="346" t="s">
        <v>91</v>
      </c>
      <c r="I6" s="347"/>
      <c r="J6" s="347"/>
      <c r="K6" s="347"/>
      <c r="L6" s="347"/>
      <c r="M6" s="347"/>
      <c r="N6" s="347"/>
      <c r="O6" s="348"/>
      <c r="P6" s="136"/>
      <c r="Q6" s="230" t="s">
        <v>92</v>
      </c>
      <c r="R6" s="231"/>
      <c r="S6" s="231"/>
      <c r="T6" s="231"/>
      <c r="U6" s="231"/>
      <c r="V6" s="231"/>
      <c r="W6" s="231"/>
      <c r="X6" s="231"/>
      <c r="Y6" s="44"/>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5"/>
      <c r="C7" s="371"/>
      <c r="D7" s="372"/>
      <c r="E7" s="371"/>
      <c r="F7" s="326"/>
      <c r="G7" s="44"/>
      <c r="H7" s="330" t="s">
        <v>93</v>
      </c>
      <c r="I7" s="331"/>
      <c r="J7" s="331"/>
      <c r="K7" s="331"/>
      <c r="L7" s="331"/>
      <c r="M7" s="331"/>
      <c r="N7" s="331"/>
      <c r="O7" s="332"/>
      <c r="P7" s="136"/>
      <c r="Q7" s="233" t="s">
        <v>94</v>
      </c>
      <c r="R7" s="234"/>
      <c r="S7" s="234"/>
      <c r="T7" s="234"/>
      <c r="U7" s="234"/>
      <c r="V7" s="234"/>
      <c r="W7" s="234"/>
      <c r="X7" s="234"/>
      <c r="Y7" s="4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5"/>
      <c r="C8" s="371"/>
      <c r="D8" s="372"/>
      <c r="E8" s="371"/>
      <c r="F8" s="53" t="s">
        <v>95</v>
      </c>
      <c r="G8" s="44"/>
      <c r="H8" s="29" t="s">
        <v>96</v>
      </c>
      <c r="I8" s="29" t="s">
        <v>97</v>
      </c>
      <c r="J8" s="29" t="s">
        <v>98</v>
      </c>
      <c r="K8" s="29" t="s">
        <v>99</v>
      </c>
      <c r="L8" s="29" t="s">
        <v>100</v>
      </c>
      <c r="M8" s="30" t="s">
        <v>101</v>
      </c>
      <c r="N8" s="29" t="s">
        <v>102</v>
      </c>
      <c r="O8" s="33" t="s">
        <v>103</v>
      </c>
      <c r="P8" s="44"/>
      <c r="Q8" s="29" t="s">
        <v>104</v>
      </c>
      <c r="R8" s="29" t="s">
        <v>105</v>
      </c>
      <c r="S8" s="29" t="s">
        <v>106</v>
      </c>
      <c r="T8" s="35" t="s">
        <v>107</v>
      </c>
      <c r="U8" s="29" t="s">
        <v>108</v>
      </c>
      <c r="V8" s="29" t="s">
        <v>109</v>
      </c>
      <c r="W8" s="29" t="s">
        <v>110</v>
      </c>
      <c r="X8" s="29" t="s">
        <v>111</v>
      </c>
      <c r="Y8" s="44"/>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5"/>
      <c r="C9" s="371"/>
      <c r="D9" s="372"/>
      <c r="E9" s="371"/>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s="14" customFormat="1" ht="12.75" customHeight="1">
      <c r="B10" s="325"/>
      <c r="C10" s="371"/>
      <c r="D10" s="372"/>
      <c r="E10" s="371"/>
      <c r="F10" s="53" t="s">
        <v>160</v>
      </c>
      <c r="G10" s="44"/>
      <c r="H10" s="31" t="s">
        <v>161</v>
      </c>
      <c r="I10" s="31" t="s">
        <v>162</v>
      </c>
      <c r="J10" s="31" t="s">
        <v>163</v>
      </c>
      <c r="K10" s="31" t="s">
        <v>164</v>
      </c>
      <c r="L10" s="31" t="s">
        <v>165</v>
      </c>
      <c r="M10" s="32" t="s">
        <v>166</v>
      </c>
      <c r="N10" s="31" t="s">
        <v>167</v>
      </c>
      <c r="O10" s="31" t="s">
        <v>168</v>
      </c>
      <c r="P10" s="44"/>
      <c r="Q10" s="31" t="s">
        <v>169</v>
      </c>
      <c r="R10" s="31" t="s">
        <v>170</v>
      </c>
      <c r="S10" s="31" t="s">
        <v>171</v>
      </c>
      <c r="T10" s="36" t="s">
        <v>172</v>
      </c>
      <c r="U10" s="31" t="s">
        <v>173</v>
      </c>
      <c r="V10" s="31" t="s">
        <v>174</v>
      </c>
      <c r="W10" s="31" t="s">
        <v>175</v>
      </c>
      <c r="X10" s="31" t="s">
        <v>176</v>
      </c>
      <c r="Y10" s="44"/>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s="14" customFormat="1">
      <c r="B11" s="325"/>
      <c r="C11" s="371"/>
      <c r="D11" s="372"/>
      <c r="E11" s="371"/>
      <c r="F11" s="54" t="s">
        <v>350</v>
      </c>
      <c r="G11" s="44"/>
      <c r="H11" s="29" t="s">
        <v>211</v>
      </c>
      <c r="I11" s="29" t="s">
        <v>211</v>
      </c>
      <c r="J11" s="29" t="s">
        <v>212</v>
      </c>
      <c r="K11" s="29" t="s">
        <v>212</v>
      </c>
      <c r="L11" s="29" t="s">
        <v>213</v>
      </c>
      <c r="M11" s="30" t="s">
        <v>213</v>
      </c>
      <c r="N11" s="29" t="s">
        <v>214</v>
      </c>
      <c r="O11" s="29" t="s">
        <v>214</v>
      </c>
      <c r="P11" s="44"/>
      <c r="Q11" s="29" t="s">
        <v>215</v>
      </c>
      <c r="R11" s="29" t="s">
        <v>216</v>
      </c>
      <c r="S11" s="29" t="s">
        <v>216</v>
      </c>
      <c r="T11" s="35" t="s">
        <v>217</v>
      </c>
      <c r="U11" s="29" t="s">
        <v>217</v>
      </c>
      <c r="V11" s="29" t="s">
        <v>218</v>
      </c>
      <c r="W11" s="29" t="s">
        <v>218</v>
      </c>
      <c r="X11" s="29" t="s">
        <v>219</v>
      </c>
      <c r="Y11" s="44"/>
      <c r="Z11" s="29" t="s">
        <v>219</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14" customFormat="1">
      <c r="B12" s="369" t="s">
        <v>66</v>
      </c>
      <c r="C12" s="370"/>
      <c r="D12" s="370"/>
      <c r="E12" s="370"/>
      <c r="F12" s="370"/>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355</v>
      </c>
      <c r="C13" s="26"/>
      <c r="D13" s="203" t="s">
        <v>356</v>
      </c>
      <c r="E13" s="3" t="s">
        <v>357</v>
      </c>
      <c r="F13" s="408"/>
      <c r="G13" s="44"/>
      <c r="H13" s="12"/>
      <c r="I13" s="46">
        <v>2.1649000000000002E-2</v>
      </c>
      <c r="J13" s="21"/>
      <c r="K13" s="38">
        <v>2.3129E-2</v>
      </c>
      <c r="L13" s="20"/>
      <c r="M13" s="38">
        <v>2.3116000000000001E-2</v>
      </c>
      <c r="N13" s="20"/>
      <c r="O13" s="38">
        <v>2.4527E-2</v>
      </c>
      <c r="P13" s="44"/>
      <c r="Q13" s="38">
        <v>2.4527E-2</v>
      </c>
      <c r="R13" s="225"/>
      <c r="S13" s="38">
        <v>2.6270000000000002E-2</v>
      </c>
      <c r="T13" s="225"/>
      <c r="U13" s="38">
        <v>3.0446000000000001E-2</v>
      </c>
      <c r="V13" s="225"/>
      <c r="W13" s="38">
        <v>4.0426999999999998E-2</v>
      </c>
      <c r="X13" s="225"/>
      <c r="Y13" s="44"/>
      <c r="Z13" s="243">
        <v>4.0669999999999998E-2</v>
      </c>
      <c r="AA13" s="243">
        <v>4.0669999999999998E-2</v>
      </c>
      <c r="AB13" s="225"/>
      <c r="AC13" s="225"/>
      <c r="AD13" s="227">
        <v>4.2037999999999999E-2</v>
      </c>
      <c r="AE13" s="227">
        <v>4.2037999999999999E-2</v>
      </c>
      <c r="AF13" s="225"/>
      <c r="AG13" s="225"/>
      <c r="AH13" s="227">
        <v>4.2145000000000002E-2</v>
      </c>
      <c r="AI13" s="225"/>
      <c r="AJ13" s="227"/>
      <c r="AK13" s="225"/>
      <c r="AL13" s="227"/>
      <c r="AM13" s="225"/>
      <c r="AN13" s="227"/>
      <c r="AO13" s="225"/>
      <c r="AP13" s="227"/>
      <c r="AQ13" s="225"/>
      <c r="AR13" s="227"/>
      <c r="AS13" s="225"/>
      <c r="AT13" s="227"/>
      <c r="AU13" s="225"/>
      <c r="AV13" s="227"/>
      <c r="AW13" s="225"/>
      <c r="AX13" s="227"/>
      <c r="AY13" s="225"/>
      <c r="AZ13" s="227"/>
      <c r="BA13" s="225"/>
      <c r="BB13" s="227"/>
      <c r="BC13" s="225"/>
      <c r="BD13" s="227"/>
      <c r="BE13" s="225"/>
      <c r="BF13" s="227"/>
    </row>
    <row r="14" spans="1:58" s="14" customFormat="1">
      <c r="B14" s="26" t="s">
        <v>358</v>
      </c>
      <c r="C14" s="437" t="s">
        <v>475</v>
      </c>
      <c r="D14" s="203" t="s">
        <v>356</v>
      </c>
      <c r="E14" s="3" t="s">
        <v>357</v>
      </c>
      <c r="F14" s="435"/>
      <c r="G14" s="44"/>
      <c r="H14" s="38">
        <v>2.1361000000000002E-2</v>
      </c>
      <c r="I14" s="443"/>
      <c r="J14" s="38">
        <v>2.1649000000000002E-2</v>
      </c>
      <c r="K14" s="441"/>
      <c r="L14" s="38">
        <v>2.3129E-2</v>
      </c>
      <c r="M14" s="439"/>
      <c r="N14" s="38">
        <v>2.3116000000000001E-2</v>
      </c>
      <c r="O14" s="439"/>
      <c r="P14" s="44"/>
      <c r="Q14" s="367"/>
      <c r="R14" s="38">
        <v>2.4527E-2</v>
      </c>
      <c r="S14" s="367"/>
      <c r="T14" s="38">
        <v>2.6270000000000002E-2</v>
      </c>
      <c r="U14" s="367"/>
      <c r="V14" s="38">
        <f>0.030446+0.012483</f>
        <v>4.2929000000000002E-2</v>
      </c>
      <c r="W14" s="367"/>
      <c r="X14" s="38">
        <v>4.0426999999999998E-2</v>
      </c>
      <c r="Y14" s="44"/>
      <c r="Z14" s="367"/>
      <c r="AA14" s="367"/>
      <c r="AB14" s="243">
        <v>4.0669999999999998E-2</v>
      </c>
      <c r="AC14" s="243">
        <v>4.0669999999999998E-2</v>
      </c>
      <c r="AD14" s="367"/>
      <c r="AE14" s="367"/>
      <c r="AF14" s="243">
        <v>4.2037999999999999E-2</v>
      </c>
      <c r="AG14" s="243">
        <v>4.2037999999999999E-2</v>
      </c>
      <c r="AH14" s="367"/>
      <c r="AI14" s="243"/>
      <c r="AJ14" s="367"/>
      <c r="AK14" s="243"/>
      <c r="AL14" s="367"/>
      <c r="AM14" s="243"/>
      <c r="AN14" s="367"/>
      <c r="AO14" s="243"/>
      <c r="AP14" s="367"/>
      <c r="AQ14" s="243"/>
      <c r="AR14" s="367"/>
      <c r="AS14" s="243"/>
      <c r="AT14" s="367"/>
      <c r="AU14" s="243"/>
      <c r="AV14" s="367"/>
      <c r="AW14" s="243"/>
      <c r="AX14" s="367"/>
      <c r="AY14" s="243"/>
      <c r="AZ14" s="367"/>
      <c r="BA14" s="243"/>
      <c r="BB14" s="367"/>
      <c r="BC14" s="243"/>
      <c r="BD14" s="367"/>
      <c r="BE14" s="243"/>
      <c r="BF14" s="367"/>
    </row>
    <row r="15" spans="1:58" s="14" customFormat="1" ht="42" customHeight="1">
      <c r="B15" s="26" t="s">
        <v>359</v>
      </c>
      <c r="C15" s="438"/>
      <c r="D15" s="203" t="s">
        <v>360</v>
      </c>
      <c r="E15" s="3" t="s">
        <v>292</v>
      </c>
      <c r="F15" s="435"/>
      <c r="G15" s="44"/>
      <c r="H15" s="47">
        <v>3</v>
      </c>
      <c r="I15" s="444"/>
      <c r="J15" s="148">
        <v>2.4</v>
      </c>
      <c r="K15" s="442"/>
      <c r="L15" s="148">
        <v>1.8</v>
      </c>
      <c r="M15" s="440"/>
      <c r="N15" s="148">
        <v>3.8211141420510399</v>
      </c>
      <c r="O15" s="440"/>
      <c r="P15" s="44"/>
      <c r="Q15" s="368"/>
      <c r="R15" s="148">
        <v>3.3906618707162863</v>
      </c>
      <c r="S15" s="368"/>
      <c r="T15" s="148">
        <v>2.9462716452876094</v>
      </c>
      <c r="U15" s="368"/>
      <c r="V15" s="150">
        <v>1.1073457872565307</v>
      </c>
      <c r="W15" s="368"/>
      <c r="X15" s="148">
        <v>4.5872469714375299</v>
      </c>
      <c r="Y15" s="44"/>
      <c r="Z15" s="368"/>
      <c r="AA15" s="368"/>
      <c r="AB15" s="148">
        <v>12.9870399244827</v>
      </c>
      <c r="AC15" s="148">
        <v>12.9870399244827</v>
      </c>
      <c r="AD15" s="368"/>
      <c r="AE15" s="368"/>
      <c r="AF15" s="306">
        <v>8.26377177348445</v>
      </c>
      <c r="AG15" s="306">
        <v>8.26377177348445</v>
      </c>
      <c r="AH15" s="368"/>
      <c r="AI15" s="148"/>
      <c r="AJ15" s="368"/>
      <c r="AK15" s="148"/>
      <c r="AL15" s="368"/>
      <c r="AM15" s="148"/>
      <c r="AN15" s="368"/>
      <c r="AO15" s="148"/>
      <c r="AP15" s="368"/>
      <c r="AQ15" s="148"/>
      <c r="AR15" s="368"/>
      <c r="AS15" s="148"/>
      <c r="AT15" s="368"/>
      <c r="AU15" s="148"/>
      <c r="AV15" s="368"/>
      <c r="AW15" s="148"/>
      <c r="AX15" s="368"/>
      <c r="AY15" s="148"/>
      <c r="AZ15" s="368"/>
      <c r="BA15" s="148"/>
      <c r="BB15" s="368"/>
      <c r="BC15" s="148"/>
      <c r="BD15" s="368"/>
      <c r="BE15" s="148"/>
      <c r="BF15" s="368"/>
    </row>
    <row r="16" spans="1:58" s="14" customFormat="1">
      <c r="B16" s="369" t="s">
        <v>62</v>
      </c>
      <c r="C16" s="370"/>
      <c r="D16" s="370"/>
      <c r="E16" s="370"/>
      <c r="F16" s="370"/>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381" t="s">
        <v>361</v>
      </c>
      <c r="C17" s="382"/>
      <c r="D17" s="383"/>
      <c r="E17" s="3" t="s">
        <v>287</v>
      </c>
      <c r="F17" s="410"/>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f t="shared" si="4"/>
        <v>4.5511924378137392E-2</v>
      </c>
      <c r="AH17" s="5" t="str">
        <f t="shared" si="4"/>
        <v/>
      </c>
      <c r="AI17" s="5" t="str">
        <f t="shared" si="4"/>
        <v/>
      </c>
      <c r="AJ17" s="5" t="str">
        <f t="shared" si="4"/>
        <v/>
      </c>
      <c r="AK17" s="5" t="str">
        <f>IF(AK14="","",AK14*(1+AK15/100))</f>
        <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5">
      <c r="A18" s="55"/>
      <c r="B18" s="374" t="s">
        <v>362</v>
      </c>
      <c r="C18" s="375"/>
      <c r="D18" s="376"/>
      <c r="E18" s="11" t="s">
        <v>268</v>
      </c>
      <c r="F18" s="436"/>
      <c r="G18" s="44"/>
      <c r="H18" s="5">
        <f>IF(H13="",IF(H17="","-",H17*10),H13*10)</f>
        <v>0.22001830000000003</v>
      </c>
      <c r="I18" s="5">
        <f t="shared" ref="I18:O18" si="5">IF(I13="",IF(I17="","-",I17*10),I13*10)</f>
        <v>0.21649000000000002</v>
      </c>
      <c r="J18" s="5">
        <f t="shared" si="5"/>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f t="shared" si="9"/>
        <v>0.45511924378137392</v>
      </c>
      <c r="AH18" s="5">
        <f t="shared" si="9"/>
        <v>0.42144999999999999</v>
      </c>
      <c r="AI18" s="5" t="str">
        <f t="shared" si="9"/>
        <v>-</v>
      </c>
      <c r="AJ18" s="5" t="str">
        <f t="shared" si="9"/>
        <v>-</v>
      </c>
      <c r="AK18" s="5" t="str">
        <f>IF(AK13="",IF(AK17="","-",AK17*10),AK13*10)</f>
        <v>-</v>
      </c>
      <c r="AL18" s="5" t="str">
        <f t="shared" si="9"/>
        <v>-</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AE14:AE15"/>
    <mergeCell ref="AZ14:AZ15"/>
    <mergeCell ref="BB14:BB15"/>
    <mergeCell ref="BD14:BD15"/>
    <mergeCell ref="BF14:BF15"/>
    <mergeCell ref="AP14:AP15"/>
    <mergeCell ref="AR14:AR15"/>
    <mergeCell ref="AT14:AT15"/>
    <mergeCell ref="AV14:AV15"/>
    <mergeCell ref="AX14:AX15"/>
    <mergeCell ref="AH14:AH15"/>
    <mergeCell ref="AJ14:AJ15"/>
    <mergeCell ref="AL14:AL15"/>
    <mergeCell ref="AN14:AN15"/>
    <mergeCell ref="AD14:AD15"/>
    <mergeCell ref="H6:O6"/>
    <mergeCell ref="H7:O7"/>
    <mergeCell ref="Q14:Q15"/>
    <mergeCell ref="S14:S15"/>
    <mergeCell ref="U14:U15"/>
    <mergeCell ref="W14:W15"/>
    <mergeCell ref="AA14:AA15"/>
    <mergeCell ref="M14:M15"/>
    <mergeCell ref="K14:K15"/>
    <mergeCell ref="I14:I15"/>
    <mergeCell ref="O14:O15"/>
    <mergeCell ref="Z14:Z15"/>
    <mergeCell ref="E6:E11"/>
    <mergeCell ref="D6:D11"/>
    <mergeCell ref="C6:C11"/>
    <mergeCell ref="B6:B11"/>
    <mergeCell ref="F6:F7"/>
    <mergeCell ref="B17:D17"/>
    <mergeCell ref="F13:F15"/>
    <mergeCell ref="F17:F18"/>
    <mergeCell ref="B12:F12"/>
    <mergeCell ref="B16:F16"/>
    <mergeCell ref="B18:D18"/>
    <mergeCell ref="C14:C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3.5" zeroHeight="1"/>
  <cols>
    <col min="1" max="1" width="8.765625" customWidth="1"/>
    <col min="2" max="2" width="17.4609375" customWidth="1"/>
    <col min="3" max="3" width="15.15234375" customWidth="1"/>
    <col min="4" max="4" width="31.4609375" customWidth="1"/>
    <col min="5" max="5" width="26.15234375" customWidth="1"/>
    <col min="6" max="6" width="13.61328125" customWidth="1"/>
    <col min="7" max="7" width="17.15234375" customWidth="1"/>
    <col min="8" max="8" width="14.4609375" customWidth="1"/>
    <col min="9" max="9" width="15.4609375" customWidth="1"/>
    <col min="10" max="10" width="14.4609375" customWidth="1"/>
    <col min="11" max="11" width="15.15234375" customWidth="1"/>
    <col min="12" max="12" width="14.4609375" customWidth="1"/>
    <col min="13" max="13" width="15.15234375" customWidth="1"/>
    <col min="14" max="14" width="17.61328125" bestFit="1" customWidth="1"/>
    <col min="15" max="16" width="15.61328125" customWidth="1"/>
    <col min="17" max="17" width="14.61328125" bestFit="1" customWidth="1"/>
    <col min="18" max="19" width="14.61328125" customWidth="1"/>
    <col min="20" max="20" width="12.4609375" customWidth="1"/>
    <col min="21" max="21" width="14.23046875" customWidth="1"/>
    <col min="22" max="22" width="16.15234375" customWidth="1"/>
    <col min="23" max="23" width="15.4609375" customWidth="1"/>
    <col min="24" max="51" width="15.61328125" customWidth="1"/>
    <col min="52" max="16384" width="8.765625" hidden="1"/>
  </cols>
  <sheetData>
    <row r="1" spans="1:51" ht="17.149999999999999"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399999999999999" customHeight="1">
      <c r="A2" s="2"/>
      <c r="B2" s="40" t="s">
        <v>363</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45" t="s">
        <v>364</v>
      </c>
      <c r="C3" s="445"/>
      <c r="D3" s="445"/>
      <c r="E3" s="445"/>
      <c r="F3" s="445"/>
      <c r="G3" s="445"/>
      <c r="H3" s="445"/>
      <c r="I3" s="445"/>
      <c r="J3" s="445"/>
      <c r="K3" s="445"/>
      <c r="L3" s="445"/>
      <c r="M3" s="445"/>
      <c r="N3" s="445"/>
      <c r="O3" s="445"/>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4" customHeight="1">
      <c r="A5" s="85"/>
      <c r="B5" s="86" t="s">
        <v>365</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4"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186" t="s">
        <v>366</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367</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4" customHeight="1">
      <c r="A9" s="197"/>
      <c r="B9" s="158" t="s">
        <v>368</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row>
    <row r="10" spans="1:51" s="4" customFormat="1" ht="22.4" customHeight="1"/>
    <row r="11" spans="1:51" s="4" customFormat="1" ht="40.4" customHeight="1">
      <c r="B11" s="160" t="s">
        <v>369</v>
      </c>
      <c r="C11" s="161" t="s">
        <v>210</v>
      </c>
      <c r="D11" s="161" t="s">
        <v>370</v>
      </c>
    </row>
    <row r="12" spans="1:51" s="4" customFormat="1" ht="22.4" customHeight="1">
      <c r="B12" s="177">
        <v>7</v>
      </c>
      <c r="C12" s="177" t="s">
        <v>371</v>
      </c>
      <c r="D12" s="193">
        <v>8117254</v>
      </c>
    </row>
    <row r="13" spans="1:51" s="4" customFormat="1" ht="22.4" customHeight="1"/>
    <row r="14" spans="1:51" s="4" customFormat="1" ht="22.4" customHeight="1">
      <c r="B14" s="160" t="s">
        <v>372</v>
      </c>
    </row>
    <row r="15" spans="1:51" s="4" customFormat="1" ht="22.4" customHeight="1">
      <c r="B15" s="198">
        <v>0.1</v>
      </c>
    </row>
    <row r="16" spans="1:51" s="4" customFormat="1" ht="21" customHeight="1"/>
    <row r="17" spans="1:51" s="87" customFormat="1" ht="19.5" customHeight="1">
      <c r="A17" s="185"/>
      <c r="B17" s="199" t="s">
        <v>373</v>
      </c>
      <c r="C17" s="199"/>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374</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476</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149999999999999" customHeight="1"/>
    <row r="21" spans="1:51" s="4" customFormat="1" ht="50.25" customHeight="1">
      <c r="B21" s="160" t="s">
        <v>369</v>
      </c>
      <c r="C21" s="161" t="s">
        <v>210</v>
      </c>
      <c r="D21" s="161" t="s">
        <v>370</v>
      </c>
      <c r="E21" s="161" t="s">
        <v>375</v>
      </c>
    </row>
    <row r="22" spans="1:51" s="4" customFormat="1" ht="17.149999999999999" customHeight="1">
      <c r="B22" s="195">
        <v>6</v>
      </c>
      <c r="C22" s="195" t="s">
        <v>376</v>
      </c>
      <c r="D22" s="195"/>
      <c r="E22" s="196" t="str">
        <f>IF(D22="","",D22/4)</f>
        <v/>
      </c>
    </row>
    <row r="23" spans="1:51" s="4" customFormat="1" ht="17.149999999999999" customHeight="1">
      <c r="B23" s="177">
        <v>7</v>
      </c>
      <c r="C23" s="177" t="s">
        <v>371</v>
      </c>
      <c r="D23" s="194">
        <f>IF(B23=$B$12,$D$12,D22*(1+$B$15))</f>
        <v>8117254</v>
      </c>
      <c r="E23" s="194">
        <f t="shared" ref="E23:E29" si="0">IF(D23="","",D23/4)</f>
        <v>2029313.5</v>
      </c>
    </row>
    <row r="24" spans="1:51" s="4" customFormat="1" ht="17.149999999999999" customHeight="1">
      <c r="B24" s="177">
        <v>8</v>
      </c>
      <c r="C24" s="177" t="s">
        <v>377</v>
      </c>
      <c r="D24" s="194">
        <f t="shared" ref="D24:D29" si="1">IF(B24=$B$12,$D$12,D23*(1+$B$15))</f>
        <v>8928979.4000000004</v>
      </c>
      <c r="E24" s="194">
        <f t="shared" si="0"/>
        <v>2232244.85</v>
      </c>
    </row>
    <row r="25" spans="1:51" s="4" customFormat="1" ht="17.149999999999999" customHeight="1">
      <c r="B25" s="177">
        <v>9</v>
      </c>
      <c r="C25" s="177" t="s">
        <v>215</v>
      </c>
      <c r="D25" s="194">
        <f t="shared" si="1"/>
        <v>9821877.3400000017</v>
      </c>
      <c r="E25" s="194">
        <f t="shared" si="0"/>
        <v>2455469.3350000004</v>
      </c>
    </row>
    <row r="26" spans="1:51" s="4" customFormat="1" ht="17.149999999999999" customHeight="1">
      <c r="B26" s="177">
        <v>10</v>
      </c>
      <c r="C26" s="177" t="s">
        <v>216</v>
      </c>
      <c r="D26" s="194">
        <f t="shared" si="1"/>
        <v>10804065.074000003</v>
      </c>
      <c r="E26" s="194">
        <f t="shared" si="0"/>
        <v>2701016.2685000007</v>
      </c>
    </row>
    <row r="27" spans="1:51" s="4" customFormat="1" ht="17.149999999999999" customHeight="1">
      <c r="B27" s="177">
        <v>11</v>
      </c>
      <c r="C27" s="177" t="s">
        <v>217</v>
      </c>
      <c r="D27" s="194">
        <f t="shared" si="1"/>
        <v>11884471.581400003</v>
      </c>
      <c r="E27" s="194">
        <f t="shared" si="0"/>
        <v>2971117.8953500008</v>
      </c>
    </row>
    <row r="28" spans="1:51" s="4" customFormat="1" ht="17.149999999999999" customHeight="1">
      <c r="B28" s="177">
        <v>12</v>
      </c>
      <c r="C28" s="177" t="s">
        <v>218</v>
      </c>
      <c r="D28" s="194">
        <f t="shared" si="1"/>
        <v>13072918.739540005</v>
      </c>
      <c r="E28" s="194">
        <f t="shared" si="0"/>
        <v>3268229.6848850013</v>
      </c>
    </row>
    <row r="29" spans="1:51" s="4" customFormat="1" ht="17.149999999999999" customHeight="1">
      <c r="B29" s="177">
        <v>13</v>
      </c>
      <c r="C29" s="177" t="s">
        <v>219</v>
      </c>
      <c r="D29" s="194">
        <f t="shared" si="1"/>
        <v>14380210.613494007</v>
      </c>
      <c r="E29" s="194">
        <f t="shared" si="0"/>
        <v>3595052.6533735017</v>
      </c>
    </row>
    <row r="30" spans="1:51" s="4" customFormat="1" ht="17.149999999999999" customHeight="1">
      <c r="B30" s="177">
        <v>14</v>
      </c>
      <c r="C30" s="177" t="s">
        <v>220</v>
      </c>
      <c r="D30" s="194">
        <f t="shared" ref="D30:D35" si="2">IF(B30=$B$12,$D$12,D29*(1+$B$15))</f>
        <v>15818231.674843408</v>
      </c>
      <c r="E30" s="194">
        <f t="shared" ref="E30:E35" si="3">IF(D30="","",D30/4)</f>
        <v>3954557.918710852</v>
      </c>
    </row>
    <row r="31" spans="1:51" s="4" customFormat="1" ht="17.149999999999999" customHeight="1">
      <c r="B31" s="177">
        <v>15</v>
      </c>
      <c r="C31" s="177" t="s">
        <v>221</v>
      </c>
      <c r="D31" s="194">
        <f t="shared" si="2"/>
        <v>17400054.842327751</v>
      </c>
      <c r="E31" s="194">
        <f t="shared" si="3"/>
        <v>4350013.7105819378</v>
      </c>
    </row>
    <row r="32" spans="1:51" s="4" customFormat="1" ht="17.149999999999999" customHeight="1">
      <c r="B32" s="177">
        <v>16</v>
      </c>
      <c r="C32" s="177" t="s">
        <v>222</v>
      </c>
      <c r="D32" s="194">
        <f t="shared" si="2"/>
        <v>19140060.326560527</v>
      </c>
      <c r="E32" s="194">
        <f t="shared" si="3"/>
        <v>4785015.0816401318</v>
      </c>
    </row>
    <row r="33" spans="1:51" s="4" customFormat="1" ht="17.149999999999999" customHeight="1">
      <c r="B33" s="177">
        <v>17</v>
      </c>
      <c r="C33" s="177" t="s">
        <v>223</v>
      </c>
      <c r="D33" s="194">
        <f t="shared" si="2"/>
        <v>21054066.359216582</v>
      </c>
      <c r="E33" s="194">
        <f t="shared" si="3"/>
        <v>5263516.5898041455</v>
      </c>
    </row>
    <row r="34" spans="1:51" s="4" customFormat="1" ht="17.149999999999999" customHeight="1">
      <c r="B34" s="177">
        <v>18</v>
      </c>
      <c r="C34" s="177" t="s">
        <v>224</v>
      </c>
      <c r="D34" s="194">
        <f t="shared" si="2"/>
        <v>23159472.995138243</v>
      </c>
      <c r="E34" s="194">
        <f t="shared" si="3"/>
        <v>5789868.2487845607</v>
      </c>
    </row>
    <row r="35" spans="1:51" s="4" customFormat="1" ht="17.149999999999999" customHeight="1">
      <c r="B35" s="177">
        <v>19</v>
      </c>
      <c r="C35" s="177" t="s">
        <v>225</v>
      </c>
      <c r="D35" s="194">
        <f t="shared" si="2"/>
        <v>25475420.294652071</v>
      </c>
      <c r="E35" s="194">
        <f t="shared" si="3"/>
        <v>6368855.0736630177</v>
      </c>
    </row>
    <row r="36" spans="1:51" s="4" customFormat="1" ht="17.149999999999999" customHeight="1">
      <c r="B36" s="177">
        <v>20</v>
      </c>
      <c r="C36" s="177" t="s">
        <v>226</v>
      </c>
      <c r="D36" s="194">
        <f t="shared" ref="D36" si="4">IF(B36=$B$12,$D$12,D35*(1+$B$15))</f>
        <v>28022962.324117281</v>
      </c>
      <c r="E36" s="194">
        <f>IF(D36="","",D36/4)</f>
        <v>7005740.5810293201</v>
      </c>
    </row>
    <row r="37" spans="1:51" s="4" customFormat="1" ht="17.149999999999999" customHeight="1"/>
    <row r="38" spans="1:51" s="4" customFormat="1" ht="17.149999999999999" customHeight="1"/>
    <row r="39" spans="1:51" s="4" customFormat="1" ht="17.149999999999999" customHeight="1"/>
    <row r="40" spans="1:51" s="87" customFormat="1" ht="25.5" customHeight="1">
      <c r="A40" s="85"/>
      <c r="B40" s="86" t="s">
        <v>378</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379</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4" customHeight="1">
      <c r="A42" s="157"/>
      <c r="B42" s="158" t="s">
        <v>380</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400000000000006" customHeight="1" thickBot="1">
      <c r="B44" s="268" t="s">
        <v>369</v>
      </c>
      <c r="C44" s="269" t="s">
        <v>210</v>
      </c>
      <c r="D44" s="269" t="s">
        <v>381</v>
      </c>
      <c r="E44" s="269" t="s">
        <v>382</v>
      </c>
      <c r="F44" s="270" t="s">
        <v>383</v>
      </c>
      <c r="G44" s="271" t="s">
        <v>384</v>
      </c>
      <c r="H44" s="269" t="s">
        <v>385</v>
      </c>
      <c r="I44" s="269" t="s">
        <v>386</v>
      </c>
      <c r="J44" s="269" t="s">
        <v>387</v>
      </c>
      <c r="K44" s="269" t="s">
        <v>388</v>
      </c>
    </row>
    <row r="45" spans="1:51" ht="15.75" customHeight="1">
      <c r="B45" s="272">
        <v>6</v>
      </c>
      <c r="C45" s="273" t="s">
        <v>376</v>
      </c>
      <c r="D45" s="273" t="s">
        <v>389</v>
      </c>
      <c r="E45" s="274" t="s">
        <v>390</v>
      </c>
      <c r="F45" s="275">
        <v>284128916</v>
      </c>
      <c r="G45" s="275">
        <v>68043095</v>
      </c>
      <c r="H45" s="276">
        <f>SUMIF($B$22:$B$36,B45,$E$22:$E$36)</f>
        <v>0</v>
      </c>
      <c r="I45" s="275">
        <v>0</v>
      </c>
      <c r="J45" s="274" t="s">
        <v>391</v>
      </c>
      <c r="K45" s="277" t="s">
        <v>392</v>
      </c>
    </row>
    <row r="46" spans="1:51">
      <c r="B46" s="278">
        <v>6</v>
      </c>
      <c r="C46" s="177" t="s">
        <v>376</v>
      </c>
      <c r="D46" s="177" t="s">
        <v>393</v>
      </c>
      <c r="E46" s="88" t="s">
        <v>394</v>
      </c>
      <c r="F46" s="162">
        <v>336650457</v>
      </c>
      <c r="G46" s="162">
        <v>66434179</v>
      </c>
      <c r="H46" s="206">
        <f t="shared" ref="H46:H76" si="5">SUMIF($B$22:$B$36,B46,$E$22:$E$36)</f>
        <v>0</v>
      </c>
      <c r="I46" s="162">
        <v>0</v>
      </c>
      <c r="J46" s="88" t="s">
        <v>391</v>
      </c>
      <c r="K46" s="279" t="s">
        <v>392</v>
      </c>
    </row>
    <row r="47" spans="1:51">
      <c r="B47" s="278">
        <v>6</v>
      </c>
      <c r="C47" s="177" t="s">
        <v>376</v>
      </c>
      <c r="D47" s="177" t="s">
        <v>395</v>
      </c>
      <c r="E47" s="88" t="s">
        <v>396</v>
      </c>
      <c r="F47" s="162">
        <v>263719607</v>
      </c>
      <c r="G47" s="162">
        <v>75616418</v>
      </c>
      <c r="H47" s="206">
        <f t="shared" si="5"/>
        <v>0</v>
      </c>
      <c r="I47" s="162">
        <v>0</v>
      </c>
      <c r="J47" s="88" t="s">
        <v>397</v>
      </c>
      <c r="K47" s="279" t="s">
        <v>392</v>
      </c>
    </row>
    <row r="48" spans="1:51" ht="14" thickBot="1">
      <c r="B48" s="280">
        <v>6</v>
      </c>
      <c r="C48" s="281" t="s">
        <v>376</v>
      </c>
      <c r="D48" s="281" t="s">
        <v>398</v>
      </c>
      <c r="E48" s="282" t="s">
        <v>399</v>
      </c>
      <c r="F48" s="283">
        <v>218652465</v>
      </c>
      <c r="G48" s="283">
        <v>78992633</v>
      </c>
      <c r="H48" s="284">
        <f t="shared" si="5"/>
        <v>0</v>
      </c>
      <c r="I48" s="283">
        <v>0</v>
      </c>
      <c r="J48" s="282" t="s">
        <v>397</v>
      </c>
      <c r="K48" s="285" t="s">
        <v>392</v>
      </c>
    </row>
    <row r="49" spans="2:11">
      <c r="B49" s="272">
        <v>7</v>
      </c>
      <c r="C49" s="273" t="s">
        <v>371</v>
      </c>
      <c r="D49" s="273" t="s">
        <v>389</v>
      </c>
      <c r="E49" s="274" t="s">
        <v>390</v>
      </c>
      <c r="F49" s="275">
        <v>317031811</v>
      </c>
      <c r="G49" s="275">
        <v>67196932</v>
      </c>
      <c r="H49" s="276">
        <f t="shared" si="5"/>
        <v>2029313.5</v>
      </c>
      <c r="I49" s="275">
        <v>0</v>
      </c>
      <c r="J49" s="274" t="s">
        <v>397</v>
      </c>
      <c r="K49" s="277" t="s">
        <v>400</v>
      </c>
    </row>
    <row r="50" spans="2:11">
      <c r="B50" s="278">
        <v>7</v>
      </c>
      <c r="C50" s="177" t="s">
        <v>371</v>
      </c>
      <c r="D50" s="177" t="s">
        <v>393</v>
      </c>
      <c r="E50" s="88" t="s">
        <v>394</v>
      </c>
      <c r="F50" s="162">
        <v>403937380</v>
      </c>
      <c r="G50" s="162">
        <v>65223232</v>
      </c>
      <c r="H50" s="206">
        <f t="shared" si="5"/>
        <v>2029313.5</v>
      </c>
      <c r="I50" s="162">
        <v>0</v>
      </c>
      <c r="J50" s="88" t="s">
        <v>397</v>
      </c>
      <c r="K50" s="279" t="s">
        <v>400</v>
      </c>
    </row>
    <row r="51" spans="2:11">
      <c r="B51" s="278">
        <v>7</v>
      </c>
      <c r="C51" s="177" t="s">
        <v>371</v>
      </c>
      <c r="D51" s="177" t="s">
        <v>395</v>
      </c>
      <c r="E51" s="88" t="s">
        <v>396</v>
      </c>
      <c r="F51" s="162">
        <v>305953122.12</v>
      </c>
      <c r="G51" s="162">
        <v>76952244</v>
      </c>
      <c r="H51" s="206">
        <f t="shared" si="5"/>
        <v>2029313.5</v>
      </c>
      <c r="I51" s="162">
        <v>0</v>
      </c>
      <c r="J51" s="88" t="s">
        <v>401</v>
      </c>
      <c r="K51" s="279" t="s">
        <v>400</v>
      </c>
    </row>
    <row r="52" spans="2:11" ht="14" thickBot="1">
      <c r="B52" s="280">
        <v>7</v>
      </c>
      <c r="C52" s="281" t="s">
        <v>371</v>
      </c>
      <c r="D52" s="281" t="s">
        <v>398</v>
      </c>
      <c r="E52" s="282" t="s">
        <v>399</v>
      </c>
      <c r="F52" s="283">
        <v>252277845</v>
      </c>
      <c r="G52" s="283">
        <v>78055804</v>
      </c>
      <c r="H52" s="284">
        <f t="shared" si="5"/>
        <v>2029313.5</v>
      </c>
      <c r="I52" s="283">
        <v>0</v>
      </c>
      <c r="J52" s="282" t="s">
        <v>401</v>
      </c>
      <c r="K52" s="285" t="s">
        <v>400</v>
      </c>
    </row>
    <row r="53" spans="2:11">
      <c r="B53" s="272">
        <v>8</v>
      </c>
      <c r="C53" s="273" t="s">
        <v>377</v>
      </c>
      <c r="D53" s="273" t="s">
        <v>389</v>
      </c>
      <c r="E53" s="274" t="s">
        <v>390</v>
      </c>
      <c r="F53" s="275">
        <v>370345733</v>
      </c>
      <c r="G53" s="275">
        <v>65511193</v>
      </c>
      <c r="H53" s="276">
        <f t="shared" si="5"/>
        <v>2232244.85</v>
      </c>
      <c r="I53" s="275">
        <v>0</v>
      </c>
      <c r="J53" s="274" t="s">
        <v>401</v>
      </c>
      <c r="K53" s="277" t="s">
        <v>402</v>
      </c>
    </row>
    <row r="54" spans="2:11">
      <c r="B54" s="278">
        <v>8</v>
      </c>
      <c r="C54" s="177" t="s">
        <v>377</v>
      </c>
      <c r="D54" s="177" t="s">
        <v>393</v>
      </c>
      <c r="E54" s="88" t="s">
        <v>394</v>
      </c>
      <c r="F54" s="162">
        <v>408397207</v>
      </c>
      <c r="G54" s="162">
        <v>64302061</v>
      </c>
      <c r="H54" s="206">
        <f t="shared" si="5"/>
        <v>2232244.85</v>
      </c>
      <c r="I54" s="162">
        <v>0</v>
      </c>
      <c r="J54" s="88" t="s">
        <v>401</v>
      </c>
      <c r="K54" s="279" t="s">
        <v>402</v>
      </c>
    </row>
    <row r="55" spans="2:11">
      <c r="B55" s="278">
        <v>8</v>
      </c>
      <c r="C55" s="177" t="s">
        <v>377</v>
      </c>
      <c r="D55" s="177" t="s">
        <v>395</v>
      </c>
      <c r="E55" s="88" t="s">
        <v>396</v>
      </c>
      <c r="F55" s="162">
        <v>328300299</v>
      </c>
      <c r="G55" s="162">
        <v>76503263</v>
      </c>
      <c r="H55" s="206">
        <f t="shared" si="5"/>
        <v>2232244.85</v>
      </c>
      <c r="I55" s="162">
        <v>0</v>
      </c>
      <c r="J55" s="88" t="s">
        <v>403</v>
      </c>
      <c r="K55" s="279" t="s">
        <v>402</v>
      </c>
    </row>
    <row r="56" spans="2:11" ht="14" thickBot="1">
      <c r="B56" s="280">
        <v>8</v>
      </c>
      <c r="C56" s="281" t="s">
        <v>377</v>
      </c>
      <c r="D56" s="281" t="s">
        <v>398</v>
      </c>
      <c r="E56" s="282" t="s">
        <v>399</v>
      </c>
      <c r="F56" s="283">
        <v>279798492</v>
      </c>
      <c r="G56" s="283">
        <v>79341513</v>
      </c>
      <c r="H56" s="284">
        <f t="shared" si="5"/>
        <v>2232244.85</v>
      </c>
      <c r="I56" s="283">
        <v>0</v>
      </c>
      <c r="J56" s="282" t="s">
        <v>403</v>
      </c>
      <c r="K56" s="285" t="s">
        <v>402</v>
      </c>
    </row>
    <row r="57" spans="2:11">
      <c r="B57" s="272">
        <v>9</v>
      </c>
      <c r="C57" s="273" t="s">
        <v>215</v>
      </c>
      <c r="D57" s="273" t="s">
        <v>389</v>
      </c>
      <c r="E57" s="274" t="s">
        <v>390</v>
      </c>
      <c r="F57" s="275">
        <v>388513117</v>
      </c>
      <c r="G57" s="275">
        <v>64872088</v>
      </c>
      <c r="H57" s="276">
        <f t="shared" si="5"/>
        <v>2455469.3350000004</v>
      </c>
      <c r="I57" s="275">
        <v>0</v>
      </c>
      <c r="J57" s="274" t="s">
        <v>403</v>
      </c>
      <c r="K57" s="277" t="s">
        <v>404</v>
      </c>
    </row>
    <row r="58" spans="2:11">
      <c r="B58" s="278">
        <v>9</v>
      </c>
      <c r="C58" s="177" t="s">
        <v>215</v>
      </c>
      <c r="D58" s="177" t="s">
        <v>393</v>
      </c>
      <c r="E58" s="88" t="s">
        <v>394</v>
      </c>
      <c r="F58" s="162">
        <v>437946915</v>
      </c>
      <c r="G58" s="162">
        <v>64281744</v>
      </c>
      <c r="H58" s="206">
        <f t="shared" si="5"/>
        <v>2455469.3350000004</v>
      </c>
      <c r="I58" s="162">
        <v>0</v>
      </c>
      <c r="J58" s="88" t="s">
        <v>403</v>
      </c>
      <c r="K58" s="279" t="s">
        <v>404</v>
      </c>
    </row>
    <row r="59" spans="2:11">
      <c r="B59" s="278">
        <v>9</v>
      </c>
      <c r="C59" s="177" t="s">
        <v>215</v>
      </c>
      <c r="D59" s="177" t="s">
        <v>395</v>
      </c>
      <c r="E59" s="88" t="s">
        <v>396</v>
      </c>
      <c r="F59" s="162">
        <v>345349321</v>
      </c>
      <c r="G59" s="162">
        <v>71851516</v>
      </c>
      <c r="H59" s="206">
        <f t="shared" si="5"/>
        <v>2455469.3350000004</v>
      </c>
      <c r="I59" s="162">
        <v>0</v>
      </c>
      <c r="J59" s="88" t="s">
        <v>405</v>
      </c>
      <c r="K59" s="279" t="s">
        <v>404</v>
      </c>
    </row>
    <row r="60" spans="2:11" ht="14" thickBot="1">
      <c r="B60" s="280">
        <v>9</v>
      </c>
      <c r="C60" s="281" t="s">
        <v>215</v>
      </c>
      <c r="D60" s="281" t="s">
        <v>398</v>
      </c>
      <c r="E60" s="282" t="s">
        <v>399</v>
      </c>
      <c r="F60" s="283">
        <v>292475632</v>
      </c>
      <c r="G60" s="283">
        <v>74227469</v>
      </c>
      <c r="H60" s="284">
        <f t="shared" si="5"/>
        <v>2455469.3350000004</v>
      </c>
      <c r="I60" s="283">
        <v>0</v>
      </c>
      <c r="J60" s="282" t="s">
        <v>405</v>
      </c>
      <c r="K60" s="285" t="s">
        <v>404</v>
      </c>
    </row>
    <row r="61" spans="2:11">
      <c r="B61" s="272">
        <v>10</v>
      </c>
      <c r="C61" s="273" t="s">
        <v>216</v>
      </c>
      <c r="D61" s="273" t="s">
        <v>389</v>
      </c>
      <c r="E61" s="274" t="s">
        <v>390</v>
      </c>
      <c r="F61" s="275">
        <v>411065384</v>
      </c>
      <c r="G61" s="275">
        <v>64431133</v>
      </c>
      <c r="H61" s="276">
        <f t="shared" si="5"/>
        <v>2701016.2685000007</v>
      </c>
      <c r="I61" s="275">
        <v>2253545.6880000001</v>
      </c>
      <c r="J61" s="274" t="s">
        <v>405</v>
      </c>
      <c r="K61" s="277" t="s">
        <v>406</v>
      </c>
    </row>
    <row r="62" spans="2:11">
      <c r="B62" s="278">
        <v>10</v>
      </c>
      <c r="C62" s="177" t="s">
        <v>216</v>
      </c>
      <c r="D62" s="177" t="s">
        <v>393</v>
      </c>
      <c r="E62" s="88" t="s">
        <v>394</v>
      </c>
      <c r="F62" s="162">
        <v>436369071</v>
      </c>
      <c r="G62" s="162">
        <v>63176820</v>
      </c>
      <c r="H62" s="206">
        <f t="shared" si="5"/>
        <v>2701016.2685000007</v>
      </c>
      <c r="I62" s="162">
        <v>2176850.696</v>
      </c>
      <c r="J62" s="88" t="s">
        <v>405</v>
      </c>
      <c r="K62" s="279" t="s">
        <v>406</v>
      </c>
    </row>
    <row r="63" spans="2:11">
      <c r="B63" s="278">
        <v>10</v>
      </c>
      <c r="C63" s="177" t="s">
        <v>216</v>
      </c>
      <c r="D63" s="177" t="s">
        <v>395</v>
      </c>
      <c r="E63" s="88" t="s">
        <v>396</v>
      </c>
      <c r="F63" s="162">
        <v>352212095</v>
      </c>
      <c r="G63" s="162">
        <v>74631055</v>
      </c>
      <c r="H63" s="206">
        <f t="shared" si="5"/>
        <v>2701016.2685000007</v>
      </c>
      <c r="I63" s="162">
        <v>2076932.987</v>
      </c>
      <c r="J63" s="88" t="s">
        <v>407</v>
      </c>
      <c r="K63" s="279" t="s">
        <v>406</v>
      </c>
    </row>
    <row r="64" spans="2:11" ht="14" thickBot="1">
      <c r="B64" s="280">
        <v>10</v>
      </c>
      <c r="C64" s="281" t="s">
        <v>216</v>
      </c>
      <c r="D64" s="281" t="s">
        <v>398</v>
      </c>
      <c r="E64" s="282" t="s">
        <v>399</v>
      </c>
      <c r="F64" s="283">
        <v>311292548</v>
      </c>
      <c r="G64" s="283">
        <v>73027013</v>
      </c>
      <c r="H64" s="284">
        <f t="shared" si="5"/>
        <v>2701016.2685000007</v>
      </c>
      <c r="I64" s="283">
        <v>2229268.0180000002</v>
      </c>
      <c r="J64" s="282" t="s">
        <v>407</v>
      </c>
      <c r="K64" s="285" t="s">
        <v>406</v>
      </c>
    </row>
    <row r="65" spans="2:11">
      <c r="B65" s="272">
        <v>11</v>
      </c>
      <c r="C65" s="273" t="s">
        <v>217</v>
      </c>
      <c r="D65" s="273" t="s">
        <v>389</v>
      </c>
      <c r="E65" s="274" t="s">
        <v>390</v>
      </c>
      <c r="F65" s="275">
        <v>490957439</v>
      </c>
      <c r="G65" s="275">
        <v>55167169</v>
      </c>
      <c r="H65" s="276">
        <f t="shared" si="5"/>
        <v>2971117.8953500008</v>
      </c>
      <c r="I65" s="275">
        <v>1936850.652</v>
      </c>
      <c r="J65" s="274" t="s">
        <v>407</v>
      </c>
      <c r="K65" s="277" t="s">
        <v>408</v>
      </c>
    </row>
    <row r="66" spans="2:11">
      <c r="B66" s="278">
        <v>11</v>
      </c>
      <c r="C66" s="177" t="s">
        <v>217</v>
      </c>
      <c r="D66" s="177" t="s">
        <v>393</v>
      </c>
      <c r="E66" s="88" t="s">
        <v>394</v>
      </c>
      <c r="F66" s="162">
        <v>469149403</v>
      </c>
      <c r="G66" s="162">
        <v>58960505</v>
      </c>
      <c r="H66" s="206">
        <f t="shared" si="5"/>
        <v>2971117.8953500008</v>
      </c>
      <c r="I66" s="162">
        <v>2180616.59</v>
      </c>
      <c r="J66" s="88" t="s">
        <v>407</v>
      </c>
      <c r="K66" s="279" t="s">
        <v>408</v>
      </c>
    </row>
    <row r="67" spans="2:11">
      <c r="B67" s="278">
        <v>11</v>
      </c>
      <c r="C67" s="177" t="s">
        <v>217</v>
      </c>
      <c r="D67" s="177" t="s">
        <v>395</v>
      </c>
      <c r="E67" s="88" t="s">
        <v>396</v>
      </c>
      <c r="F67" s="162">
        <v>361651072.5</v>
      </c>
      <c r="G67" s="162">
        <v>71309298.599999994</v>
      </c>
      <c r="H67" s="206">
        <f t="shared" si="5"/>
        <v>2971117.8953500008</v>
      </c>
      <c r="I67" s="162">
        <v>2316780.5</v>
      </c>
      <c r="J67" s="88" t="s">
        <v>409</v>
      </c>
      <c r="K67" s="279" t="s">
        <v>408</v>
      </c>
    </row>
    <row r="68" spans="2:11" ht="14" thickBot="1">
      <c r="B68" s="280">
        <v>11</v>
      </c>
      <c r="C68" s="281" t="s">
        <v>217</v>
      </c>
      <c r="D68" s="281" t="s">
        <v>398</v>
      </c>
      <c r="E68" s="282" t="s">
        <v>399</v>
      </c>
      <c r="F68" s="283">
        <v>280454492.06999999</v>
      </c>
      <c r="G68" s="283">
        <v>72021705</v>
      </c>
      <c r="H68" s="284">
        <f t="shared" si="5"/>
        <v>2971117.8953500008</v>
      </c>
      <c r="I68" s="283">
        <v>2364558.9219999998</v>
      </c>
      <c r="J68" s="282" t="s">
        <v>409</v>
      </c>
      <c r="K68" s="285" t="s">
        <v>408</v>
      </c>
    </row>
    <row r="69" spans="2:11">
      <c r="B69" s="272">
        <v>12</v>
      </c>
      <c r="C69" s="273" t="s">
        <v>218</v>
      </c>
      <c r="D69" s="273" t="s">
        <v>389</v>
      </c>
      <c r="E69" s="274" t="s">
        <v>390</v>
      </c>
      <c r="F69" s="275">
        <v>333434592.30000001</v>
      </c>
      <c r="G69" s="275">
        <v>62455280</v>
      </c>
      <c r="H69" s="276">
        <f t="shared" si="5"/>
        <v>3268229.6848850013</v>
      </c>
      <c r="I69" s="275">
        <v>2433172</v>
      </c>
      <c r="J69" s="274" t="s">
        <v>409</v>
      </c>
      <c r="K69" s="277" t="s">
        <v>410</v>
      </c>
    </row>
    <row r="70" spans="2:11">
      <c r="B70" s="278">
        <v>12</v>
      </c>
      <c r="C70" s="177" t="s">
        <v>218</v>
      </c>
      <c r="D70" s="177" t="s">
        <v>393</v>
      </c>
      <c r="E70" s="88" t="s">
        <v>394</v>
      </c>
      <c r="F70" s="162">
        <v>381226694.56</v>
      </c>
      <c r="G70" s="162">
        <v>59426897.457000002</v>
      </c>
      <c r="H70" s="206">
        <f t="shared" si="5"/>
        <v>3268229.6848850013</v>
      </c>
      <c r="I70" s="162">
        <v>2525349.9449999998</v>
      </c>
      <c r="J70" s="88" t="s">
        <v>409</v>
      </c>
      <c r="K70" s="279" t="s">
        <v>410</v>
      </c>
    </row>
    <row r="71" spans="2:11">
      <c r="B71" s="278">
        <v>12</v>
      </c>
      <c r="C71" s="177" t="s">
        <v>218</v>
      </c>
      <c r="D71" s="177" t="s">
        <v>395</v>
      </c>
      <c r="E71" s="88" t="s">
        <v>396</v>
      </c>
      <c r="F71" s="162">
        <v>311497612</v>
      </c>
      <c r="G71" s="162">
        <v>71731853</v>
      </c>
      <c r="H71" s="206">
        <f t="shared" si="5"/>
        <v>3268229.6848850013</v>
      </c>
      <c r="I71" s="162">
        <v>2470101</v>
      </c>
      <c r="J71" s="88" t="s">
        <v>411</v>
      </c>
      <c r="K71" s="279" t="s">
        <v>410</v>
      </c>
    </row>
    <row r="72" spans="2:11" ht="14" thickBot="1">
      <c r="B72" s="280">
        <v>12</v>
      </c>
      <c r="C72" s="281" t="s">
        <v>218</v>
      </c>
      <c r="D72" s="281" t="s">
        <v>398</v>
      </c>
      <c r="E72" s="282" t="s">
        <v>399</v>
      </c>
      <c r="F72" s="283">
        <v>245013993</v>
      </c>
      <c r="G72" s="283">
        <v>72226059</v>
      </c>
      <c r="H72" s="284">
        <f t="shared" si="5"/>
        <v>3268229.6848850013</v>
      </c>
      <c r="I72" s="283">
        <v>2438769</v>
      </c>
      <c r="J72" s="282" t="s">
        <v>411</v>
      </c>
      <c r="K72" s="285" t="s">
        <v>410</v>
      </c>
    </row>
    <row r="73" spans="2:11">
      <c r="B73" s="272">
        <v>13</v>
      </c>
      <c r="C73" s="273" t="s">
        <v>219</v>
      </c>
      <c r="D73" s="273" t="s">
        <v>389</v>
      </c>
      <c r="E73" s="274" t="s">
        <v>390</v>
      </c>
      <c r="F73" s="275">
        <v>376240533</v>
      </c>
      <c r="G73" s="275">
        <v>60293076</v>
      </c>
      <c r="H73" s="276">
        <f t="shared" si="5"/>
        <v>3595052.6533735017</v>
      </c>
      <c r="I73" s="275">
        <v>2402876</v>
      </c>
      <c r="J73" s="274" t="s">
        <v>411</v>
      </c>
      <c r="K73" s="277" t="s">
        <v>412</v>
      </c>
    </row>
    <row r="74" spans="2:11">
      <c r="B74" s="278">
        <v>13</v>
      </c>
      <c r="C74" s="177" t="s">
        <v>219</v>
      </c>
      <c r="D74" s="177" t="s">
        <v>393</v>
      </c>
      <c r="E74" s="88" t="s">
        <v>394</v>
      </c>
      <c r="F74" s="162">
        <v>390018079.68000001</v>
      </c>
      <c r="G74" s="162">
        <v>59048561</v>
      </c>
      <c r="H74" s="206">
        <f t="shared" si="5"/>
        <v>3595052.6533735017</v>
      </c>
      <c r="I74" s="162">
        <v>2343556</v>
      </c>
      <c r="J74" s="88" t="s">
        <v>411</v>
      </c>
      <c r="K74" s="279" t="s">
        <v>412</v>
      </c>
    </row>
    <row r="75" spans="2:11">
      <c r="B75" s="278">
        <v>13</v>
      </c>
      <c r="C75" s="177" t="s">
        <v>219</v>
      </c>
      <c r="D75" s="177" t="s">
        <v>395</v>
      </c>
      <c r="E75" s="88" t="s">
        <v>396</v>
      </c>
      <c r="F75" s="162">
        <v>364122193</v>
      </c>
      <c r="G75" s="162">
        <v>68253106</v>
      </c>
      <c r="H75" s="206">
        <f t="shared" si="5"/>
        <v>3595052.6533735017</v>
      </c>
      <c r="I75" s="162">
        <v>2346223</v>
      </c>
      <c r="J75" s="88" t="s">
        <v>413</v>
      </c>
      <c r="K75" s="279" t="s">
        <v>412</v>
      </c>
    </row>
    <row r="76" spans="2:11" ht="14" thickBot="1">
      <c r="B76" s="280">
        <v>13</v>
      </c>
      <c r="C76" s="281" t="s">
        <v>219</v>
      </c>
      <c r="D76" s="281" t="s">
        <v>398</v>
      </c>
      <c r="E76" s="282" t="s">
        <v>399</v>
      </c>
      <c r="F76" s="283">
        <v>317471093</v>
      </c>
      <c r="G76" s="283">
        <v>69632638</v>
      </c>
      <c r="H76" s="284">
        <f t="shared" si="5"/>
        <v>3595052.6533735017</v>
      </c>
      <c r="I76" s="283">
        <v>2311918</v>
      </c>
      <c r="J76" s="282" t="s">
        <v>413</v>
      </c>
      <c r="K76" s="285" t="s">
        <v>412</v>
      </c>
    </row>
    <row r="77" spans="2:11">
      <c r="B77" s="272">
        <v>14</v>
      </c>
      <c r="C77" s="273" t="s">
        <v>220</v>
      </c>
      <c r="D77" s="273" t="s">
        <v>389</v>
      </c>
      <c r="E77" s="274" t="s">
        <v>390</v>
      </c>
      <c r="F77" s="275">
        <v>441466659.50999999</v>
      </c>
      <c r="G77" s="275">
        <v>60040723</v>
      </c>
      <c r="H77" s="308" t="s">
        <v>465</v>
      </c>
      <c r="I77" s="275">
        <v>2377438</v>
      </c>
      <c r="J77" s="274" t="s">
        <v>413</v>
      </c>
      <c r="K77" s="277" t="s">
        <v>414</v>
      </c>
    </row>
    <row r="78" spans="2:11">
      <c r="B78" s="278">
        <v>14</v>
      </c>
      <c r="C78" s="177" t="s">
        <v>220</v>
      </c>
      <c r="D78" s="177" t="s">
        <v>393</v>
      </c>
      <c r="E78" s="88" t="s">
        <v>394</v>
      </c>
      <c r="F78" s="162">
        <v>514501674.91000003</v>
      </c>
      <c r="G78" s="162">
        <v>56754504</v>
      </c>
      <c r="H78" s="309" t="s">
        <v>465</v>
      </c>
      <c r="I78" s="162">
        <v>2364459</v>
      </c>
      <c r="J78" s="88" t="s">
        <v>413</v>
      </c>
      <c r="K78" s="279" t="s">
        <v>414</v>
      </c>
    </row>
    <row r="79" spans="2:11">
      <c r="B79" s="278">
        <v>14</v>
      </c>
      <c r="C79" s="177" t="s">
        <v>220</v>
      </c>
      <c r="D79" s="177" t="s">
        <v>395</v>
      </c>
      <c r="E79" s="88" t="s">
        <v>396</v>
      </c>
      <c r="F79" s="162">
        <v>399854090.93000001</v>
      </c>
      <c r="G79" s="162">
        <v>66855483</v>
      </c>
      <c r="H79" s="309" t="s">
        <v>465</v>
      </c>
      <c r="I79" s="162">
        <v>2282587</v>
      </c>
      <c r="J79" s="88" t="s">
        <v>415</v>
      </c>
      <c r="K79" s="279" t="s">
        <v>414</v>
      </c>
    </row>
    <row r="80" spans="2:11" ht="14" thickBot="1">
      <c r="B80" s="280">
        <v>14</v>
      </c>
      <c r="C80" s="281" t="s">
        <v>220</v>
      </c>
      <c r="D80" s="281" t="s">
        <v>398</v>
      </c>
      <c r="E80" s="282" t="s">
        <v>399</v>
      </c>
      <c r="F80" s="283">
        <v>339448602.62</v>
      </c>
      <c r="G80" s="283">
        <v>69515288</v>
      </c>
      <c r="H80" s="310" t="s">
        <v>465</v>
      </c>
      <c r="I80" s="283">
        <v>2393432</v>
      </c>
      <c r="J80" s="282" t="s">
        <v>415</v>
      </c>
      <c r="K80" s="285" t="s">
        <v>414</v>
      </c>
    </row>
    <row r="81" spans="2:11">
      <c r="B81" s="272">
        <v>15</v>
      </c>
      <c r="C81" s="273" t="s">
        <v>221</v>
      </c>
      <c r="D81" s="273" t="s">
        <v>389</v>
      </c>
      <c r="E81" s="274" t="s">
        <v>390</v>
      </c>
      <c r="F81" s="275"/>
      <c r="G81" s="275"/>
      <c r="H81" s="308" t="s">
        <v>465</v>
      </c>
      <c r="I81" s="275"/>
      <c r="J81" s="274" t="s">
        <v>415</v>
      </c>
      <c r="K81" s="277" t="s">
        <v>416</v>
      </c>
    </row>
    <row r="82" spans="2:11">
      <c r="B82" s="278">
        <v>15</v>
      </c>
      <c r="C82" s="177" t="s">
        <v>221</v>
      </c>
      <c r="D82" s="177" t="s">
        <v>393</v>
      </c>
      <c r="E82" s="88" t="s">
        <v>394</v>
      </c>
      <c r="F82" s="162"/>
      <c r="G82" s="162"/>
      <c r="H82" s="309" t="s">
        <v>465</v>
      </c>
      <c r="I82" s="162"/>
      <c r="J82" s="88" t="s">
        <v>415</v>
      </c>
      <c r="K82" s="279" t="s">
        <v>416</v>
      </c>
    </row>
    <row r="83" spans="2:11">
      <c r="B83" s="278">
        <v>15</v>
      </c>
      <c r="C83" s="177" t="s">
        <v>221</v>
      </c>
      <c r="D83" s="177" t="s">
        <v>395</v>
      </c>
      <c r="E83" s="88" t="s">
        <v>396</v>
      </c>
      <c r="F83" s="162"/>
      <c r="G83" s="162"/>
      <c r="H83" s="309" t="s">
        <v>465</v>
      </c>
      <c r="I83" s="162"/>
      <c r="J83" s="88" t="s">
        <v>417</v>
      </c>
      <c r="K83" s="279" t="s">
        <v>416</v>
      </c>
    </row>
    <row r="84" spans="2:11" ht="14" thickBot="1">
      <c r="B84" s="280">
        <v>15</v>
      </c>
      <c r="C84" s="281" t="s">
        <v>221</v>
      </c>
      <c r="D84" s="281" t="s">
        <v>398</v>
      </c>
      <c r="E84" s="282" t="s">
        <v>399</v>
      </c>
      <c r="F84" s="283"/>
      <c r="G84" s="283"/>
      <c r="H84" s="310" t="s">
        <v>465</v>
      </c>
      <c r="I84" s="283"/>
      <c r="J84" s="282" t="s">
        <v>417</v>
      </c>
      <c r="K84" s="285" t="s">
        <v>416</v>
      </c>
    </row>
    <row r="85" spans="2:11">
      <c r="B85" s="272">
        <v>16</v>
      </c>
      <c r="C85" s="273" t="s">
        <v>222</v>
      </c>
      <c r="D85" s="273" t="s">
        <v>389</v>
      </c>
      <c r="E85" s="274" t="s">
        <v>390</v>
      </c>
      <c r="F85" s="275"/>
      <c r="G85" s="275"/>
      <c r="H85" s="308" t="s">
        <v>465</v>
      </c>
      <c r="I85" s="275"/>
      <c r="J85" s="274" t="s">
        <v>417</v>
      </c>
      <c r="K85" s="277" t="s">
        <v>418</v>
      </c>
    </row>
    <row r="86" spans="2:11">
      <c r="B86" s="278">
        <v>16</v>
      </c>
      <c r="C86" s="177" t="s">
        <v>222</v>
      </c>
      <c r="D86" s="177" t="s">
        <v>393</v>
      </c>
      <c r="E86" s="88" t="s">
        <v>394</v>
      </c>
      <c r="F86" s="162"/>
      <c r="G86" s="162"/>
      <c r="H86" s="309" t="s">
        <v>465</v>
      </c>
      <c r="I86" s="162"/>
      <c r="J86" s="88" t="s">
        <v>417</v>
      </c>
      <c r="K86" s="279" t="s">
        <v>418</v>
      </c>
    </row>
    <row r="87" spans="2:11">
      <c r="B87" s="278">
        <v>16</v>
      </c>
      <c r="C87" s="177" t="s">
        <v>222</v>
      </c>
      <c r="D87" s="177" t="s">
        <v>395</v>
      </c>
      <c r="E87" s="88" t="s">
        <v>396</v>
      </c>
      <c r="F87" s="162"/>
      <c r="G87" s="162"/>
      <c r="H87" s="309" t="s">
        <v>465</v>
      </c>
      <c r="I87" s="162"/>
      <c r="J87" s="88" t="s">
        <v>419</v>
      </c>
      <c r="K87" s="279" t="s">
        <v>418</v>
      </c>
    </row>
    <row r="88" spans="2:11" ht="14" thickBot="1">
      <c r="B88" s="280">
        <v>16</v>
      </c>
      <c r="C88" s="281" t="s">
        <v>222</v>
      </c>
      <c r="D88" s="281" t="s">
        <v>398</v>
      </c>
      <c r="E88" s="282" t="s">
        <v>399</v>
      </c>
      <c r="F88" s="283"/>
      <c r="G88" s="283"/>
      <c r="H88" s="310" t="s">
        <v>465</v>
      </c>
      <c r="I88" s="283"/>
      <c r="J88" s="282" t="s">
        <v>419</v>
      </c>
      <c r="K88" s="285" t="s">
        <v>418</v>
      </c>
    </row>
    <row r="89" spans="2:11">
      <c r="B89" s="272">
        <v>17</v>
      </c>
      <c r="C89" s="273" t="s">
        <v>223</v>
      </c>
      <c r="D89" s="273" t="s">
        <v>389</v>
      </c>
      <c r="E89" s="274" t="s">
        <v>390</v>
      </c>
      <c r="F89" s="275"/>
      <c r="G89" s="275"/>
      <c r="H89" s="308" t="s">
        <v>465</v>
      </c>
      <c r="I89" s="275"/>
      <c r="J89" s="274" t="s">
        <v>419</v>
      </c>
      <c r="K89" s="277" t="s">
        <v>420</v>
      </c>
    </row>
    <row r="90" spans="2:11">
      <c r="B90" s="278">
        <v>17</v>
      </c>
      <c r="C90" s="177" t="s">
        <v>223</v>
      </c>
      <c r="D90" s="177" t="s">
        <v>393</v>
      </c>
      <c r="E90" s="88" t="s">
        <v>394</v>
      </c>
      <c r="F90" s="162"/>
      <c r="G90" s="162"/>
      <c r="H90" s="309" t="s">
        <v>465</v>
      </c>
      <c r="I90" s="162"/>
      <c r="J90" s="88" t="s">
        <v>419</v>
      </c>
      <c r="K90" s="279" t="s">
        <v>420</v>
      </c>
    </row>
    <row r="91" spans="2:11">
      <c r="B91" s="278">
        <v>17</v>
      </c>
      <c r="C91" s="177" t="s">
        <v>223</v>
      </c>
      <c r="D91" s="177" t="s">
        <v>395</v>
      </c>
      <c r="E91" s="88" t="s">
        <v>396</v>
      </c>
      <c r="F91" s="162"/>
      <c r="G91" s="162"/>
      <c r="H91" s="309" t="s">
        <v>465</v>
      </c>
      <c r="I91" s="162"/>
      <c r="J91" s="88" t="s">
        <v>421</v>
      </c>
      <c r="K91" s="279" t="s">
        <v>420</v>
      </c>
    </row>
    <row r="92" spans="2:11" ht="14" thickBot="1">
      <c r="B92" s="280">
        <v>17</v>
      </c>
      <c r="C92" s="281" t="s">
        <v>223</v>
      </c>
      <c r="D92" s="281" t="s">
        <v>398</v>
      </c>
      <c r="E92" s="282" t="s">
        <v>399</v>
      </c>
      <c r="F92" s="283"/>
      <c r="G92" s="283"/>
      <c r="H92" s="310" t="s">
        <v>465</v>
      </c>
      <c r="I92" s="283"/>
      <c r="J92" s="282" t="s">
        <v>421</v>
      </c>
      <c r="K92" s="285" t="s">
        <v>420</v>
      </c>
    </row>
    <row r="93" spans="2:11">
      <c r="B93" s="272">
        <v>18</v>
      </c>
      <c r="C93" s="273" t="s">
        <v>224</v>
      </c>
      <c r="D93" s="273" t="s">
        <v>389</v>
      </c>
      <c r="E93" s="274" t="s">
        <v>390</v>
      </c>
      <c r="F93" s="275"/>
      <c r="G93" s="275"/>
      <c r="H93" s="308" t="s">
        <v>465</v>
      </c>
      <c r="I93" s="275"/>
      <c r="J93" s="274" t="s">
        <v>421</v>
      </c>
      <c r="K93" s="277" t="s">
        <v>422</v>
      </c>
    </row>
    <row r="94" spans="2:11">
      <c r="B94" s="278">
        <v>18</v>
      </c>
      <c r="C94" s="177" t="s">
        <v>224</v>
      </c>
      <c r="D94" s="177" t="s">
        <v>393</v>
      </c>
      <c r="E94" s="88" t="s">
        <v>394</v>
      </c>
      <c r="F94" s="162"/>
      <c r="G94" s="162"/>
      <c r="H94" s="309" t="s">
        <v>465</v>
      </c>
      <c r="I94" s="162"/>
      <c r="J94" s="88" t="s">
        <v>421</v>
      </c>
      <c r="K94" s="279" t="s">
        <v>422</v>
      </c>
    </row>
    <row r="95" spans="2:11">
      <c r="B95" s="278">
        <v>18</v>
      </c>
      <c r="C95" s="177" t="s">
        <v>224</v>
      </c>
      <c r="D95" s="177" t="s">
        <v>395</v>
      </c>
      <c r="E95" s="88" t="s">
        <v>396</v>
      </c>
      <c r="F95" s="162"/>
      <c r="G95" s="162"/>
      <c r="H95" s="309" t="s">
        <v>465</v>
      </c>
      <c r="I95" s="162"/>
      <c r="J95" s="88" t="s">
        <v>423</v>
      </c>
      <c r="K95" s="279" t="s">
        <v>422</v>
      </c>
    </row>
    <row r="96" spans="2:11" ht="14" thickBot="1">
      <c r="B96" s="280">
        <v>18</v>
      </c>
      <c r="C96" s="281" t="s">
        <v>224</v>
      </c>
      <c r="D96" s="281" t="s">
        <v>398</v>
      </c>
      <c r="E96" s="282" t="s">
        <v>399</v>
      </c>
      <c r="F96" s="283"/>
      <c r="G96" s="283"/>
      <c r="H96" s="310" t="s">
        <v>465</v>
      </c>
      <c r="I96" s="283"/>
      <c r="J96" s="282" t="s">
        <v>423</v>
      </c>
      <c r="K96" s="285" t="s">
        <v>422</v>
      </c>
    </row>
    <row r="97" spans="1:51">
      <c r="B97" s="272">
        <v>19</v>
      </c>
      <c r="C97" s="273" t="s">
        <v>225</v>
      </c>
      <c r="D97" s="273" t="s">
        <v>389</v>
      </c>
      <c r="E97" s="274" t="s">
        <v>390</v>
      </c>
      <c r="F97" s="275"/>
      <c r="G97" s="275"/>
      <c r="H97" s="308" t="s">
        <v>465</v>
      </c>
      <c r="I97" s="275"/>
      <c r="J97" s="274" t="s">
        <v>423</v>
      </c>
      <c r="K97" s="277" t="s">
        <v>424</v>
      </c>
    </row>
    <row r="98" spans="1:51">
      <c r="B98" s="278">
        <v>19</v>
      </c>
      <c r="C98" s="177" t="s">
        <v>225</v>
      </c>
      <c r="D98" s="177" t="s">
        <v>393</v>
      </c>
      <c r="E98" s="88" t="s">
        <v>394</v>
      </c>
      <c r="F98" s="162"/>
      <c r="G98" s="162"/>
      <c r="H98" s="309" t="s">
        <v>465</v>
      </c>
      <c r="I98" s="162"/>
      <c r="J98" s="88" t="s">
        <v>423</v>
      </c>
      <c r="K98" s="279" t="s">
        <v>424</v>
      </c>
    </row>
    <row r="99" spans="1:51">
      <c r="B99" s="278">
        <v>19</v>
      </c>
      <c r="C99" s="177" t="s">
        <v>225</v>
      </c>
      <c r="D99" s="177" t="s">
        <v>395</v>
      </c>
      <c r="E99" s="88" t="s">
        <v>396</v>
      </c>
      <c r="F99" s="162"/>
      <c r="G99" s="162"/>
      <c r="H99" s="309" t="s">
        <v>465</v>
      </c>
      <c r="I99" s="162"/>
      <c r="J99" s="88" t="s">
        <v>425</v>
      </c>
      <c r="K99" s="279" t="s">
        <v>424</v>
      </c>
    </row>
    <row r="100" spans="1:51" ht="14" thickBot="1">
      <c r="B100" s="280">
        <v>19</v>
      </c>
      <c r="C100" s="281" t="s">
        <v>225</v>
      </c>
      <c r="D100" s="281" t="s">
        <v>398</v>
      </c>
      <c r="E100" s="282" t="s">
        <v>399</v>
      </c>
      <c r="F100" s="283"/>
      <c r="G100" s="283"/>
      <c r="H100" s="310" t="s">
        <v>465</v>
      </c>
      <c r="I100" s="283"/>
      <c r="J100" s="282" t="s">
        <v>425</v>
      </c>
      <c r="K100" s="285" t="s">
        <v>424</v>
      </c>
    </row>
    <row r="101" spans="1:51">
      <c r="B101" s="272">
        <v>20</v>
      </c>
      <c r="C101" s="273" t="s">
        <v>226</v>
      </c>
      <c r="D101" s="273" t="s">
        <v>389</v>
      </c>
      <c r="E101" s="274" t="s">
        <v>390</v>
      </c>
      <c r="F101" s="275"/>
      <c r="G101" s="275"/>
      <c r="H101" s="308" t="s">
        <v>465</v>
      </c>
      <c r="I101" s="275"/>
      <c r="J101" s="274" t="s">
        <v>425</v>
      </c>
      <c r="K101" s="277" t="s">
        <v>426</v>
      </c>
    </row>
    <row r="102" spans="1:51">
      <c r="B102" s="278">
        <v>20</v>
      </c>
      <c r="C102" s="177" t="s">
        <v>226</v>
      </c>
      <c r="D102" s="177" t="s">
        <v>393</v>
      </c>
      <c r="E102" s="88" t="s">
        <v>394</v>
      </c>
      <c r="F102" s="162"/>
      <c r="G102" s="162"/>
      <c r="H102" s="309" t="s">
        <v>465</v>
      </c>
      <c r="I102" s="162"/>
      <c r="J102" s="88" t="s">
        <v>425</v>
      </c>
      <c r="K102" s="279" t="s">
        <v>426</v>
      </c>
    </row>
    <row r="103" spans="1:51">
      <c r="B103" s="278">
        <v>20</v>
      </c>
      <c r="C103" s="177" t="s">
        <v>226</v>
      </c>
      <c r="D103" s="177" t="s">
        <v>395</v>
      </c>
      <c r="E103" s="88" t="s">
        <v>396</v>
      </c>
      <c r="F103" s="162"/>
      <c r="G103" s="162"/>
      <c r="H103" s="309" t="s">
        <v>465</v>
      </c>
      <c r="I103" s="162"/>
      <c r="J103" s="88" t="s">
        <v>427</v>
      </c>
      <c r="K103" s="279" t="s">
        <v>426</v>
      </c>
    </row>
    <row r="104" spans="1:51" ht="14" thickBot="1">
      <c r="B104" s="280">
        <v>20</v>
      </c>
      <c r="C104" s="281" t="s">
        <v>226</v>
      </c>
      <c r="D104" s="281" t="s">
        <v>398</v>
      </c>
      <c r="E104" s="282" t="s">
        <v>399</v>
      </c>
      <c r="F104" s="283"/>
      <c r="G104" s="283"/>
      <c r="H104" s="310" t="s">
        <v>465</v>
      </c>
      <c r="I104" s="283"/>
      <c r="J104" s="88" t="s">
        <v>427</v>
      </c>
      <c r="K104" s="285" t="s">
        <v>426</v>
      </c>
    </row>
    <row r="105" spans="1:51">
      <c r="B105" s="272">
        <v>21</v>
      </c>
      <c r="C105" s="273" t="s">
        <v>227</v>
      </c>
      <c r="D105" s="273" t="s">
        <v>389</v>
      </c>
      <c r="E105" s="274" t="s">
        <v>390</v>
      </c>
      <c r="F105" s="275"/>
      <c r="G105" s="275"/>
      <c r="H105" s="308" t="s">
        <v>465</v>
      </c>
      <c r="I105" s="275"/>
      <c r="J105" s="274" t="s">
        <v>427</v>
      </c>
      <c r="K105" s="277" t="s">
        <v>428</v>
      </c>
    </row>
    <row r="106" spans="1:51">
      <c r="B106" s="278">
        <v>21</v>
      </c>
      <c r="C106" s="177" t="s">
        <v>227</v>
      </c>
      <c r="D106" s="177" t="s">
        <v>393</v>
      </c>
      <c r="E106" s="88" t="s">
        <v>394</v>
      </c>
      <c r="F106" s="162"/>
      <c r="G106" s="162"/>
      <c r="H106" s="309" t="s">
        <v>465</v>
      </c>
      <c r="I106" s="162"/>
      <c r="J106" s="88" t="s">
        <v>427</v>
      </c>
      <c r="K106" s="279" t="s">
        <v>428</v>
      </c>
    </row>
    <row r="107" spans="1:51">
      <c r="B107" s="278">
        <v>21</v>
      </c>
      <c r="C107" s="177" t="s">
        <v>227</v>
      </c>
      <c r="D107" s="177" t="s">
        <v>395</v>
      </c>
      <c r="E107" s="88" t="s">
        <v>396</v>
      </c>
      <c r="F107" s="162"/>
      <c r="G107" s="162"/>
      <c r="H107" s="309" t="s">
        <v>465</v>
      </c>
      <c r="I107" s="162"/>
      <c r="J107" s="88" t="s">
        <v>391</v>
      </c>
      <c r="K107" s="279" t="s">
        <v>428</v>
      </c>
    </row>
    <row r="108" spans="1:51" ht="14" thickBot="1">
      <c r="B108" s="280">
        <v>21</v>
      </c>
      <c r="C108" s="281" t="s">
        <v>227</v>
      </c>
      <c r="D108" s="281" t="s">
        <v>398</v>
      </c>
      <c r="E108" s="282" t="s">
        <v>399</v>
      </c>
      <c r="F108" s="283"/>
      <c r="G108" s="283"/>
      <c r="H108" s="310" t="s">
        <v>465</v>
      </c>
      <c r="I108" s="283"/>
      <c r="J108" s="88" t="s">
        <v>391</v>
      </c>
      <c r="K108" s="285" t="s">
        <v>428</v>
      </c>
    </row>
    <row r="109" spans="1:51"/>
    <row r="110" spans="1:51">
      <c r="F110" s="263"/>
      <c r="G110" s="263"/>
    </row>
    <row r="111" spans="1:51"/>
    <row r="112" spans="1:51" s="87" customFormat="1" ht="18" customHeight="1">
      <c r="A112" s="85"/>
      <c r="B112" s="86" t="s">
        <v>429</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149999999999999" customHeight="1">
      <c r="A113" s="157"/>
      <c r="B113" s="158" t="s">
        <v>430</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431</v>
      </c>
      <c r="C116" s="161" t="s">
        <v>210</v>
      </c>
      <c r="D116" s="175" t="s">
        <v>432</v>
      </c>
      <c r="E116" s="175" t="s">
        <v>433</v>
      </c>
    </row>
    <row r="117" spans="1:51">
      <c r="B117" s="177">
        <v>6</v>
      </c>
      <c r="C117" s="177" t="s">
        <v>376</v>
      </c>
      <c r="D117" s="188">
        <v>1.6</v>
      </c>
      <c r="E117" s="190">
        <v>100</v>
      </c>
    </row>
    <row r="118" spans="1:51">
      <c r="B118" s="177">
        <v>7</v>
      </c>
      <c r="C118" s="177" t="s">
        <v>371</v>
      </c>
      <c r="D118" s="188">
        <v>1.2</v>
      </c>
      <c r="E118" s="191">
        <f>E117*(1+D118/100)</f>
        <v>101.2</v>
      </c>
    </row>
    <row r="119" spans="1:51">
      <c r="B119" s="177">
        <v>8</v>
      </c>
      <c r="C119" s="177" t="s">
        <v>377</v>
      </c>
      <c r="D119" s="189">
        <v>2.5</v>
      </c>
      <c r="E119" s="191">
        <f t="shared" ref="E119:E130" si="6">E118*(1+D119/100)</f>
        <v>103.72999999999999</v>
      </c>
    </row>
    <row r="120" spans="1:51">
      <c r="B120" s="177">
        <v>9</v>
      </c>
      <c r="C120" s="177" t="s">
        <v>215</v>
      </c>
      <c r="D120" s="189">
        <v>4.0999999999999996</v>
      </c>
      <c r="E120" s="191">
        <f t="shared" si="6"/>
        <v>107.98292999999998</v>
      </c>
    </row>
    <row r="121" spans="1:51">
      <c r="B121" s="177">
        <v>10</v>
      </c>
      <c r="C121" s="177" t="s">
        <v>216</v>
      </c>
      <c r="D121" s="188">
        <v>2.7</v>
      </c>
      <c r="E121" s="191">
        <f t="shared" si="6"/>
        <v>110.89846910999997</v>
      </c>
    </row>
    <row r="122" spans="1:51">
      <c r="B122" s="177">
        <v>11</v>
      </c>
      <c r="C122" s="177" t="s">
        <v>217</v>
      </c>
      <c r="D122" s="188">
        <v>2.2000000000000002</v>
      </c>
      <c r="E122" s="191">
        <f t="shared" si="6"/>
        <v>113.33823543041997</v>
      </c>
    </row>
    <row r="123" spans="1:51">
      <c r="B123" s="177">
        <v>12</v>
      </c>
      <c r="C123" s="177" t="s">
        <v>218</v>
      </c>
      <c r="D123" s="188">
        <v>1.2</v>
      </c>
      <c r="E123" s="191">
        <f t="shared" si="6"/>
        <v>114.69829425558501</v>
      </c>
    </row>
    <row r="124" spans="1:51">
      <c r="B124" s="177">
        <v>13</v>
      </c>
      <c r="C124" s="177" t="s">
        <v>219</v>
      </c>
      <c r="D124" s="188">
        <v>7.5</v>
      </c>
      <c r="E124" s="191">
        <f t="shared" si="6"/>
        <v>123.30066632475388</v>
      </c>
    </row>
    <row r="125" spans="1:51">
      <c r="B125" s="177">
        <v>14</v>
      </c>
      <c r="C125" s="177" t="s">
        <v>220</v>
      </c>
      <c r="D125" s="188">
        <v>13.4</v>
      </c>
      <c r="E125" s="191">
        <f t="shared" si="6"/>
        <v>139.82295561227087</v>
      </c>
    </row>
    <row r="126" spans="1:51">
      <c r="B126" s="177">
        <v>15</v>
      </c>
      <c r="C126" s="177" t="s">
        <v>221</v>
      </c>
      <c r="D126" s="188">
        <v>5.2</v>
      </c>
      <c r="E126" s="191">
        <f t="shared" si="6"/>
        <v>147.09374930410897</v>
      </c>
    </row>
    <row r="127" spans="1:51">
      <c r="B127" s="177">
        <v>16</v>
      </c>
      <c r="C127" s="177" t="s">
        <v>222</v>
      </c>
      <c r="D127" s="188"/>
      <c r="E127" s="191">
        <f t="shared" si="6"/>
        <v>147.09374930410897</v>
      </c>
    </row>
    <row r="128" spans="1:51">
      <c r="B128" s="177">
        <v>17</v>
      </c>
      <c r="C128" s="177" t="s">
        <v>223</v>
      </c>
      <c r="D128" s="188"/>
      <c r="E128" s="191">
        <f t="shared" si="6"/>
        <v>147.09374930410897</v>
      </c>
    </row>
    <row r="129" spans="1:51">
      <c r="B129" s="177">
        <v>18</v>
      </c>
      <c r="C129" s="177" t="s">
        <v>224</v>
      </c>
      <c r="D129" s="188"/>
      <c r="E129" s="191">
        <f t="shared" si="6"/>
        <v>147.09374930410897</v>
      </c>
    </row>
    <row r="130" spans="1:51">
      <c r="B130" s="177">
        <v>19</v>
      </c>
      <c r="C130" s="177" t="s">
        <v>225</v>
      </c>
      <c r="D130" s="188"/>
      <c r="E130" s="191">
        <f t="shared" si="6"/>
        <v>147.09374930410897</v>
      </c>
    </row>
    <row r="131" spans="1:51">
      <c r="B131" s="177">
        <v>20</v>
      </c>
      <c r="C131" s="177" t="s">
        <v>226</v>
      </c>
      <c r="D131" s="188"/>
      <c r="E131" s="191">
        <f>E130*(1+D131/100)</f>
        <v>147.09374930410897</v>
      </c>
    </row>
    <row r="132" spans="1:51">
      <c r="B132" s="177">
        <v>21</v>
      </c>
      <c r="C132" s="177" t="s">
        <v>227</v>
      </c>
      <c r="D132" s="188"/>
      <c r="E132" s="191">
        <f>E131*(1+D132/100)</f>
        <v>147.09374930410897</v>
      </c>
    </row>
    <row r="133" spans="1:51"/>
    <row r="134" spans="1:51"/>
    <row r="135" spans="1:51"/>
    <row r="136" spans="1:51" s="87" customFormat="1" ht="18" customHeight="1">
      <c r="A136" s="85"/>
      <c r="B136" s="86" t="s">
        <v>434</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186" t="s">
        <v>435</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436</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27">
      <c r="B143" s="153"/>
      <c r="C143" s="153" t="s">
        <v>437</v>
      </c>
      <c r="D143" s="33" t="s">
        <v>99</v>
      </c>
      <c r="E143" s="33" t="s">
        <v>100</v>
      </c>
      <c r="F143" s="34" t="s">
        <v>101</v>
      </c>
      <c r="G143" s="33" t="s">
        <v>102</v>
      </c>
      <c r="H143" s="33" t="s">
        <v>103</v>
      </c>
      <c r="I143" s="155"/>
      <c r="J143" s="33" t="s">
        <v>104</v>
      </c>
      <c r="K143" s="29" t="s">
        <v>105</v>
      </c>
      <c r="L143" s="29" t="s">
        <v>106</v>
      </c>
      <c r="M143" s="35" t="s">
        <v>107</v>
      </c>
      <c r="N143" s="29" t="s">
        <v>108</v>
      </c>
      <c r="O143" s="29" t="s">
        <v>109</v>
      </c>
      <c r="P143" s="29" t="s">
        <v>110</v>
      </c>
      <c r="Q143" s="29" t="s">
        <v>111</v>
      </c>
      <c r="R143" s="155"/>
      <c r="S143" s="29" t="s">
        <v>112</v>
      </c>
      <c r="T143" s="29" t="s">
        <v>112</v>
      </c>
      <c r="U143" s="29" t="s">
        <v>113</v>
      </c>
      <c r="V143" s="29" t="s">
        <v>113</v>
      </c>
      <c r="W143" s="265" t="s">
        <v>114</v>
      </c>
      <c r="X143" s="265" t="s">
        <v>114</v>
      </c>
      <c r="Y143" s="265" t="s">
        <v>115</v>
      </c>
      <c r="Z143" s="265" t="s">
        <v>115</v>
      </c>
      <c r="AA143" s="265" t="s">
        <v>116</v>
      </c>
      <c r="AB143" s="265" t="s">
        <v>116</v>
      </c>
      <c r="AC143" s="265" t="s">
        <v>117</v>
      </c>
      <c r="AD143" s="265" t="s">
        <v>117</v>
      </c>
      <c r="AE143" s="265" t="s">
        <v>118</v>
      </c>
      <c r="AF143" s="265" t="s">
        <v>118</v>
      </c>
      <c r="AG143" s="265" t="s">
        <v>119</v>
      </c>
      <c r="AH143" s="265" t="s">
        <v>119</v>
      </c>
      <c r="AI143" s="265" t="s">
        <v>120</v>
      </c>
      <c r="AJ143" s="265" t="s">
        <v>120</v>
      </c>
      <c r="AK143" s="265" t="s">
        <v>121</v>
      </c>
      <c r="AL143" s="265" t="s">
        <v>121</v>
      </c>
      <c r="AM143" s="265" t="s">
        <v>122</v>
      </c>
      <c r="AN143" s="265" t="s">
        <v>122</v>
      </c>
      <c r="AO143" s="265" t="s">
        <v>123</v>
      </c>
      <c r="AP143" s="265" t="s">
        <v>123</v>
      </c>
      <c r="AQ143" s="265" t="s">
        <v>124</v>
      </c>
      <c r="AR143" s="265" t="s">
        <v>124</v>
      </c>
      <c r="AS143" s="265" t="s">
        <v>125</v>
      </c>
      <c r="AT143" s="265" t="s">
        <v>125</v>
      </c>
      <c r="AU143" s="265" t="s">
        <v>126</v>
      </c>
      <c r="AV143" s="265" t="s">
        <v>126</v>
      </c>
      <c r="AW143" s="265" t="s">
        <v>127</v>
      </c>
      <c r="AX143" s="265" t="s">
        <v>127</v>
      </c>
      <c r="AY143" s="265" t="s">
        <v>128</v>
      </c>
    </row>
    <row r="144" spans="1:51" ht="23.5">
      <c r="B144" s="153"/>
      <c r="C144" s="153" t="s">
        <v>437</v>
      </c>
      <c r="D144" s="33" t="s">
        <v>99</v>
      </c>
      <c r="E144" s="33" t="s">
        <v>100</v>
      </c>
      <c r="F144" s="34" t="s">
        <v>101</v>
      </c>
      <c r="G144" s="33" t="s">
        <v>102</v>
      </c>
      <c r="H144" s="33" t="s">
        <v>103</v>
      </c>
      <c r="I144" s="155"/>
      <c r="J144" s="33" t="s">
        <v>104</v>
      </c>
      <c r="K144" s="29" t="s">
        <v>105</v>
      </c>
      <c r="L144" s="29" t="s">
        <v>106</v>
      </c>
      <c r="M144" s="35" t="s">
        <v>107</v>
      </c>
      <c r="N144" s="29" t="s">
        <v>108</v>
      </c>
      <c r="O144" s="29" t="s">
        <v>109</v>
      </c>
      <c r="P144" s="29" t="s">
        <v>110</v>
      </c>
      <c r="Q144" s="29" t="s">
        <v>111</v>
      </c>
      <c r="R144" s="155"/>
      <c r="S144" s="29" t="s">
        <v>112</v>
      </c>
      <c r="T144" s="29" t="s">
        <v>129</v>
      </c>
      <c r="U144" s="29" t="s">
        <v>113</v>
      </c>
      <c r="V144" s="29" t="s">
        <v>130</v>
      </c>
      <c r="W144" s="29" t="s">
        <v>131</v>
      </c>
      <c r="X144" s="29" t="s">
        <v>132</v>
      </c>
      <c r="Y144" s="29" t="s">
        <v>133</v>
      </c>
      <c r="Z144" s="29" t="s">
        <v>134</v>
      </c>
      <c r="AA144" s="29" t="s">
        <v>135</v>
      </c>
      <c r="AB144" s="29" t="s">
        <v>136</v>
      </c>
      <c r="AC144" s="29" t="s">
        <v>137</v>
      </c>
      <c r="AD144" s="29" t="s">
        <v>138</v>
      </c>
      <c r="AE144" s="29" t="s">
        <v>139</v>
      </c>
      <c r="AF144" s="29" t="s">
        <v>140</v>
      </c>
      <c r="AG144" s="29" t="s">
        <v>141</v>
      </c>
      <c r="AH144" s="29" t="s">
        <v>142</v>
      </c>
      <c r="AI144" s="29" t="s">
        <v>143</v>
      </c>
      <c r="AJ144" s="29" t="s">
        <v>144</v>
      </c>
      <c r="AK144" s="29" t="s">
        <v>145</v>
      </c>
      <c r="AL144" s="29" t="s">
        <v>146</v>
      </c>
      <c r="AM144" s="29" t="s">
        <v>147</v>
      </c>
      <c r="AN144" s="29" t="s">
        <v>148</v>
      </c>
      <c r="AO144" s="29" t="s">
        <v>149</v>
      </c>
      <c r="AP144" s="29" t="s">
        <v>150</v>
      </c>
      <c r="AQ144" s="29" t="s">
        <v>151</v>
      </c>
      <c r="AR144" s="29" t="s">
        <v>152</v>
      </c>
      <c r="AS144" s="29" t="s">
        <v>153</v>
      </c>
      <c r="AT144" s="29" t="s">
        <v>154</v>
      </c>
      <c r="AU144" s="29" t="s">
        <v>155</v>
      </c>
      <c r="AV144" s="29" t="s">
        <v>156</v>
      </c>
      <c r="AW144" s="29" t="s">
        <v>157</v>
      </c>
      <c r="AX144" s="29" t="s">
        <v>158</v>
      </c>
      <c r="AY144" s="29" t="s">
        <v>159</v>
      </c>
    </row>
    <row r="145" spans="2:51" ht="23.5">
      <c r="B145" s="153" t="s">
        <v>438</v>
      </c>
      <c r="C145" s="153"/>
      <c r="D145" s="154" t="s">
        <v>392</v>
      </c>
      <c r="E145" s="153" t="s">
        <v>397</v>
      </c>
      <c r="F145" s="153" t="s">
        <v>400</v>
      </c>
      <c r="G145" s="153" t="s">
        <v>401</v>
      </c>
      <c r="H145" s="153" t="s">
        <v>402</v>
      </c>
      <c r="I145" s="155"/>
      <c r="J145" s="153" t="s">
        <v>402</v>
      </c>
      <c r="K145" s="153" t="s">
        <v>403</v>
      </c>
      <c r="L145" s="153" t="s">
        <v>404</v>
      </c>
      <c r="M145" s="153" t="s">
        <v>405</v>
      </c>
      <c r="N145" s="153" t="s">
        <v>406</v>
      </c>
      <c r="O145" s="153" t="s">
        <v>407</v>
      </c>
      <c r="P145" s="153" t="s">
        <v>408</v>
      </c>
      <c r="Q145" s="153" t="s">
        <v>409</v>
      </c>
      <c r="R145" s="155"/>
      <c r="S145" s="153" t="s">
        <v>410</v>
      </c>
      <c r="T145" s="153" t="s">
        <v>410</v>
      </c>
      <c r="U145" s="153" t="s">
        <v>411</v>
      </c>
      <c r="V145" s="153" t="s">
        <v>411</v>
      </c>
      <c r="W145" s="153" t="s">
        <v>412</v>
      </c>
      <c r="X145" s="153" t="s">
        <v>412</v>
      </c>
      <c r="Y145" s="153" t="s">
        <v>413</v>
      </c>
      <c r="Z145" s="153" t="s">
        <v>413</v>
      </c>
      <c r="AA145" s="153" t="s">
        <v>414</v>
      </c>
      <c r="AB145" s="153" t="s">
        <v>414</v>
      </c>
      <c r="AC145" s="153" t="s">
        <v>415</v>
      </c>
      <c r="AD145" s="153" t="s">
        <v>415</v>
      </c>
      <c r="AE145" s="153" t="s">
        <v>416</v>
      </c>
      <c r="AF145" s="153" t="s">
        <v>416</v>
      </c>
      <c r="AG145" s="153" t="s">
        <v>417</v>
      </c>
      <c r="AH145" s="153" t="s">
        <v>417</v>
      </c>
      <c r="AI145" s="153" t="s">
        <v>418</v>
      </c>
      <c r="AJ145" s="153" t="s">
        <v>418</v>
      </c>
      <c r="AK145" s="153" t="s">
        <v>419</v>
      </c>
      <c r="AL145" s="153" t="s">
        <v>419</v>
      </c>
      <c r="AM145" s="153" t="s">
        <v>420</v>
      </c>
      <c r="AN145" s="153" t="s">
        <v>420</v>
      </c>
      <c r="AO145" s="153" t="s">
        <v>421</v>
      </c>
      <c r="AP145" s="153" t="s">
        <v>421</v>
      </c>
      <c r="AQ145" s="153" t="s">
        <v>422</v>
      </c>
      <c r="AR145" s="153" t="s">
        <v>422</v>
      </c>
      <c r="AS145" s="153" t="s">
        <v>423</v>
      </c>
      <c r="AT145" s="153" t="s">
        <v>423</v>
      </c>
      <c r="AU145" s="153" t="s">
        <v>424</v>
      </c>
      <c r="AV145" s="153" t="s">
        <v>424</v>
      </c>
      <c r="AW145" s="153" t="s">
        <v>425</v>
      </c>
      <c r="AX145" s="153" t="s">
        <v>425</v>
      </c>
      <c r="AY145" s="153" t="s">
        <v>426</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f>IF('3f WHD'!AE$13&lt;&gt;"",SUMIFS($F$45:$F$108,$K$45:$K$108,"="&amp;X$145,$B$45:$B$108,"="&amp;$B146)+SUMIFS($F$45:$F$108,$J$45:$J$108,"="&amp;X$145,$B$45:$B$108,"="&amp;$B146),"")</f>
        <v>0</v>
      </c>
      <c r="Y146" s="178">
        <f>IF('3f WHD'!AF$13&lt;&gt;"",SUMIFS($F$45:$F$108,$K$45:$K$108,"="&amp;Y$145,$B$45:$B$108,"="&amp;$B146)+SUMIFS($F$45:$F$108,$J$45:$J$108,"="&amp;Y$145,$B$45:$B$108,"="&amp;$B146),"")</f>
        <v>0</v>
      </c>
      <c r="Z146" s="178">
        <f>IF('3f WHD'!AG$13&lt;&gt;"",SUMIFS($F$45:$F$108,$K$45:$K$108,"="&amp;Z$145,$B$45:$B$108,"="&amp;$B146)+SUMIFS($F$45:$F$108,$J$45:$J$108,"="&amp;Z$145,$B$45:$B$108,"="&amp;$B146),"")</f>
        <v>0</v>
      </c>
      <c r="AA146" s="178">
        <f>IF('3f WHD'!AH$13&lt;&gt;"",SUMIFS($F$45:$F$108,$K$45:$K$108,"="&amp;AA$145,$B$45:$B$108,"="&amp;$B146)+SUMIFS($F$45:$F$108,$J$45:$J$108,"="&amp;AA$145,$B$45:$B$108,"="&amp;$B146),"")</f>
        <v>0</v>
      </c>
      <c r="AB146" s="178" t="str">
        <f>IF('3f WHD'!AI$13&lt;&gt;"",SUMIFS($F$45:$F$108,$K$45:$K$108,"="&amp;AB$145,$B$45:$B$108,"="&amp;$B146)+SUMIFS($F$45:$F$108,$J$45:$J$108,"="&amp;AB$145,$B$45:$B$108,"="&amp;$B146),"")</f>
        <v/>
      </c>
      <c r="AC146" s="178" t="str">
        <f>IF('3f WHD'!AJ$13&lt;&gt;"",SUMIFS($F$45:$F$108,$K$45:$K$108,"="&amp;AC$145,$B$45:$B$108,"="&amp;$B146)+SUMIFS($F$45:$F$108,$J$45:$J$108,"="&amp;AC$145,$B$45:$B$108,"="&amp;$B146),"")</f>
        <v/>
      </c>
      <c r="AD146" s="178" t="str">
        <f>IF('3f WHD'!AK$13&lt;&gt;"",SUMIFS($F$45:$F$108,$K$45:$K$108,"="&amp;AD$145,$B$45:$B$108,"="&amp;$B146)+SUMIFS($F$45:$F$108,$J$45:$J$108,"="&amp;AD$145,$B$45:$B$108,"="&amp;$B146),"")</f>
        <v/>
      </c>
      <c r="AE146" s="178" t="str">
        <f>IF('3f WHD'!AL$13&lt;&gt;"",SUMIFS($F$45:$F$108,$K$45:$K$108,"="&amp;AE$145,$B$45:$B$108,"="&amp;$B146)+SUMIFS($F$45:$F$108,$J$45:$J$108,"="&amp;AE$145,$B$45:$B$108,"="&amp;$B146),"")</f>
        <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f>IF('3f WHD'!AE$13&lt;&gt;"",SUMIFS($F$45:$F$108,$K$45:$K$108,"="&amp;X$145,$B$45:$B$108,"="&amp;$B147)+SUMIFS($F$45:$F$108,$J$45:$J$108,"="&amp;X$145,$B$45:$B$108,"="&amp;$B147),"")</f>
        <v>0</v>
      </c>
      <c r="Y147" s="178">
        <f>IF('3f WHD'!AF$13&lt;&gt;"",SUMIFS($F$45:$F$108,$K$45:$K$108,"="&amp;Y$145,$B$45:$B$108,"="&amp;$B147)+SUMIFS($F$45:$F$108,$J$45:$J$108,"="&amp;Y$145,$B$45:$B$108,"="&amp;$B147),"")</f>
        <v>0</v>
      </c>
      <c r="Z147" s="178">
        <f>IF('3f WHD'!AG$13&lt;&gt;"",SUMIFS($F$45:$F$108,$K$45:$K$108,"="&amp;Z$145,$B$45:$B$108,"="&amp;$B147)+SUMIFS($F$45:$F$108,$J$45:$J$108,"="&amp;Z$145,$B$45:$B$108,"="&amp;$B147),"")</f>
        <v>0</v>
      </c>
      <c r="AA147" s="178">
        <f>IF('3f WHD'!AH$13&lt;&gt;"",SUMIFS($F$45:$F$108,$K$45:$K$108,"="&amp;AA$145,$B$45:$B$108,"="&amp;$B147)+SUMIFS($F$45:$F$108,$J$45:$J$108,"="&amp;AA$145,$B$45:$B$108,"="&amp;$B147),"")</f>
        <v>0</v>
      </c>
      <c r="AB147" s="178" t="str">
        <f>IF('3f WHD'!AI$13&lt;&gt;"",SUMIFS($F$45:$F$108,$K$45:$K$108,"="&amp;AB$145,$B$45:$B$108,"="&amp;$B147)+SUMIFS($F$45:$F$108,$J$45:$J$108,"="&amp;AB$145,$B$45:$B$108,"="&amp;$B147),"")</f>
        <v/>
      </c>
      <c r="AC147" s="178" t="str">
        <f>IF('3f WHD'!AJ$13&lt;&gt;"",SUMIFS($F$45:$F$108,$K$45:$K$108,"="&amp;AC$145,$B$45:$B$108,"="&amp;$B147)+SUMIFS($F$45:$F$108,$J$45:$J$108,"="&amp;AC$145,$B$45:$B$108,"="&amp;$B147),"")</f>
        <v/>
      </c>
      <c r="AD147" s="178" t="str">
        <f>IF('3f WHD'!AK$13&lt;&gt;"",SUMIFS($F$45:$F$108,$K$45:$K$108,"="&amp;AD$145,$B$45:$B$108,"="&amp;$B147)+SUMIFS($F$45:$F$108,$J$45:$J$108,"="&amp;AD$145,$B$45:$B$108,"="&amp;$B147),"")</f>
        <v/>
      </c>
      <c r="AE147" s="178" t="str">
        <f>IF('3f WHD'!AL$13&lt;&gt;"",SUMIFS($F$45:$F$108,$K$45:$K$108,"="&amp;AE$145,$B$45:$B$108,"="&amp;$B147)+SUMIFS($F$45:$F$108,$J$45:$J$108,"="&amp;AE$145,$B$45:$B$108,"="&amp;$B147),"")</f>
        <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f>IF('3f WHD'!AE$13&lt;&gt;"",SUMIFS($F$45:$F$108,$K$45:$K$108,"="&amp;X$145,$B$45:$B$108,"="&amp;$B148)+SUMIFS($F$45:$F$108,$J$45:$J$108,"="&amp;X$145,$B$45:$B$108,"="&amp;$B148),"")</f>
        <v>0</v>
      </c>
      <c r="Y148" s="178">
        <f>IF('3f WHD'!AF$13&lt;&gt;"",SUMIFS($F$45:$F$108,$K$45:$K$108,"="&amp;Y$145,$B$45:$B$108,"="&amp;$B148)+SUMIFS($F$45:$F$108,$J$45:$J$108,"="&amp;Y$145,$B$45:$B$108,"="&amp;$B148),"")</f>
        <v>0</v>
      </c>
      <c r="Z148" s="178">
        <f>IF('3f WHD'!AG$13&lt;&gt;"",SUMIFS($F$45:$F$108,$K$45:$K$108,"="&amp;Z$145,$B$45:$B$108,"="&amp;$B148)+SUMIFS($F$45:$F$108,$J$45:$J$108,"="&amp;Z$145,$B$45:$B$108,"="&amp;$B148),"")</f>
        <v>0</v>
      </c>
      <c r="AA148" s="178">
        <f>IF('3f WHD'!AH$13&lt;&gt;"",SUMIFS($F$45:$F$108,$K$45:$K$108,"="&amp;AA$145,$B$45:$B$108,"="&amp;$B148)+SUMIFS($F$45:$F$108,$J$45:$J$108,"="&amp;AA$145,$B$45:$B$108,"="&amp;$B148),"")</f>
        <v>0</v>
      </c>
      <c r="AB148" s="178" t="str">
        <f>IF('3f WHD'!AI$13&lt;&gt;"",SUMIFS($F$45:$F$108,$K$45:$K$108,"="&amp;AB$145,$B$45:$B$108,"="&amp;$B148)+SUMIFS($F$45:$F$108,$J$45:$J$108,"="&amp;AB$145,$B$45:$B$108,"="&amp;$B148),"")</f>
        <v/>
      </c>
      <c r="AC148" s="178" t="str">
        <f>IF('3f WHD'!AJ$13&lt;&gt;"",SUMIFS($F$45:$F$108,$K$45:$K$108,"="&amp;AC$145,$B$45:$B$108,"="&amp;$B148)+SUMIFS($F$45:$F$108,$J$45:$J$108,"="&amp;AC$145,$B$45:$B$108,"="&amp;$B148),"")</f>
        <v/>
      </c>
      <c r="AD148" s="178" t="str">
        <f>IF('3f WHD'!AK$13&lt;&gt;"",SUMIFS($F$45:$F$108,$K$45:$K$108,"="&amp;AD$145,$B$45:$B$108,"="&amp;$B148)+SUMIFS($F$45:$F$108,$J$45:$J$108,"="&amp;AD$145,$B$45:$B$108,"="&amp;$B148),"")</f>
        <v/>
      </c>
      <c r="AE148" s="178" t="str">
        <f>IF('3f WHD'!AL$13&lt;&gt;"",SUMIFS($F$45:$F$108,$K$45:$K$108,"="&amp;AE$145,$B$45:$B$108,"="&amp;$B148)+SUMIFS($F$45:$F$108,$J$45:$J$108,"="&amp;AE$145,$B$45:$B$108,"="&amp;$B148),"")</f>
        <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f>IF('3f WHD'!AE$13&lt;&gt;"",SUMIFS($F$45:$F$108,$K$45:$K$108,"="&amp;X$145,$B$45:$B$108,"="&amp;$B149)+SUMIFS($F$45:$F$108,$J$45:$J$108,"="&amp;X$145,$B$45:$B$108,"="&amp;$B149),"")</f>
        <v>0</v>
      </c>
      <c r="Y149" s="178">
        <f>IF('3f WHD'!AF$13&lt;&gt;"",SUMIFS($F$45:$F$108,$K$45:$K$108,"="&amp;Y$145,$B$45:$B$108,"="&amp;$B149)+SUMIFS($F$45:$F$108,$J$45:$J$108,"="&amp;Y$145,$B$45:$B$108,"="&amp;$B149),"")</f>
        <v>0</v>
      </c>
      <c r="Z149" s="178">
        <f>IF('3f WHD'!AG$13&lt;&gt;"",SUMIFS($F$45:$F$108,$K$45:$K$108,"="&amp;Z$145,$B$45:$B$108,"="&amp;$B149)+SUMIFS($F$45:$F$108,$J$45:$J$108,"="&amp;Z$145,$B$45:$B$108,"="&amp;$B149),"")</f>
        <v>0</v>
      </c>
      <c r="AA149" s="178">
        <f>IF('3f WHD'!AH$13&lt;&gt;"",SUMIFS($F$45:$F$108,$K$45:$K$108,"="&amp;AA$145,$B$45:$B$108,"="&amp;$B149)+SUMIFS($F$45:$F$108,$J$45:$J$108,"="&amp;AA$145,$B$45:$B$108,"="&amp;$B149),"")</f>
        <v>0</v>
      </c>
      <c r="AB149" s="178" t="str">
        <f>IF('3f WHD'!AI$13&lt;&gt;"",SUMIFS($F$45:$F$108,$K$45:$K$108,"="&amp;AB$145,$B$45:$B$108,"="&amp;$B149)+SUMIFS($F$45:$F$108,$J$45:$J$108,"="&amp;AB$145,$B$45:$B$108,"="&amp;$B149),"")</f>
        <v/>
      </c>
      <c r="AC149" s="178" t="str">
        <f>IF('3f WHD'!AJ$13&lt;&gt;"",SUMIFS($F$45:$F$108,$K$45:$K$108,"="&amp;AC$145,$B$45:$B$108,"="&amp;$B149)+SUMIFS($F$45:$F$108,$J$45:$J$108,"="&amp;AC$145,$B$45:$B$108,"="&amp;$B149),"")</f>
        <v/>
      </c>
      <c r="AD149" s="178" t="str">
        <f>IF('3f WHD'!AK$13&lt;&gt;"",SUMIFS($F$45:$F$108,$K$45:$K$108,"="&amp;AD$145,$B$45:$B$108,"="&amp;$B149)+SUMIFS($F$45:$F$108,$J$45:$J$108,"="&amp;AD$145,$B$45:$B$108,"="&amp;$B149),"")</f>
        <v/>
      </c>
      <c r="AE149" s="178" t="str">
        <f>IF('3f WHD'!AL$13&lt;&gt;"",SUMIFS($F$45:$F$108,$K$45:$K$108,"="&amp;AE$145,$B$45:$B$108,"="&amp;$B149)+SUMIFS($F$45:$F$108,$J$45:$J$108,"="&amp;AE$145,$B$45:$B$108,"="&amp;$B149),"")</f>
        <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f>IF('3f WHD'!AE$13&lt;&gt;"",SUMIFS($F$45:$F$108,$K$45:$K$108,"="&amp;X$145,$B$45:$B$108,"="&amp;$B150)+SUMIFS($F$45:$F$108,$J$45:$J$108,"="&amp;X$145,$B$45:$B$108,"="&amp;$B150),"")</f>
        <v>0</v>
      </c>
      <c r="Y150" s="178">
        <f>IF('3f WHD'!AF$13&lt;&gt;"",SUMIFS($F$45:$F$108,$K$45:$K$108,"="&amp;Y$145,$B$45:$B$108,"="&amp;$B150)+SUMIFS($F$45:$F$108,$J$45:$J$108,"="&amp;Y$145,$B$45:$B$108,"="&amp;$B150),"")</f>
        <v>0</v>
      </c>
      <c r="Z150" s="178">
        <f>IF('3f WHD'!AG$13&lt;&gt;"",SUMIFS($F$45:$F$108,$K$45:$K$108,"="&amp;Z$145,$B$45:$B$108,"="&amp;$B150)+SUMIFS($F$45:$F$108,$J$45:$J$108,"="&amp;Z$145,$B$45:$B$108,"="&amp;$B150),"")</f>
        <v>0</v>
      </c>
      <c r="AA150" s="178">
        <f>IF('3f WHD'!AH$13&lt;&gt;"",SUMIFS($F$45:$F$108,$K$45:$K$108,"="&amp;AA$145,$B$45:$B$108,"="&amp;$B150)+SUMIFS($F$45:$F$108,$J$45:$J$108,"="&amp;AA$145,$B$45:$B$108,"="&amp;$B150),"")</f>
        <v>0</v>
      </c>
      <c r="AB150" s="178" t="str">
        <f>IF('3f WHD'!AI$13&lt;&gt;"",SUMIFS($F$45:$F$108,$K$45:$K$108,"="&amp;AB$145,$B$45:$B$108,"="&amp;$B150)+SUMIFS($F$45:$F$108,$J$45:$J$108,"="&amp;AB$145,$B$45:$B$108,"="&amp;$B150),"")</f>
        <v/>
      </c>
      <c r="AC150" s="178" t="str">
        <f>IF('3f WHD'!AJ$13&lt;&gt;"",SUMIFS($F$45:$F$108,$K$45:$K$108,"="&amp;AC$145,$B$45:$B$108,"="&amp;$B150)+SUMIFS($F$45:$F$108,$J$45:$J$108,"="&amp;AC$145,$B$45:$B$108,"="&amp;$B150),"")</f>
        <v/>
      </c>
      <c r="AD150" s="178" t="str">
        <f>IF('3f WHD'!AK$13&lt;&gt;"",SUMIFS($F$45:$F$108,$K$45:$K$108,"="&amp;AD$145,$B$45:$B$108,"="&amp;$B150)+SUMIFS($F$45:$F$108,$J$45:$J$108,"="&amp;AD$145,$B$45:$B$108,"="&amp;$B150),"")</f>
        <v/>
      </c>
      <c r="AE150" s="178" t="str">
        <f>IF('3f WHD'!AL$13&lt;&gt;"",SUMIFS($F$45:$F$108,$K$45:$K$108,"="&amp;AE$145,$B$45:$B$108,"="&amp;$B150)+SUMIFS($F$45:$F$108,$J$45:$J$108,"="&amp;AE$145,$B$45:$B$108,"="&amp;$B150),"")</f>
        <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f>IF('3f WHD'!AE$13&lt;&gt;"",SUMIFS($F$45:$F$108,$K$45:$K$108,"="&amp;X$145,$B$45:$B$108,"="&amp;$B151)+SUMIFS($F$45:$F$108,$J$45:$J$108,"="&amp;X$145,$B$45:$B$108,"="&amp;$B151),"")</f>
        <v>0</v>
      </c>
      <c r="Y151" s="178">
        <f>IF('3f WHD'!AF$13&lt;&gt;"",SUMIFS($F$45:$F$108,$K$45:$K$108,"="&amp;Y$145,$B$45:$B$108,"="&amp;$B151)+SUMIFS($F$45:$F$108,$J$45:$J$108,"="&amp;Y$145,$B$45:$B$108,"="&amp;$B151),"")</f>
        <v>0</v>
      </c>
      <c r="Z151" s="178">
        <f>IF('3f WHD'!AG$13&lt;&gt;"",SUMIFS($F$45:$F$108,$K$45:$K$108,"="&amp;Z$145,$B$45:$B$108,"="&amp;$B151)+SUMIFS($F$45:$F$108,$J$45:$J$108,"="&amp;Z$145,$B$45:$B$108,"="&amp;$B151),"")</f>
        <v>0</v>
      </c>
      <c r="AA151" s="178">
        <f>IF('3f WHD'!AH$13&lt;&gt;"",SUMIFS($F$45:$F$108,$K$45:$K$108,"="&amp;AA$145,$B$45:$B$108,"="&amp;$B151)+SUMIFS($F$45:$F$108,$J$45:$J$108,"="&amp;AA$145,$B$45:$B$108,"="&amp;$B151),"")</f>
        <v>0</v>
      </c>
      <c r="AB151" s="178" t="str">
        <f>IF('3f WHD'!AI$13&lt;&gt;"",SUMIFS($F$45:$F$108,$K$45:$K$108,"="&amp;AB$145,$B$45:$B$108,"="&amp;$B151)+SUMIFS($F$45:$F$108,$J$45:$J$108,"="&amp;AB$145,$B$45:$B$108,"="&amp;$B151),"")</f>
        <v/>
      </c>
      <c r="AC151" s="178" t="str">
        <f>IF('3f WHD'!AJ$13&lt;&gt;"",SUMIFS($F$45:$F$108,$K$45:$K$108,"="&amp;AC$145,$B$45:$B$108,"="&amp;$B151)+SUMIFS($F$45:$F$108,$J$45:$J$108,"="&amp;AC$145,$B$45:$B$108,"="&amp;$B151),"")</f>
        <v/>
      </c>
      <c r="AD151" s="178" t="str">
        <f>IF('3f WHD'!AK$13&lt;&gt;"",SUMIFS($F$45:$F$108,$K$45:$K$108,"="&amp;AD$145,$B$45:$B$108,"="&amp;$B151)+SUMIFS($F$45:$F$108,$J$45:$J$108,"="&amp;AD$145,$B$45:$B$108,"="&amp;$B151),"")</f>
        <v/>
      </c>
      <c r="AE151" s="178" t="str">
        <f>IF('3f WHD'!AL$13&lt;&gt;"",SUMIFS($F$45:$F$108,$K$45:$K$108,"="&amp;AE$145,$B$45:$B$108,"="&amp;$B151)+SUMIFS($F$45:$F$108,$J$45:$J$108,"="&amp;AE$145,$B$45:$B$108,"="&amp;$B151),"")</f>
        <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f>IF('3f WHD'!AE$13&lt;&gt;"",SUMIFS($F$45:$F$108,$K$45:$K$108,"="&amp;X$145,$B$45:$B$108,"="&amp;$B152)+SUMIFS($F$45:$F$108,$J$45:$J$108,"="&amp;X$145,$B$45:$B$108,"="&amp;$B152),"")</f>
        <v>0</v>
      </c>
      <c r="Y152" s="178">
        <f>IF('3f WHD'!AF$13&lt;&gt;"",SUMIFS($F$45:$F$108,$K$45:$K$108,"="&amp;Y$145,$B$45:$B$108,"="&amp;$B152)+SUMIFS($F$45:$F$108,$J$45:$J$108,"="&amp;Y$145,$B$45:$B$108,"="&amp;$B152),"")</f>
        <v>0</v>
      </c>
      <c r="Z152" s="178">
        <f>IF('3f WHD'!AG$13&lt;&gt;"",SUMIFS($F$45:$F$108,$K$45:$K$108,"="&amp;Z$145,$B$45:$B$108,"="&amp;$B152)+SUMIFS($F$45:$F$108,$J$45:$J$108,"="&amp;Z$145,$B$45:$B$108,"="&amp;$B152),"")</f>
        <v>0</v>
      </c>
      <c r="AA152" s="178">
        <f>IF('3f WHD'!AH$13&lt;&gt;"",SUMIFS($F$45:$F$108,$K$45:$K$108,"="&amp;AA$145,$B$45:$B$108,"="&amp;$B152)+SUMIFS($F$45:$F$108,$J$45:$J$108,"="&amp;AA$145,$B$45:$B$108,"="&amp;$B152),"")</f>
        <v>0</v>
      </c>
      <c r="AB152" s="178" t="str">
        <f>IF('3f WHD'!AI$13&lt;&gt;"",SUMIFS($F$45:$F$108,$K$45:$K$108,"="&amp;AB$145,$B$45:$B$108,"="&amp;$B152)+SUMIFS($F$45:$F$108,$J$45:$J$108,"="&amp;AB$145,$B$45:$B$108,"="&amp;$B152),"")</f>
        <v/>
      </c>
      <c r="AC152" s="178" t="str">
        <f>IF('3f WHD'!AJ$13&lt;&gt;"",SUMIFS($F$45:$F$108,$K$45:$K$108,"="&amp;AC$145,$B$45:$B$108,"="&amp;$B152)+SUMIFS($F$45:$F$108,$J$45:$J$108,"="&amp;AC$145,$B$45:$B$108,"="&amp;$B152),"")</f>
        <v/>
      </c>
      <c r="AD152" s="178" t="str">
        <f>IF('3f WHD'!AK$13&lt;&gt;"",SUMIFS($F$45:$F$108,$K$45:$K$108,"="&amp;AD$145,$B$45:$B$108,"="&amp;$B152)+SUMIFS($F$45:$F$108,$J$45:$J$108,"="&amp;AD$145,$B$45:$B$108,"="&amp;$B152),"")</f>
        <v/>
      </c>
      <c r="AE152" s="178" t="str">
        <f>IF('3f WHD'!AL$13&lt;&gt;"",SUMIFS($F$45:$F$108,$K$45:$K$108,"="&amp;AE$145,$B$45:$B$108,"="&amp;$B152)+SUMIFS($F$45:$F$108,$J$45:$J$108,"="&amp;AE$145,$B$45:$B$108,"="&amp;$B152),"")</f>
        <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f>IF('3f WHD'!AE$13&lt;&gt;"",SUMIFS($F$45:$F$108,$K$45:$K$108,"="&amp;X$145,$B$45:$B$108,"="&amp;$B153)+SUMIFS($F$45:$F$108,$J$45:$J$108,"="&amp;X$145,$B$45:$B$108,"="&amp;$B153),"")</f>
        <v>1447851898.6800001</v>
      </c>
      <c r="Y153" s="178">
        <f>IF('3f WHD'!AF$13&lt;&gt;"",SUMIFS($F$45:$F$108,$K$45:$K$108,"="&amp;Y$145,$B$45:$B$108,"="&amp;$B153)+SUMIFS($F$45:$F$108,$J$45:$J$108,"="&amp;Y$145,$B$45:$B$108,"="&amp;$B153),"")</f>
        <v>681593286</v>
      </c>
      <c r="Z153" s="178">
        <f>IF('3f WHD'!AG$13&lt;&gt;"",SUMIFS($F$45:$F$108,$K$45:$K$108,"="&amp;Z$145,$B$45:$B$108,"="&amp;$B153)+SUMIFS($F$45:$F$108,$J$45:$J$108,"="&amp;Z$145,$B$45:$B$108,"="&amp;$B153),"")</f>
        <v>681593286</v>
      </c>
      <c r="AA153" s="178">
        <f>IF('3f WHD'!AH$13&lt;&gt;"",SUMIFS($F$45:$F$108,$K$45:$K$108,"="&amp;AA$145,$B$45:$B$108,"="&amp;$B153)+SUMIFS($F$45:$F$108,$J$45:$J$108,"="&amp;AA$145,$B$45:$B$108,"="&amp;$B153),"")</f>
        <v>0</v>
      </c>
      <c r="AB153" s="178" t="str">
        <f>IF('3f WHD'!AI$13&lt;&gt;"",SUMIFS($F$45:$F$108,$K$45:$K$108,"="&amp;AB$145,$B$45:$B$108,"="&amp;$B153)+SUMIFS($F$45:$F$108,$J$45:$J$108,"="&amp;AB$145,$B$45:$B$108,"="&amp;$B153),"")</f>
        <v/>
      </c>
      <c r="AC153" s="178" t="str">
        <f>IF('3f WHD'!AJ$13&lt;&gt;"",SUMIFS($F$45:$F$108,$K$45:$K$108,"="&amp;AC$145,$B$45:$B$108,"="&amp;$B153)+SUMIFS($F$45:$F$108,$J$45:$J$108,"="&amp;AC$145,$B$45:$B$108,"="&amp;$B153),"")</f>
        <v/>
      </c>
      <c r="AD153" s="178" t="str">
        <f>IF('3f WHD'!AK$13&lt;&gt;"",SUMIFS($F$45:$F$108,$K$45:$K$108,"="&amp;AD$145,$B$45:$B$108,"="&amp;$B153)+SUMIFS($F$45:$F$108,$J$45:$J$108,"="&amp;AD$145,$B$45:$B$108,"="&amp;$B153),"")</f>
        <v/>
      </c>
      <c r="AE153" s="178" t="str">
        <f>IF('3f WHD'!AL$13&lt;&gt;"",SUMIFS($F$45:$F$108,$K$45:$K$108,"="&amp;AE$145,$B$45:$B$108,"="&amp;$B153)+SUMIFS($F$45:$F$108,$J$45:$J$108,"="&amp;AE$145,$B$45:$B$108,"="&amp;$B153),"")</f>
        <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f>IF('3f WHD'!AE$13&lt;&gt;"",SUMIFS($F$45:$F$108,$K$45:$K$108,"="&amp;X$145,$B$45:$B$108,"="&amp;$B154)+SUMIFS($F$45:$F$108,$J$45:$J$108,"="&amp;X$145,$B$45:$B$108,"="&amp;$B154),"")</f>
        <v>0</v>
      </c>
      <c r="Y154" s="178">
        <f>IF('3f WHD'!AF$13&lt;&gt;"",SUMIFS($F$45:$F$108,$K$45:$K$108,"="&amp;Y$145,$B$45:$B$108,"="&amp;$B154)+SUMIFS($F$45:$F$108,$J$45:$J$108,"="&amp;Y$145,$B$45:$B$108,"="&amp;$B154),"")</f>
        <v>955968334.42000008</v>
      </c>
      <c r="Z154" s="178">
        <f>IF('3f WHD'!AG$13&lt;&gt;"",SUMIFS($F$45:$F$108,$K$45:$K$108,"="&amp;Z$145,$B$45:$B$108,"="&amp;$B154)+SUMIFS($F$45:$F$108,$J$45:$J$108,"="&amp;Z$145,$B$45:$B$108,"="&amp;$B154),"")</f>
        <v>955968334.42000008</v>
      </c>
      <c r="AA154" s="178">
        <f>IF('3f WHD'!AH$13&lt;&gt;"",SUMIFS($F$45:$F$108,$K$45:$K$108,"="&amp;AA$145,$B$45:$B$108,"="&amp;$B154)+SUMIFS($F$45:$F$108,$J$45:$J$108,"="&amp;AA$145,$B$45:$B$108,"="&amp;$B154),"")</f>
        <v>1695271027.9700003</v>
      </c>
      <c r="AB154" s="178" t="str">
        <f>IF('3f WHD'!AI$13&lt;&gt;"",SUMIFS($F$45:$F$108,$K$45:$K$108,"="&amp;AB$145,$B$45:$B$108,"="&amp;$B154)+SUMIFS($F$45:$F$108,$J$45:$J$108,"="&amp;AB$145,$B$45:$B$108,"="&amp;$B154),"")</f>
        <v/>
      </c>
      <c r="AC154" s="178" t="str">
        <f>IF('3f WHD'!AJ$13&lt;&gt;"",SUMIFS($F$45:$F$108,$K$45:$K$108,"="&amp;AC$145,$B$45:$B$108,"="&amp;$B154)+SUMIFS($F$45:$F$108,$J$45:$J$108,"="&amp;AC$145,$B$45:$B$108,"="&amp;$B154),"")</f>
        <v/>
      </c>
      <c r="AD154" s="178" t="str">
        <f>IF('3f WHD'!AK$13&lt;&gt;"",SUMIFS($F$45:$F$108,$K$45:$K$108,"="&amp;AD$145,$B$45:$B$108,"="&amp;$B154)+SUMIFS($F$45:$F$108,$J$45:$J$108,"="&amp;AD$145,$B$45:$B$108,"="&amp;$B154),"")</f>
        <v/>
      </c>
      <c r="AE154" s="178" t="str">
        <f>IF('3f WHD'!AL$13&lt;&gt;"",SUMIFS($F$45:$F$108,$K$45:$K$108,"="&amp;AE$145,$B$45:$B$108,"="&amp;$B154)+SUMIFS($F$45:$F$108,$J$45:$J$108,"="&amp;AE$145,$B$45:$B$108,"="&amp;$B154),"")</f>
        <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f>IF('3f WHD'!AE$13&lt;&gt;"",SUMIFS($F$45:$F$108,$K$45:$K$108,"="&amp;X$145,$B$45:$B$108,"="&amp;$B155)+SUMIFS($F$45:$F$108,$J$45:$J$108,"="&amp;X$145,$B$45:$B$108,"="&amp;$B155),"")</f>
        <v>0</v>
      </c>
      <c r="Y155" s="178">
        <f>IF('3f WHD'!AF$13&lt;&gt;"",SUMIFS($F$45:$F$108,$K$45:$K$108,"="&amp;Y$145,$B$45:$B$108,"="&amp;$B155)+SUMIFS($F$45:$F$108,$J$45:$J$108,"="&amp;Y$145,$B$45:$B$108,"="&amp;$B155),"")</f>
        <v>0</v>
      </c>
      <c r="Z155" s="178">
        <f>IF('3f WHD'!AG$13&lt;&gt;"",SUMIFS($F$45:$F$108,$K$45:$K$108,"="&amp;Z$145,$B$45:$B$108,"="&amp;$B155)+SUMIFS($F$45:$F$108,$J$45:$J$108,"="&amp;Z$145,$B$45:$B$108,"="&amp;$B155),"")</f>
        <v>0</v>
      </c>
      <c r="AA155" s="178">
        <f>IF('3f WHD'!AH$13&lt;&gt;"",SUMIFS($F$45:$F$108,$K$45:$K$108,"="&amp;AA$145,$B$45:$B$108,"="&amp;$B155)+SUMIFS($F$45:$F$108,$J$45:$J$108,"="&amp;AA$145,$B$45:$B$108,"="&amp;$B155),"")</f>
        <v>0</v>
      </c>
      <c r="AB155" s="178" t="str">
        <f>IF('3f WHD'!AI$13&lt;&gt;"",SUMIFS($F$45:$F$108,$K$45:$K$108,"="&amp;AB$145,$B$45:$B$108,"="&amp;$B155)+SUMIFS($F$45:$F$108,$J$45:$J$108,"="&amp;AB$145,$B$45:$B$108,"="&amp;$B155),"")</f>
        <v/>
      </c>
      <c r="AC155" s="178" t="str">
        <f>IF('3f WHD'!AJ$13&lt;&gt;"",SUMIFS($F$45:$F$108,$K$45:$K$108,"="&amp;AC$145,$B$45:$B$108,"="&amp;$B155)+SUMIFS($F$45:$F$108,$J$45:$J$108,"="&amp;AC$145,$B$45:$B$108,"="&amp;$B155),"")</f>
        <v/>
      </c>
      <c r="AD155" s="178" t="str">
        <f>IF('3f WHD'!AK$13&lt;&gt;"",SUMIFS($F$45:$F$108,$K$45:$K$108,"="&amp;AD$145,$B$45:$B$108,"="&amp;$B155)+SUMIFS($F$45:$F$108,$J$45:$J$108,"="&amp;AD$145,$B$45:$B$108,"="&amp;$B155),"")</f>
        <v/>
      </c>
      <c r="AE155" s="178" t="str">
        <f>IF('3f WHD'!AL$13&lt;&gt;"",SUMIFS($F$45:$F$108,$K$45:$K$108,"="&amp;AE$145,$B$45:$B$108,"="&amp;$B155)+SUMIFS($F$45:$F$108,$J$45:$J$108,"="&amp;AE$145,$B$45:$B$108,"="&amp;$B155),"")</f>
        <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f>IF('3f WHD'!AE$13&lt;&gt;"",SUMIFS($F$45:$F$108,$K$45:$K$108,"="&amp;X$145,$B$45:$B$108,"="&amp;$B156)+SUMIFS($F$45:$F$108,$J$45:$J$108,"="&amp;X$145,$B$45:$B$108,"="&amp;$B156),"")</f>
        <v>0</v>
      </c>
      <c r="Y156" s="178">
        <f>IF('3f WHD'!AF$13&lt;&gt;"",SUMIFS($F$45:$F$108,$K$45:$K$108,"="&amp;Y$145,$B$45:$B$108,"="&amp;$B156)+SUMIFS($F$45:$F$108,$J$45:$J$108,"="&amp;Y$145,$B$45:$B$108,"="&amp;$B156),"")</f>
        <v>0</v>
      </c>
      <c r="Z156" s="178">
        <f>IF('3f WHD'!AG$13&lt;&gt;"",SUMIFS($F$45:$F$108,$K$45:$K$108,"="&amp;Z$145,$B$45:$B$108,"="&amp;$B156)+SUMIFS($F$45:$F$108,$J$45:$J$108,"="&amp;Z$145,$B$45:$B$108,"="&amp;$B156),"")</f>
        <v>0</v>
      </c>
      <c r="AA156" s="178">
        <f>IF('3f WHD'!AH$13&lt;&gt;"",SUMIFS($F$45:$F$108,$K$45:$K$108,"="&amp;AA$145,$B$45:$B$108,"="&amp;$B156)+SUMIFS($F$45:$F$108,$J$45:$J$108,"="&amp;AA$145,$B$45:$B$108,"="&amp;$B156),"")</f>
        <v>0</v>
      </c>
      <c r="AB156" s="178" t="str">
        <f>IF('3f WHD'!AI$13&lt;&gt;"",SUMIFS($F$45:$F$108,$K$45:$K$108,"="&amp;AB$145,$B$45:$B$108,"="&amp;$B156)+SUMIFS($F$45:$F$108,$J$45:$J$108,"="&amp;AB$145,$B$45:$B$108,"="&amp;$B156),"")</f>
        <v/>
      </c>
      <c r="AC156" s="178" t="str">
        <f>IF('3f WHD'!AJ$13&lt;&gt;"",SUMIFS($F$45:$F$108,$K$45:$K$108,"="&amp;AC$145,$B$45:$B$108,"="&amp;$B156)+SUMIFS($F$45:$F$108,$J$45:$J$108,"="&amp;AC$145,$B$45:$B$108,"="&amp;$B156),"")</f>
        <v/>
      </c>
      <c r="AD156" s="178" t="str">
        <f>IF('3f WHD'!AK$13&lt;&gt;"",SUMIFS($F$45:$F$108,$K$45:$K$108,"="&amp;AD$145,$B$45:$B$108,"="&amp;$B156)+SUMIFS($F$45:$F$108,$J$45:$J$108,"="&amp;AD$145,$B$45:$B$108,"="&amp;$B156),"")</f>
        <v/>
      </c>
      <c r="AE156" s="178" t="str">
        <f>IF('3f WHD'!AL$13&lt;&gt;"",SUMIFS($F$45:$F$108,$K$45:$K$108,"="&amp;AE$145,$B$45:$B$108,"="&amp;$B156)+SUMIFS($F$45:$F$108,$J$45:$J$108,"="&amp;AE$145,$B$45:$B$108,"="&amp;$B156),"")</f>
        <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f>IF('3f WHD'!AE$13&lt;&gt;"",SUMIFS($F$45:$F$108,$K$45:$K$108,"="&amp;X$145,$B$45:$B$108,"="&amp;$B157)+SUMIFS($F$45:$F$108,$J$45:$J$108,"="&amp;X$145,$B$45:$B$108,"="&amp;$B157),"")</f>
        <v>0</v>
      </c>
      <c r="Y157" s="178">
        <f>IF('3f WHD'!AF$13&lt;&gt;"",SUMIFS($F$45:$F$108,$K$45:$K$108,"="&amp;Y$145,$B$45:$B$108,"="&amp;$B157)+SUMIFS($F$45:$F$108,$J$45:$J$108,"="&amp;Y$145,$B$45:$B$108,"="&amp;$B157),"")</f>
        <v>0</v>
      </c>
      <c r="Z157" s="178">
        <f>IF('3f WHD'!AG$13&lt;&gt;"",SUMIFS($F$45:$F$108,$K$45:$K$108,"="&amp;Z$145,$B$45:$B$108,"="&amp;$B157)+SUMIFS($F$45:$F$108,$J$45:$J$108,"="&amp;Z$145,$B$45:$B$108,"="&amp;$B157),"")</f>
        <v>0</v>
      </c>
      <c r="AA157" s="178">
        <f>IF('3f WHD'!AH$13&lt;&gt;"",SUMIFS($F$45:$F$108,$K$45:$K$108,"="&amp;AA$145,$B$45:$B$108,"="&amp;$B157)+SUMIFS($F$45:$F$108,$J$45:$J$108,"="&amp;AA$145,$B$45:$B$108,"="&amp;$B157),"")</f>
        <v>0</v>
      </c>
      <c r="AB157" s="178" t="str">
        <f>IF('3f WHD'!AI$13&lt;&gt;"",SUMIFS($F$45:$F$108,$K$45:$K$108,"="&amp;AB$145,$B$45:$B$108,"="&amp;$B157)+SUMIFS($F$45:$F$108,$J$45:$J$108,"="&amp;AB$145,$B$45:$B$108,"="&amp;$B157),"")</f>
        <v/>
      </c>
      <c r="AC157" s="178" t="str">
        <f>IF('3f WHD'!AJ$13&lt;&gt;"",SUMIFS($F$45:$F$108,$K$45:$K$108,"="&amp;AC$145,$B$45:$B$108,"="&amp;$B157)+SUMIFS($F$45:$F$108,$J$45:$J$108,"="&amp;AC$145,$B$45:$B$108,"="&amp;$B157),"")</f>
        <v/>
      </c>
      <c r="AD157" s="178" t="str">
        <f>IF('3f WHD'!AK$13&lt;&gt;"",SUMIFS($F$45:$F$108,$K$45:$K$108,"="&amp;AD$145,$B$45:$B$108,"="&amp;$B157)+SUMIFS($F$45:$F$108,$J$45:$J$108,"="&amp;AD$145,$B$45:$B$108,"="&amp;$B157),"")</f>
        <v/>
      </c>
      <c r="AE157" s="178" t="str">
        <f>IF('3f WHD'!AL$13&lt;&gt;"",SUMIFS($F$45:$F$108,$K$45:$K$108,"="&amp;AE$145,$B$45:$B$108,"="&amp;$B157)+SUMIFS($F$45:$F$108,$J$45:$J$108,"="&amp;AE$145,$B$45:$B$108,"="&amp;$B157),"")</f>
        <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f>IF('3f WHD'!AE$13&lt;&gt;"",SUMIFS($F$45:$F$108,$K$45:$K$108,"="&amp;X$145,$B$45:$B$108,"="&amp;$B158)+SUMIFS($F$45:$F$108,$J$45:$J$108,"="&amp;X$145,$B$45:$B$108,"="&amp;$B158),"")</f>
        <v>0</v>
      </c>
      <c r="Y158" s="178">
        <f>IF('3f WHD'!AF$13&lt;&gt;"",SUMIFS($F$45:$F$108,$K$45:$K$108,"="&amp;Y$145,$B$45:$B$108,"="&amp;$B158)+SUMIFS($F$45:$F$108,$J$45:$J$108,"="&amp;Y$145,$B$45:$B$108,"="&amp;$B158),"")</f>
        <v>0</v>
      </c>
      <c r="Z158" s="178">
        <f>IF('3f WHD'!AG$13&lt;&gt;"",SUMIFS($F$45:$F$108,$K$45:$K$108,"="&amp;Z$145,$B$45:$B$108,"="&amp;$B158)+SUMIFS($F$45:$F$108,$J$45:$J$108,"="&amp;Z$145,$B$45:$B$108,"="&amp;$B158),"")</f>
        <v>0</v>
      </c>
      <c r="AA158" s="178">
        <f>IF('3f WHD'!AH$13&lt;&gt;"",SUMIFS($F$45:$F$108,$K$45:$K$108,"="&amp;AA$145,$B$45:$B$108,"="&amp;$B158)+SUMIFS($F$45:$F$108,$J$45:$J$108,"="&amp;AA$145,$B$45:$B$108,"="&amp;$B158),"")</f>
        <v>0</v>
      </c>
      <c r="AB158" s="178" t="str">
        <f>IF('3f WHD'!AI$13&lt;&gt;"",SUMIFS($F$45:$F$108,$K$45:$K$108,"="&amp;AB$145,$B$45:$B$108,"="&amp;$B158)+SUMIFS($F$45:$F$108,$J$45:$J$108,"="&amp;AB$145,$B$45:$B$108,"="&amp;$B158),"")</f>
        <v/>
      </c>
      <c r="AC158" s="178" t="str">
        <f>IF('3f WHD'!AJ$13&lt;&gt;"",SUMIFS($F$45:$F$108,$K$45:$K$108,"="&amp;AC$145,$B$45:$B$108,"="&amp;$B158)+SUMIFS($F$45:$F$108,$J$45:$J$108,"="&amp;AC$145,$B$45:$B$108,"="&amp;$B158),"")</f>
        <v/>
      </c>
      <c r="AD158" s="178" t="str">
        <f>IF('3f WHD'!AK$13&lt;&gt;"",SUMIFS($F$45:$F$108,$K$45:$K$108,"="&amp;AD$145,$B$45:$B$108,"="&amp;$B158)+SUMIFS($F$45:$F$108,$J$45:$J$108,"="&amp;AD$145,$B$45:$B$108,"="&amp;$B158),"")</f>
        <v/>
      </c>
      <c r="AE158" s="178" t="str">
        <f>IF('3f WHD'!AL$13&lt;&gt;"",SUMIFS($F$45:$F$108,$K$45:$K$108,"="&amp;AE$145,$B$45:$B$108,"="&amp;$B158)+SUMIFS($F$45:$F$108,$J$45:$J$108,"="&amp;AE$145,$B$45:$B$108,"="&amp;$B158),"")</f>
        <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f>IF('3f WHD'!AE$13&lt;&gt;"",SUMIFS($F$45:$F$108,$K$45:$K$108,"="&amp;X$145,$B$45:$B$108,"="&amp;$B159)+SUMIFS($F$45:$F$108,$J$45:$J$108,"="&amp;X$145,$B$45:$B$108,"="&amp;$B159),"")</f>
        <v>0</v>
      </c>
      <c r="Y159" s="178">
        <f>IF('3f WHD'!AF$13&lt;&gt;"",SUMIFS($F$45:$F$108,$K$45:$K$108,"="&amp;Y$145,$B$45:$B$108,"="&amp;$B159)+SUMIFS($F$45:$F$108,$J$45:$J$108,"="&amp;Y$145,$B$45:$B$108,"="&amp;$B159),"")</f>
        <v>0</v>
      </c>
      <c r="Z159" s="178">
        <f>IF('3f WHD'!AG$13&lt;&gt;"",SUMIFS($F$45:$F$108,$K$45:$K$108,"="&amp;Z$145,$B$45:$B$108,"="&amp;$B159)+SUMIFS($F$45:$F$108,$J$45:$J$108,"="&amp;Z$145,$B$45:$B$108,"="&amp;$B159),"")</f>
        <v>0</v>
      </c>
      <c r="AA159" s="178">
        <f>IF('3f WHD'!AH$13&lt;&gt;"",SUMIFS($F$45:$F$108,$K$45:$K$108,"="&amp;AA$145,$B$45:$B$108,"="&amp;$B159)+SUMIFS($F$45:$F$108,$J$45:$J$108,"="&amp;AA$145,$B$45:$B$108,"="&amp;$B159),"")</f>
        <v>0</v>
      </c>
      <c r="AB159" s="178" t="str">
        <f>IF('3f WHD'!AI$13&lt;&gt;"",SUMIFS($F$45:$F$108,$K$45:$K$108,"="&amp;AB$145,$B$45:$B$108,"="&amp;$B159)+SUMIFS($F$45:$F$108,$J$45:$J$108,"="&amp;AB$145,$B$45:$B$108,"="&amp;$B159),"")</f>
        <v/>
      </c>
      <c r="AC159" s="178" t="str">
        <f>IF('3f WHD'!AJ$13&lt;&gt;"",SUMIFS($F$45:$F$108,$K$45:$K$108,"="&amp;AC$145,$B$45:$B$108,"="&amp;$B159)+SUMIFS($F$45:$F$108,$J$45:$J$108,"="&amp;AC$145,$B$45:$B$108,"="&amp;$B159),"")</f>
        <v/>
      </c>
      <c r="AD159" s="178" t="str">
        <f>IF('3f WHD'!AK$13&lt;&gt;"",SUMIFS($F$45:$F$108,$K$45:$K$108,"="&amp;AD$145,$B$45:$B$108,"="&amp;$B159)+SUMIFS($F$45:$F$108,$J$45:$J$108,"="&amp;AD$145,$B$45:$B$108,"="&amp;$B159),"")</f>
        <v/>
      </c>
      <c r="AE159" s="178" t="str">
        <f>IF('3f WHD'!AL$13&lt;&gt;"",SUMIFS($F$45:$F$108,$K$45:$K$108,"="&amp;AE$145,$B$45:$B$108,"="&amp;$B159)+SUMIFS($F$45:$F$108,$J$45:$J$108,"="&amp;AE$145,$B$45:$B$108,"="&amp;$B159),"")</f>
        <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f>IF('3f WHD'!AE$13&lt;&gt;"",SUMIFS($F$45:$F$108,$K$45:$K$108,"="&amp;X$145,$B$45:$B$108,"="&amp;$B160)+SUMIFS($F$45:$F$108,$J$45:$J$108,"="&amp;X$145,$B$45:$B$108,"="&amp;$B160),"")</f>
        <v>0</v>
      </c>
      <c r="Y160" s="178">
        <f>IF('3f WHD'!AF$13&lt;&gt;"",SUMIFS($F$45:$F$108,$K$45:$K$108,"="&amp;Y$145,$B$45:$B$108,"="&amp;$B160)+SUMIFS($F$45:$F$108,$J$45:$J$108,"="&amp;Y$145,$B$45:$B$108,"="&amp;$B160),"")</f>
        <v>0</v>
      </c>
      <c r="Z160" s="178">
        <f>IF('3f WHD'!AG$13&lt;&gt;"",SUMIFS($F$45:$F$108,$K$45:$K$108,"="&amp;Z$145,$B$45:$B$108,"="&amp;$B160)+SUMIFS($F$45:$F$108,$J$45:$J$108,"="&amp;Z$145,$B$45:$B$108,"="&amp;$B160),"")</f>
        <v>0</v>
      </c>
      <c r="AA160" s="178">
        <f>IF('3f WHD'!AH$13&lt;&gt;"",SUMIFS($F$45:$F$108,$K$45:$K$108,"="&amp;AA$145,$B$45:$B$108,"="&amp;$B160)+SUMIFS($F$45:$F$108,$J$45:$J$108,"="&amp;AA$145,$B$45:$B$108,"="&amp;$B160),"")</f>
        <v>0</v>
      </c>
      <c r="AB160" s="178" t="str">
        <f>IF('3f WHD'!AI$13&lt;&gt;"",SUMIFS($F$45:$F$108,$K$45:$K$108,"="&amp;AB$145,$B$45:$B$108,"="&amp;$B160)+SUMIFS($F$45:$F$108,$J$45:$J$108,"="&amp;AB$145,$B$45:$B$108,"="&amp;$B160),"")</f>
        <v/>
      </c>
      <c r="AC160" s="178" t="str">
        <f>IF('3f WHD'!AJ$13&lt;&gt;"",SUMIFS($F$45:$F$108,$K$45:$K$108,"="&amp;AC$145,$B$45:$B$108,"="&amp;$B160)+SUMIFS($F$45:$F$108,$J$45:$J$108,"="&amp;AC$145,$B$45:$B$108,"="&amp;$B160),"")</f>
        <v/>
      </c>
      <c r="AD160" s="178" t="str">
        <f>IF('3f WHD'!AK$13&lt;&gt;"",SUMIFS($F$45:$F$108,$K$45:$K$108,"="&amp;AD$145,$B$45:$B$108,"="&amp;$B160)+SUMIFS($F$45:$F$108,$J$45:$J$108,"="&amp;AD$145,$B$45:$B$108,"="&amp;$B160),"")</f>
        <v/>
      </c>
      <c r="AE160" s="178" t="str">
        <f>IF('3f WHD'!AL$13&lt;&gt;"",SUMIFS($F$45:$F$108,$K$45:$K$108,"="&amp;AE$145,$B$45:$B$108,"="&amp;$B160)+SUMIFS($F$45:$F$108,$J$45:$J$108,"="&amp;AE$145,$B$45:$B$108,"="&amp;$B160),"")</f>
        <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f>IF('3f WHD'!AE$13&lt;&gt;"",SUMIFS($F$45:$F$108,$K$45:$K$108,"="&amp;X$145,$B$45:$B$108,"="&amp;$B161)+SUMIFS($F$45:$F$108,$J$45:$J$108,"="&amp;X$145,$B$45:$B$108,"="&amp;$B161),"")</f>
        <v>0</v>
      </c>
      <c r="Y161" s="178">
        <f>IF('3f WHD'!AF$13&lt;&gt;"",SUMIFS($F$45:$F$108,$K$45:$K$108,"="&amp;Y$145,$B$45:$B$108,"="&amp;$B161)+SUMIFS($F$45:$F$108,$J$45:$J$108,"="&amp;Y$145,$B$45:$B$108,"="&amp;$B161),"")</f>
        <v>0</v>
      </c>
      <c r="Z161" s="178">
        <f>IF('3f WHD'!AG$13&lt;&gt;"",SUMIFS($F$45:$F$108,$K$45:$K$108,"="&amp;Z$145,$B$45:$B$108,"="&amp;$B161)+SUMIFS($F$45:$F$108,$J$45:$J$108,"="&amp;Z$145,$B$45:$B$108,"="&amp;$B161),"")</f>
        <v>0</v>
      </c>
      <c r="AA161" s="178">
        <f>IF('3f WHD'!AH$13&lt;&gt;"",SUMIFS($F$45:$F$108,$K$45:$K$108,"="&amp;AA$145,$B$45:$B$108,"="&amp;$B161)+SUMIFS($F$45:$F$108,$J$45:$J$108,"="&amp;AA$145,$B$45:$B$108,"="&amp;$B161),"")</f>
        <v>0</v>
      </c>
      <c r="AB161" s="178" t="str">
        <f>IF('3f WHD'!AI$13&lt;&gt;"",SUMIFS($F$45:$F$108,$K$45:$K$108,"="&amp;AB$145,$B$45:$B$108,"="&amp;$B161)+SUMIFS($F$45:$F$108,$J$45:$J$108,"="&amp;AB$145,$B$45:$B$108,"="&amp;$B161),"")</f>
        <v/>
      </c>
      <c r="AC161" s="178" t="str">
        <f>IF('3f WHD'!AJ$13&lt;&gt;"",SUMIFS($F$45:$F$108,$K$45:$K$108,"="&amp;AC$145,$B$45:$B$108,"="&amp;$B161)+SUMIFS($F$45:$F$108,$J$45:$J$108,"="&amp;AC$145,$B$45:$B$108,"="&amp;$B161),"")</f>
        <v/>
      </c>
      <c r="AD161" s="178" t="str">
        <f>IF('3f WHD'!AK$13&lt;&gt;"",SUMIFS($F$45:$F$108,$K$45:$K$108,"="&amp;AD$145,$B$45:$B$108,"="&amp;$B161)+SUMIFS($F$45:$F$108,$J$45:$J$108,"="&amp;AD$145,$B$45:$B$108,"="&amp;$B161),"")</f>
        <v/>
      </c>
      <c r="AE161" s="178" t="str">
        <f>IF('3f WHD'!AL$13&lt;&gt;"",SUMIFS($F$45:$F$108,$K$45:$K$108,"="&amp;AE$145,$B$45:$B$108,"="&amp;$B161)+SUMIFS($F$45:$F$108,$J$45:$J$108,"="&amp;AE$145,$B$45:$B$108,"="&amp;$B161),"")</f>
        <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186" t="s">
        <v>439</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440</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7"/>
    </row>
    <row r="167" spans="1:51"/>
    <row r="168" spans="1:51" ht="27">
      <c r="B168" s="153"/>
      <c r="C168" s="153" t="s">
        <v>437</v>
      </c>
      <c r="D168" s="33" t="s">
        <v>99</v>
      </c>
      <c r="E168" s="33" t="s">
        <v>100</v>
      </c>
      <c r="F168" s="34" t="s">
        <v>101</v>
      </c>
      <c r="G168" s="33" t="s">
        <v>102</v>
      </c>
      <c r="H168" s="33" t="s">
        <v>103</v>
      </c>
      <c r="I168" s="155"/>
      <c r="J168" s="33" t="s">
        <v>104</v>
      </c>
      <c r="K168" s="29" t="s">
        <v>105</v>
      </c>
      <c r="L168" s="29" t="s">
        <v>106</v>
      </c>
      <c r="M168" s="35" t="s">
        <v>107</v>
      </c>
      <c r="N168" s="29" t="s">
        <v>108</v>
      </c>
      <c r="O168" s="29" t="s">
        <v>109</v>
      </c>
      <c r="P168" s="29" t="s">
        <v>110</v>
      </c>
      <c r="Q168" s="29" t="s">
        <v>111</v>
      </c>
      <c r="R168" s="155"/>
      <c r="S168" s="29" t="s">
        <v>112</v>
      </c>
      <c r="T168" s="29" t="s">
        <v>112</v>
      </c>
      <c r="U168" s="29" t="s">
        <v>113</v>
      </c>
      <c r="V168" s="29" t="s">
        <v>113</v>
      </c>
      <c r="W168" s="265" t="s">
        <v>114</v>
      </c>
      <c r="X168" s="265" t="s">
        <v>114</v>
      </c>
      <c r="Y168" s="266" t="s">
        <v>115</v>
      </c>
      <c r="Z168" s="264" t="s">
        <v>115</v>
      </c>
      <c r="AA168" s="264" t="s">
        <v>116</v>
      </c>
      <c r="AB168" s="264" t="s">
        <v>116</v>
      </c>
      <c r="AC168" s="264" t="s">
        <v>117</v>
      </c>
      <c r="AD168" s="264" t="s">
        <v>117</v>
      </c>
      <c r="AE168" s="264" t="s">
        <v>118</v>
      </c>
      <c r="AF168" s="264" t="s">
        <v>118</v>
      </c>
      <c r="AG168" s="264" t="s">
        <v>119</v>
      </c>
      <c r="AH168" s="264" t="s">
        <v>119</v>
      </c>
      <c r="AI168" s="264" t="s">
        <v>120</v>
      </c>
      <c r="AJ168" s="264" t="s">
        <v>120</v>
      </c>
      <c r="AK168" s="264" t="s">
        <v>121</v>
      </c>
      <c r="AL168" s="264" t="s">
        <v>121</v>
      </c>
      <c r="AM168" s="264" t="s">
        <v>122</v>
      </c>
      <c r="AN168" s="264" t="s">
        <v>122</v>
      </c>
      <c r="AO168" s="264" t="s">
        <v>123</v>
      </c>
      <c r="AP168" s="264" t="s">
        <v>123</v>
      </c>
      <c r="AQ168" s="264" t="s">
        <v>124</v>
      </c>
      <c r="AR168" s="264" t="s">
        <v>124</v>
      </c>
      <c r="AS168" s="264" t="s">
        <v>125</v>
      </c>
      <c r="AT168" s="264" t="s">
        <v>125</v>
      </c>
      <c r="AU168" s="264" t="s">
        <v>126</v>
      </c>
      <c r="AV168" s="264" t="s">
        <v>126</v>
      </c>
      <c r="AW168" s="264" t="s">
        <v>127</v>
      </c>
      <c r="AX168" s="264" t="s">
        <v>127</v>
      </c>
      <c r="AY168" s="264" t="s">
        <v>128</v>
      </c>
    </row>
    <row r="169" spans="1:51" ht="23.5">
      <c r="B169" s="153"/>
      <c r="C169" s="153" t="s">
        <v>437</v>
      </c>
      <c r="D169" s="33" t="s">
        <v>99</v>
      </c>
      <c r="E169" s="33" t="s">
        <v>100</v>
      </c>
      <c r="F169" s="34" t="s">
        <v>101</v>
      </c>
      <c r="G169" s="33" t="s">
        <v>102</v>
      </c>
      <c r="H169" s="33" t="s">
        <v>103</v>
      </c>
      <c r="I169" s="155"/>
      <c r="J169" s="33" t="s">
        <v>104</v>
      </c>
      <c r="K169" s="29" t="s">
        <v>105</v>
      </c>
      <c r="L169" s="29" t="s">
        <v>106</v>
      </c>
      <c r="M169" s="35" t="s">
        <v>107</v>
      </c>
      <c r="N169" s="29" t="s">
        <v>108</v>
      </c>
      <c r="O169" s="29" t="s">
        <v>109</v>
      </c>
      <c r="P169" s="29" t="s">
        <v>110</v>
      </c>
      <c r="Q169" s="29" t="s">
        <v>111</v>
      </c>
      <c r="R169" s="155"/>
      <c r="S169" s="29" t="s">
        <v>112</v>
      </c>
      <c r="T169" s="29" t="s">
        <v>129</v>
      </c>
      <c r="U169" s="29" t="s">
        <v>113</v>
      </c>
      <c r="V169" s="29" t="s">
        <v>130</v>
      </c>
      <c r="W169" s="29" t="s">
        <v>131</v>
      </c>
      <c r="X169" s="29" t="s">
        <v>132</v>
      </c>
      <c r="Y169" s="29" t="s">
        <v>133</v>
      </c>
      <c r="Z169" s="29" t="s">
        <v>134</v>
      </c>
      <c r="AA169" s="29" t="s">
        <v>135</v>
      </c>
      <c r="AB169" s="29" t="s">
        <v>136</v>
      </c>
      <c r="AC169" s="29" t="s">
        <v>137</v>
      </c>
      <c r="AD169" s="29" t="s">
        <v>138</v>
      </c>
      <c r="AE169" s="29" t="s">
        <v>139</v>
      </c>
      <c r="AF169" s="29" t="s">
        <v>140</v>
      </c>
      <c r="AG169" s="29" t="s">
        <v>141</v>
      </c>
      <c r="AH169" s="29" t="s">
        <v>142</v>
      </c>
      <c r="AI169" s="29" t="s">
        <v>143</v>
      </c>
      <c r="AJ169" s="29" t="s">
        <v>144</v>
      </c>
      <c r="AK169" s="29" t="s">
        <v>145</v>
      </c>
      <c r="AL169" s="29" t="s">
        <v>146</v>
      </c>
      <c r="AM169" s="29" t="s">
        <v>147</v>
      </c>
      <c r="AN169" s="29" t="s">
        <v>148</v>
      </c>
      <c r="AO169" s="29" t="s">
        <v>149</v>
      </c>
      <c r="AP169" s="29" t="s">
        <v>150</v>
      </c>
      <c r="AQ169" s="29" t="s">
        <v>151</v>
      </c>
      <c r="AR169" s="29" t="s">
        <v>152</v>
      </c>
      <c r="AS169" s="29" t="s">
        <v>153</v>
      </c>
      <c r="AT169" s="29" t="s">
        <v>154</v>
      </c>
      <c r="AU169" s="29" t="s">
        <v>155</v>
      </c>
      <c r="AV169" s="29" t="s">
        <v>156</v>
      </c>
      <c r="AW169" s="29" t="s">
        <v>157</v>
      </c>
      <c r="AX169" s="29" t="s">
        <v>158</v>
      </c>
      <c r="AY169" s="29" t="s">
        <v>159</v>
      </c>
    </row>
    <row r="170" spans="1:51" ht="69.5">
      <c r="B170" s="153" t="s">
        <v>441</v>
      </c>
      <c r="C170" s="179" t="s">
        <v>442</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2">
        <f>IF(D146="","",IF(D146&lt;&gt;0,SUMIF($B$117:$B$132,D$170,$E$117:$E$132)/SUMIF($B$117:$B$132,$B171,$E$117:$E$132),""))</f>
        <v>1.012</v>
      </c>
      <c r="E171" s="192">
        <f t="shared" ref="E171:H171" si="7">IF(E146="","",IF(E146&lt;&gt;0,SUMIF($B$117:$B$132,E$170,$E$117:$E$132)/SUMIF($B$117:$B$132,$B171,$E$117:$E$132),""))</f>
        <v>1.0372999999999999</v>
      </c>
      <c r="F171" s="192" t="str">
        <f t="shared" si="7"/>
        <v/>
      </c>
      <c r="G171" s="192" t="str">
        <f t="shared" si="7"/>
        <v/>
      </c>
      <c r="H171" s="192" t="str">
        <f t="shared" si="7"/>
        <v/>
      </c>
      <c r="I171" s="184"/>
      <c r="J171" s="192" t="str">
        <f>IF(J146="","",IF(J146&lt;&gt;0,SUMIF($B$117:$B$132,J$170,$E$117:$E$132)/SUMIF($B$117:$B$132,$B171,$E$117:$E$132),""))</f>
        <v/>
      </c>
      <c r="K171" s="192" t="str">
        <f t="shared" ref="K171:Q171" si="8">IF(K146="","",IF(K146&lt;&gt;0,SUMIF($B$117:$B$132,K$170,$E$117:$E$132)/SUMIF($B$117:$B$132,$B171,$E$117:$E$132),""))</f>
        <v/>
      </c>
      <c r="L171" s="192" t="str">
        <f t="shared" si="8"/>
        <v/>
      </c>
      <c r="M171" s="192" t="str">
        <f t="shared" si="8"/>
        <v/>
      </c>
      <c r="N171" s="192" t="str">
        <f t="shared" si="8"/>
        <v/>
      </c>
      <c r="O171" s="192" t="str">
        <f t="shared" si="8"/>
        <v/>
      </c>
      <c r="P171" s="192" t="str">
        <f t="shared" si="8"/>
        <v/>
      </c>
      <c r="Q171" s="192" t="str">
        <f t="shared" si="8"/>
        <v/>
      </c>
      <c r="R171" s="184"/>
      <c r="S171" s="192" t="str">
        <f>IF(T146="","",IF(T146&lt;&gt;0,SUMIF($B$117:$B$132,T$170,$E$117:$E$132)/SUMIF($B$117:$B$132,$B171,$E$117:$E$132),""))</f>
        <v/>
      </c>
      <c r="T171" s="192" t="str">
        <f>IF(T146="","",IF(T146&lt;&gt;0,SUMIF($B$117:$B$132,T$170,$E$117:$E$132)/SUMIF($B$117:$B$132,$B171,$E$117:$E$132),""))</f>
        <v/>
      </c>
      <c r="U171" s="192" t="str">
        <f>IF(V146="","",IF(V146&lt;&gt;0,SUMIF($B$117:$B$132,V$170,$E$117:$E$132)/SUMIF($B$117:$B$132,$B171,$E$117:$E$132),""))</f>
        <v/>
      </c>
      <c r="V171" s="192" t="str">
        <f>IF(V146="","",IF(V146&lt;&gt;0,SUMIF($B$117:$B$132,V$170,$E$117:$E$132)/SUMIF($B$117:$B$132,$B171,$E$117:$E$132),""))</f>
        <v/>
      </c>
      <c r="W171" s="192" t="str">
        <f t="shared" ref="V171:AY179" si="9">IF(W146="","",IF(W146&lt;&gt;0,SUMIF($B$117:$B$132,W$170,$E$117:$E$132)/SUMIF($B$117:$B$132,$B171,$E$117:$E$132),""))</f>
        <v/>
      </c>
      <c r="X171" s="192" t="str">
        <f t="shared" si="9"/>
        <v/>
      </c>
      <c r="Y171" s="192" t="str">
        <f t="shared" si="9"/>
        <v/>
      </c>
      <c r="Z171" s="192" t="str">
        <f t="shared" si="9"/>
        <v/>
      </c>
      <c r="AA171" s="192" t="str">
        <f t="shared" si="9"/>
        <v/>
      </c>
      <c r="AB171" s="192" t="str">
        <f t="shared" si="9"/>
        <v/>
      </c>
      <c r="AC171" s="192" t="str">
        <f t="shared" si="9"/>
        <v/>
      </c>
      <c r="AD171" s="192" t="str">
        <f t="shared" si="9"/>
        <v/>
      </c>
      <c r="AE171" s="192" t="str">
        <f t="shared" si="9"/>
        <v/>
      </c>
      <c r="AF171" s="192" t="str">
        <f t="shared" si="9"/>
        <v/>
      </c>
      <c r="AG171" s="192" t="str">
        <f t="shared" si="9"/>
        <v/>
      </c>
      <c r="AH171" s="192" t="str">
        <f t="shared" si="9"/>
        <v/>
      </c>
      <c r="AI171" s="192" t="str">
        <f t="shared" si="9"/>
        <v/>
      </c>
      <c r="AJ171" s="192" t="str">
        <f t="shared" si="9"/>
        <v/>
      </c>
      <c r="AK171" s="192" t="str">
        <f t="shared" si="9"/>
        <v/>
      </c>
      <c r="AL171" s="192" t="str">
        <f t="shared" si="9"/>
        <v/>
      </c>
      <c r="AM171" s="192" t="str">
        <f t="shared" si="9"/>
        <v/>
      </c>
      <c r="AN171" s="192" t="str">
        <f t="shared" si="9"/>
        <v/>
      </c>
      <c r="AO171" s="192" t="str">
        <f t="shared" si="9"/>
        <v/>
      </c>
      <c r="AP171" s="192" t="str">
        <f t="shared" si="9"/>
        <v/>
      </c>
      <c r="AQ171" s="192" t="str">
        <f t="shared" si="9"/>
        <v/>
      </c>
      <c r="AR171" s="192" t="str">
        <f t="shared" si="9"/>
        <v/>
      </c>
      <c r="AS171" s="192" t="str">
        <f t="shared" si="9"/>
        <v/>
      </c>
      <c r="AT171" s="192" t="str">
        <f t="shared" si="9"/>
        <v/>
      </c>
      <c r="AU171" s="192" t="str">
        <f t="shared" si="9"/>
        <v/>
      </c>
      <c r="AV171" s="192" t="str">
        <f t="shared" si="9"/>
        <v/>
      </c>
      <c r="AW171" s="192" t="str">
        <f t="shared" si="9"/>
        <v/>
      </c>
      <c r="AX171" s="192" t="str">
        <f t="shared" si="9"/>
        <v/>
      </c>
      <c r="AY171" s="192" t="str">
        <f t="shared" si="9"/>
        <v/>
      </c>
    </row>
    <row r="172" spans="1:51">
      <c r="B172" s="176">
        <v>7</v>
      </c>
      <c r="C172" s="176"/>
      <c r="D172" s="192" t="str">
        <f t="shared" ref="D172:H186" si="10">IF(D147="","",IF(D147&lt;&gt;0,SUMIF($B$117:$B$132,D$170,$E$117:$E$132)/SUMIF($B$117:$B$132,$B172,$E$117:$E$132),""))</f>
        <v/>
      </c>
      <c r="E172" s="192">
        <f t="shared" si="10"/>
        <v>1.0249999999999999</v>
      </c>
      <c r="F172" s="192">
        <f t="shared" si="10"/>
        <v>1.0249999999999999</v>
      </c>
      <c r="G172" s="192">
        <f t="shared" si="10"/>
        <v>1.0670249999999999</v>
      </c>
      <c r="H172" s="192" t="str">
        <f t="shared" si="10"/>
        <v/>
      </c>
      <c r="I172" s="184"/>
      <c r="J172" s="192" t="str">
        <f t="shared" ref="J172:Q186" si="11">IF(J147="","",IF(J147&lt;&gt;0,SUMIF($B$117:$B$132,J$170,$E$117:$E$132)/SUMIF($B$117:$B$132,$B172,$E$117:$E$132),""))</f>
        <v/>
      </c>
      <c r="K172" s="192" t="str">
        <f t="shared" si="11"/>
        <v/>
      </c>
      <c r="L172" s="192" t="str">
        <f t="shared" si="11"/>
        <v/>
      </c>
      <c r="M172" s="192" t="str">
        <f t="shared" si="11"/>
        <v/>
      </c>
      <c r="N172" s="192" t="str">
        <f t="shared" si="11"/>
        <v/>
      </c>
      <c r="O172" s="192" t="str">
        <f t="shared" si="11"/>
        <v/>
      </c>
      <c r="P172" s="192" t="str">
        <f t="shared" si="11"/>
        <v/>
      </c>
      <c r="Q172" s="192" t="str">
        <f t="shared" si="11"/>
        <v/>
      </c>
      <c r="R172" s="184"/>
      <c r="S172" s="192" t="str">
        <f t="shared" ref="S172:S186" si="12">IF(T147="","",IF(T147&lt;&gt;0,SUMIF($B$117:$B$132,T$170,$E$117:$E$132)/SUMIF($B$117:$B$132,$B172,$E$117:$E$132),""))</f>
        <v/>
      </c>
      <c r="T172" s="192" t="str">
        <f t="shared" ref="T172:AJ186" si="13">IF(T147="","",IF(T147&lt;&gt;0,SUMIF($B$117:$B$132,T$170,$E$117:$E$132)/SUMIF($B$117:$B$132,$B172,$E$117:$E$132),""))</f>
        <v/>
      </c>
      <c r="U172" s="192" t="str">
        <f t="shared" ref="U172:U185" si="14">IF(V147="","",IF(V147&lt;&gt;0,SUMIF($B$117:$B$132,V$170,$E$117:$E$132)/SUMIF($B$117:$B$132,$B172,$E$117:$E$132),""))</f>
        <v/>
      </c>
      <c r="V172" s="192" t="str">
        <f t="shared" si="13"/>
        <v/>
      </c>
      <c r="W172" s="192" t="str">
        <f t="shared" si="13"/>
        <v/>
      </c>
      <c r="X172" s="192" t="str">
        <f t="shared" si="13"/>
        <v/>
      </c>
      <c r="Y172" s="192" t="str">
        <f t="shared" si="13"/>
        <v/>
      </c>
      <c r="Z172" s="192" t="str">
        <f t="shared" si="13"/>
        <v/>
      </c>
      <c r="AA172" s="192" t="str">
        <f t="shared" si="13"/>
        <v/>
      </c>
      <c r="AB172" s="192" t="str">
        <f t="shared" si="13"/>
        <v/>
      </c>
      <c r="AC172" s="192" t="str">
        <f t="shared" si="13"/>
        <v/>
      </c>
      <c r="AD172" s="192" t="str">
        <f t="shared" si="13"/>
        <v/>
      </c>
      <c r="AE172" s="192" t="str">
        <f t="shared" si="13"/>
        <v/>
      </c>
      <c r="AF172" s="192" t="str">
        <f t="shared" si="13"/>
        <v/>
      </c>
      <c r="AG172" s="192" t="str">
        <f t="shared" si="13"/>
        <v/>
      </c>
      <c r="AH172" s="192" t="str">
        <f t="shared" si="13"/>
        <v/>
      </c>
      <c r="AI172" s="192" t="str">
        <f t="shared" si="13"/>
        <v/>
      </c>
      <c r="AJ172" s="192" t="str">
        <f t="shared" si="13"/>
        <v/>
      </c>
      <c r="AK172" s="192" t="str">
        <f t="shared" si="9"/>
        <v/>
      </c>
      <c r="AL172" s="192" t="str">
        <f t="shared" si="9"/>
        <v/>
      </c>
      <c r="AM172" s="192" t="str">
        <f t="shared" si="9"/>
        <v/>
      </c>
      <c r="AN172" s="192" t="str">
        <f t="shared" si="9"/>
        <v/>
      </c>
      <c r="AO172" s="192" t="str">
        <f t="shared" si="9"/>
        <v/>
      </c>
      <c r="AP172" s="192" t="str">
        <f t="shared" si="9"/>
        <v/>
      </c>
      <c r="AQ172" s="192" t="str">
        <f t="shared" si="9"/>
        <v/>
      </c>
      <c r="AR172" s="192" t="str">
        <f t="shared" si="9"/>
        <v/>
      </c>
      <c r="AS172" s="192" t="str">
        <f t="shared" si="9"/>
        <v/>
      </c>
      <c r="AT172" s="192" t="str">
        <f t="shared" si="9"/>
        <v/>
      </c>
      <c r="AU172" s="192" t="str">
        <f t="shared" si="9"/>
        <v/>
      </c>
      <c r="AV172" s="192" t="str">
        <f t="shared" si="9"/>
        <v/>
      </c>
      <c r="AW172" s="192" t="str">
        <f t="shared" si="9"/>
        <v/>
      </c>
      <c r="AX172" s="192" t="str">
        <f t="shared" si="9"/>
        <v/>
      </c>
      <c r="AY172" s="192" t="str">
        <f t="shared" si="9"/>
        <v/>
      </c>
    </row>
    <row r="173" spans="1:51">
      <c r="B173" s="176">
        <v>8</v>
      </c>
      <c r="C173" s="176"/>
      <c r="D173" s="192" t="str">
        <f t="shared" si="10"/>
        <v/>
      </c>
      <c r="E173" s="192" t="str">
        <f t="shared" si="10"/>
        <v/>
      </c>
      <c r="F173" s="192" t="str">
        <f t="shared" si="10"/>
        <v/>
      </c>
      <c r="G173" s="192">
        <f t="shared" si="10"/>
        <v>1.0409999999999999</v>
      </c>
      <c r="H173" s="192">
        <f t="shared" si="10"/>
        <v>1.0409999999999999</v>
      </c>
      <c r="I173" s="184"/>
      <c r="J173" s="192">
        <f t="shared" si="11"/>
        <v>1.0409999999999999</v>
      </c>
      <c r="K173" s="192">
        <f t="shared" si="11"/>
        <v>1.0691069999999998</v>
      </c>
      <c r="L173" s="192" t="str">
        <f t="shared" si="11"/>
        <v/>
      </c>
      <c r="M173" s="192" t="str">
        <f t="shared" si="11"/>
        <v/>
      </c>
      <c r="N173" s="192" t="str">
        <f t="shared" si="11"/>
        <v/>
      </c>
      <c r="O173" s="192" t="str">
        <f t="shared" si="11"/>
        <v/>
      </c>
      <c r="P173" s="192" t="str">
        <f t="shared" si="11"/>
        <v/>
      </c>
      <c r="Q173" s="192" t="str">
        <f t="shared" si="11"/>
        <v/>
      </c>
      <c r="R173" s="184"/>
      <c r="S173" s="192" t="str">
        <f t="shared" si="12"/>
        <v/>
      </c>
      <c r="T173" s="192" t="str">
        <f t="shared" si="13"/>
        <v/>
      </c>
      <c r="U173" s="192" t="str">
        <f t="shared" si="14"/>
        <v/>
      </c>
      <c r="V173" s="192" t="str">
        <f t="shared" si="9"/>
        <v/>
      </c>
      <c r="W173" s="192" t="str">
        <f t="shared" si="9"/>
        <v/>
      </c>
      <c r="X173" s="192" t="str">
        <f t="shared" si="9"/>
        <v/>
      </c>
      <c r="Y173" s="192" t="str">
        <f t="shared" si="9"/>
        <v/>
      </c>
      <c r="Z173" s="192" t="str">
        <f t="shared" si="9"/>
        <v/>
      </c>
      <c r="AA173" s="192" t="str">
        <f t="shared" si="9"/>
        <v/>
      </c>
      <c r="AB173" s="192" t="str">
        <f t="shared" si="9"/>
        <v/>
      </c>
      <c r="AC173" s="192" t="str">
        <f t="shared" si="9"/>
        <v/>
      </c>
      <c r="AD173" s="192" t="str">
        <f t="shared" si="9"/>
        <v/>
      </c>
      <c r="AE173" s="192" t="str">
        <f t="shared" si="9"/>
        <v/>
      </c>
      <c r="AF173" s="192" t="str">
        <f t="shared" si="9"/>
        <v/>
      </c>
      <c r="AG173" s="192" t="str">
        <f t="shared" si="9"/>
        <v/>
      </c>
      <c r="AH173" s="192" t="str">
        <f t="shared" si="9"/>
        <v/>
      </c>
      <c r="AI173" s="192" t="str">
        <f t="shared" si="9"/>
        <v/>
      </c>
      <c r="AJ173" s="192" t="str">
        <f t="shared" si="9"/>
        <v/>
      </c>
      <c r="AK173" s="192" t="str">
        <f t="shared" si="9"/>
        <v/>
      </c>
      <c r="AL173" s="192" t="str">
        <f t="shared" si="9"/>
        <v/>
      </c>
      <c r="AM173" s="192" t="str">
        <f t="shared" si="9"/>
        <v/>
      </c>
      <c r="AN173" s="192" t="str">
        <f t="shared" si="9"/>
        <v/>
      </c>
      <c r="AO173" s="192" t="str">
        <f t="shared" si="9"/>
        <v/>
      </c>
      <c r="AP173" s="192" t="str">
        <f t="shared" si="9"/>
        <v/>
      </c>
      <c r="AQ173" s="192" t="str">
        <f t="shared" si="9"/>
        <v/>
      </c>
      <c r="AR173" s="192" t="str">
        <f t="shared" si="9"/>
        <v/>
      </c>
      <c r="AS173" s="192" t="str">
        <f t="shared" si="9"/>
        <v/>
      </c>
      <c r="AT173" s="192" t="str">
        <f t="shared" si="9"/>
        <v/>
      </c>
      <c r="AU173" s="192" t="str">
        <f t="shared" si="9"/>
        <v/>
      </c>
      <c r="AV173" s="192" t="str">
        <f t="shared" si="9"/>
        <v/>
      </c>
      <c r="AW173" s="192" t="str">
        <f t="shared" si="9"/>
        <v/>
      </c>
      <c r="AX173" s="192" t="str">
        <f t="shared" si="9"/>
        <v/>
      </c>
      <c r="AY173" s="192" t="str">
        <f t="shared" si="9"/>
        <v/>
      </c>
    </row>
    <row r="174" spans="1:51">
      <c r="B174" s="176">
        <v>9</v>
      </c>
      <c r="C174" s="176"/>
      <c r="D174" s="192" t="str">
        <f t="shared" si="10"/>
        <v/>
      </c>
      <c r="E174" s="192" t="str">
        <f t="shared" si="10"/>
        <v/>
      </c>
      <c r="F174" s="192" t="str">
        <f t="shared" si="10"/>
        <v/>
      </c>
      <c r="G174" s="192" t="str">
        <f t="shared" si="10"/>
        <v/>
      </c>
      <c r="H174" s="192" t="str">
        <f t="shared" si="10"/>
        <v/>
      </c>
      <c r="I174" s="184"/>
      <c r="J174" s="192" t="str">
        <f t="shared" si="11"/>
        <v/>
      </c>
      <c r="K174" s="192">
        <f t="shared" si="11"/>
        <v>1.0269999999999999</v>
      </c>
      <c r="L174" s="192">
        <f t="shared" si="11"/>
        <v>1.0269999999999999</v>
      </c>
      <c r="M174" s="192">
        <f t="shared" si="11"/>
        <v>1.0495939999999999</v>
      </c>
      <c r="N174" s="192" t="str">
        <f t="shared" si="11"/>
        <v/>
      </c>
      <c r="O174" s="192" t="str">
        <f t="shared" si="11"/>
        <v/>
      </c>
      <c r="P174" s="192" t="str">
        <f t="shared" si="11"/>
        <v/>
      </c>
      <c r="Q174" s="192" t="str">
        <f t="shared" si="11"/>
        <v/>
      </c>
      <c r="R174" s="184"/>
      <c r="S174" s="192" t="str">
        <f t="shared" si="12"/>
        <v/>
      </c>
      <c r="T174" s="192" t="str">
        <f t="shared" si="13"/>
        <v/>
      </c>
      <c r="U174" s="192" t="str">
        <f t="shared" si="14"/>
        <v/>
      </c>
      <c r="V174" s="192" t="str">
        <f t="shared" si="9"/>
        <v/>
      </c>
      <c r="W174" s="192" t="str">
        <f t="shared" si="9"/>
        <v/>
      </c>
      <c r="X174" s="192" t="str">
        <f t="shared" si="9"/>
        <v/>
      </c>
      <c r="Y174" s="192" t="str">
        <f t="shared" si="9"/>
        <v/>
      </c>
      <c r="Z174" s="192" t="str">
        <f t="shared" si="9"/>
        <v/>
      </c>
      <c r="AA174" s="192" t="str">
        <f t="shared" si="9"/>
        <v/>
      </c>
      <c r="AB174" s="192" t="str">
        <f t="shared" si="9"/>
        <v/>
      </c>
      <c r="AC174" s="192" t="str">
        <f t="shared" si="9"/>
        <v/>
      </c>
      <c r="AD174" s="192" t="str">
        <f t="shared" si="9"/>
        <v/>
      </c>
      <c r="AE174" s="192" t="str">
        <f t="shared" si="9"/>
        <v/>
      </c>
      <c r="AF174" s="192" t="str">
        <f t="shared" si="9"/>
        <v/>
      </c>
      <c r="AG174" s="192" t="str">
        <f t="shared" si="9"/>
        <v/>
      </c>
      <c r="AH174" s="192" t="str">
        <f t="shared" si="9"/>
        <v/>
      </c>
      <c r="AI174" s="192" t="str">
        <f t="shared" si="9"/>
        <v/>
      </c>
      <c r="AJ174" s="192" t="str">
        <f t="shared" si="9"/>
        <v/>
      </c>
      <c r="AK174" s="192" t="str">
        <f t="shared" si="9"/>
        <v/>
      </c>
      <c r="AL174" s="192" t="str">
        <f t="shared" si="9"/>
        <v/>
      </c>
      <c r="AM174" s="192" t="str">
        <f t="shared" si="9"/>
        <v/>
      </c>
      <c r="AN174" s="192" t="str">
        <f t="shared" si="9"/>
        <v/>
      </c>
      <c r="AO174" s="192" t="str">
        <f t="shared" si="9"/>
        <v/>
      </c>
      <c r="AP174" s="192" t="str">
        <f t="shared" si="9"/>
        <v/>
      </c>
      <c r="AQ174" s="192" t="str">
        <f t="shared" si="9"/>
        <v/>
      </c>
      <c r="AR174" s="192" t="str">
        <f t="shared" si="9"/>
        <v/>
      </c>
      <c r="AS174" s="192" t="str">
        <f t="shared" si="9"/>
        <v/>
      </c>
      <c r="AT174" s="192" t="str">
        <f t="shared" si="9"/>
        <v/>
      </c>
      <c r="AU174" s="192" t="str">
        <f t="shared" si="9"/>
        <v/>
      </c>
      <c r="AV174" s="192" t="str">
        <f t="shared" si="9"/>
        <v/>
      </c>
      <c r="AW174" s="192" t="str">
        <f t="shared" si="9"/>
        <v/>
      </c>
      <c r="AX174" s="192" t="str">
        <f t="shared" si="9"/>
        <v/>
      </c>
      <c r="AY174" s="192" t="str">
        <f t="shared" si="9"/>
        <v/>
      </c>
    </row>
    <row r="175" spans="1:51">
      <c r="B175" s="176">
        <v>10</v>
      </c>
      <c r="C175" s="176"/>
      <c r="D175" s="192" t="str">
        <f t="shared" si="10"/>
        <v/>
      </c>
      <c r="E175" s="192" t="str">
        <f t="shared" si="10"/>
        <v/>
      </c>
      <c r="F175" s="192" t="str">
        <f t="shared" si="10"/>
        <v/>
      </c>
      <c r="G175" s="192" t="str">
        <f t="shared" si="10"/>
        <v/>
      </c>
      <c r="H175" s="192" t="str">
        <f t="shared" si="10"/>
        <v/>
      </c>
      <c r="I175" s="184"/>
      <c r="J175" s="192" t="str">
        <f t="shared" si="11"/>
        <v/>
      </c>
      <c r="K175" s="192" t="str">
        <f t="shared" si="11"/>
        <v/>
      </c>
      <c r="L175" s="192" t="str">
        <f t="shared" si="11"/>
        <v/>
      </c>
      <c r="M175" s="192">
        <f t="shared" si="11"/>
        <v>1.022</v>
      </c>
      <c r="N175" s="192">
        <f t="shared" si="11"/>
        <v>1.022</v>
      </c>
      <c r="O175" s="192">
        <f t="shared" si="11"/>
        <v>1.0342640000000001</v>
      </c>
      <c r="P175" s="192" t="str">
        <f t="shared" si="11"/>
        <v/>
      </c>
      <c r="Q175" s="192" t="str">
        <f t="shared" si="11"/>
        <v/>
      </c>
      <c r="R175" s="184"/>
      <c r="S175" s="192" t="str">
        <f t="shared" si="12"/>
        <v/>
      </c>
      <c r="T175" s="192" t="str">
        <f t="shared" si="13"/>
        <v/>
      </c>
      <c r="U175" s="192" t="str">
        <f t="shared" si="14"/>
        <v/>
      </c>
      <c r="V175" s="192" t="str">
        <f t="shared" si="9"/>
        <v/>
      </c>
      <c r="W175" s="192" t="str">
        <f t="shared" si="9"/>
        <v/>
      </c>
      <c r="X175" s="192" t="str">
        <f t="shared" si="9"/>
        <v/>
      </c>
      <c r="Y175" s="192" t="str">
        <f t="shared" si="9"/>
        <v/>
      </c>
      <c r="Z175" s="192" t="str">
        <f t="shared" si="9"/>
        <v/>
      </c>
      <c r="AA175" s="192" t="str">
        <f t="shared" si="9"/>
        <v/>
      </c>
      <c r="AB175" s="192" t="str">
        <f t="shared" si="9"/>
        <v/>
      </c>
      <c r="AC175" s="192" t="str">
        <f t="shared" si="9"/>
        <v/>
      </c>
      <c r="AD175" s="192" t="str">
        <f t="shared" si="9"/>
        <v/>
      </c>
      <c r="AE175" s="192" t="str">
        <f t="shared" si="9"/>
        <v/>
      </c>
      <c r="AF175" s="192" t="str">
        <f t="shared" si="9"/>
        <v/>
      </c>
      <c r="AG175" s="192" t="str">
        <f t="shared" si="9"/>
        <v/>
      </c>
      <c r="AH175" s="192" t="str">
        <f t="shared" si="9"/>
        <v/>
      </c>
      <c r="AI175" s="192" t="str">
        <f t="shared" si="9"/>
        <v/>
      </c>
      <c r="AJ175" s="192" t="str">
        <f t="shared" si="9"/>
        <v/>
      </c>
      <c r="AK175" s="192" t="str">
        <f t="shared" si="9"/>
        <v/>
      </c>
      <c r="AL175" s="192" t="str">
        <f t="shared" si="9"/>
        <v/>
      </c>
      <c r="AM175" s="192" t="str">
        <f t="shared" si="9"/>
        <v/>
      </c>
      <c r="AN175" s="192" t="str">
        <f t="shared" si="9"/>
        <v/>
      </c>
      <c r="AO175" s="192" t="str">
        <f t="shared" si="9"/>
        <v/>
      </c>
      <c r="AP175" s="192" t="str">
        <f t="shared" si="9"/>
        <v/>
      </c>
      <c r="AQ175" s="192" t="str">
        <f t="shared" si="9"/>
        <v/>
      </c>
      <c r="AR175" s="192" t="str">
        <f t="shared" si="9"/>
        <v/>
      </c>
      <c r="AS175" s="192" t="str">
        <f t="shared" si="9"/>
        <v/>
      </c>
      <c r="AT175" s="192" t="str">
        <f t="shared" si="9"/>
        <v/>
      </c>
      <c r="AU175" s="192" t="str">
        <f t="shared" si="9"/>
        <v/>
      </c>
      <c r="AV175" s="192" t="str">
        <f t="shared" si="9"/>
        <v/>
      </c>
      <c r="AW175" s="192" t="str">
        <f t="shared" si="9"/>
        <v/>
      </c>
      <c r="AX175" s="192" t="str">
        <f t="shared" si="9"/>
        <v/>
      </c>
      <c r="AY175" s="192" t="str">
        <f t="shared" si="9"/>
        <v/>
      </c>
    </row>
    <row r="176" spans="1:51">
      <c r="B176" s="176">
        <v>11</v>
      </c>
      <c r="C176" s="176"/>
      <c r="D176" s="192" t="str">
        <f t="shared" si="10"/>
        <v/>
      </c>
      <c r="E176" s="192" t="str">
        <f t="shared" si="10"/>
        <v/>
      </c>
      <c r="F176" s="192" t="str">
        <f t="shared" si="10"/>
        <v/>
      </c>
      <c r="G176" s="192" t="str">
        <f t="shared" si="10"/>
        <v/>
      </c>
      <c r="H176" s="192" t="str">
        <f t="shared" si="10"/>
        <v/>
      </c>
      <c r="I176" s="184"/>
      <c r="J176" s="192" t="str">
        <f t="shared" si="11"/>
        <v/>
      </c>
      <c r="K176" s="192" t="str">
        <f t="shared" si="11"/>
        <v/>
      </c>
      <c r="L176" s="192" t="str">
        <f t="shared" si="11"/>
        <v/>
      </c>
      <c r="M176" s="192" t="str">
        <f t="shared" si="11"/>
        <v/>
      </c>
      <c r="N176" s="192" t="str">
        <f t="shared" si="11"/>
        <v/>
      </c>
      <c r="O176" s="192">
        <f t="shared" si="11"/>
        <v>1.012</v>
      </c>
      <c r="P176" s="192">
        <f t="shared" si="11"/>
        <v>1.012</v>
      </c>
      <c r="Q176" s="192">
        <f t="shared" si="11"/>
        <v>1.0878999999999999</v>
      </c>
      <c r="R176" s="184"/>
      <c r="S176" s="192" t="str">
        <f t="shared" si="12"/>
        <v/>
      </c>
      <c r="T176" s="192" t="str">
        <f t="shared" si="13"/>
        <v/>
      </c>
      <c r="U176" s="192" t="str">
        <f t="shared" si="14"/>
        <v/>
      </c>
      <c r="V176" s="192" t="str">
        <f t="shared" si="9"/>
        <v/>
      </c>
      <c r="W176" s="192" t="str">
        <f t="shared" si="9"/>
        <v/>
      </c>
      <c r="X176" s="192" t="str">
        <f t="shared" si="9"/>
        <v/>
      </c>
      <c r="Y176" s="192" t="str">
        <f t="shared" si="9"/>
        <v/>
      </c>
      <c r="Z176" s="192" t="str">
        <f t="shared" si="9"/>
        <v/>
      </c>
      <c r="AA176" s="192" t="str">
        <f t="shared" si="9"/>
        <v/>
      </c>
      <c r="AB176" s="192" t="str">
        <f t="shared" si="9"/>
        <v/>
      </c>
      <c r="AC176" s="192" t="str">
        <f t="shared" si="9"/>
        <v/>
      </c>
      <c r="AD176" s="192" t="str">
        <f t="shared" si="9"/>
        <v/>
      </c>
      <c r="AE176" s="192" t="str">
        <f t="shared" si="9"/>
        <v/>
      </c>
      <c r="AF176" s="192" t="str">
        <f t="shared" si="9"/>
        <v/>
      </c>
      <c r="AG176" s="192" t="str">
        <f t="shared" si="9"/>
        <v/>
      </c>
      <c r="AH176" s="192" t="str">
        <f t="shared" si="9"/>
        <v/>
      </c>
      <c r="AI176" s="192" t="str">
        <f t="shared" si="9"/>
        <v/>
      </c>
      <c r="AJ176" s="192" t="str">
        <f t="shared" si="9"/>
        <v/>
      </c>
      <c r="AK176" s="192" t="str">
        <f t="shared" si="9"/>
        <v/>
      </c>
      <c r="AL176" s="192" t="str">
        <f t="shared" si="9"/>
        <v/>
      </c>
      <c r="AM176" s="192" t="str">
        <f t="shared" si="9"/>
        <v/>
      </c>
      <c r="AN176" s="192" t="str">
        <f t="shared" si="9"/>
        <v/>
      </c>
      <c r="AO176" s="192" t="str">
        <f t="shared" si="9"/>
        <v/>
      </c>
      <c r="AP176" s="192" t="str">
        <f t="shared" si="9"/>
        <v/>
      </c>
      <c r="AQ176" s="192" t="str">
        <f t="shared" si="9"/>
        <v/>
      </c>
      <c r="AR176" s="192" t="str">
        <f t="shared" si="9"/>
        <v/>
      </c>
      <c r="AS176" s="192" t="str">
        <f t="shared" si="9"/>
        <v/>
      </c>
      <c r="AT176" s="192" t="str">
        <f t="shared" si="9"/>
        <v/>
      </c>
      <c r="AU176" s="192" t="str">
        <f t="shared" si="9"/>
        <v/>
      </c>
      <c r="AV176" s="192" t="str">
        <f t="shared" si="9"/>
        <v/>
      </c>
      <c r="AW176" s="192" t="str">
        <f t="shared" si="9"/>
        <v/>
      </c>
      <c r="AX176" s="192" t="str">
        <f t="shared" si="9"/>
        <v/>
      </c>
      <c r="AY176" s="192" t="str">
        <f t="shared" si="9"/>
        <v/>
      </c>
    </row>
    <row r="177" spans="1:51">
      <c r="B177" s="176">
        <v>12</v>
      </c>
      <c r="C177" s="176"/>
      <c r="D177" s="192" t="str">
        <f t="shared" si="10"/>
        <v/>
      </c>
      <c r="E177" s="192" t="str">
        <f t="shared" si="10"/>
        <v/>
      </c>
      <c r="F177" s="192" t="str">
        <f t="shared" si="10"/>
        <v/>
      </c>
      <c r="G177" s="192" t="str">
        <f t="shared" si="10"/>
        <v/>
      </c>
      <c r="H177" s="192" t="str">
        <f t="shared" si="10"/>
        <v/>
      </c>
      <c r="I177" s="184"/>
      <c r="J177" s="192" t="str">
        <f t="shared" si="11"/>
        <v/>
      </c>
      <c r="K177" s="192" t="str">
        <f t="shared" si="11"/>
        <v/>
      </c>
      <c r="L177" s="192" t="str">
        <f t="shared" si="11"/>
        <v/>
      </c>
      <c r="M177" s="192" t="str">
        <f t="shared" si="11"/>
        <v/>
      </c>
      <c r="N177" s="192" t="str">
        <f t="shared" si="11"/>
        <v/>
      </c>
      <c r="O177" s="192" t="str">
        <f t="shared" si="11"/>
        <v/>
      </c>
      <c r="P177" s="192" t="str">
        <f t="shared" si="11"/>
        <v/>
      </c>
      <c r="Q177" s="192">
        <f t="shared" si="11"/>
        <v>1.075</v>
      </c>
      <c r="R177" s="184"/>
      <c r="S177" s="192">
        <f t="shared" si="12"/>
        <v>1.075</v>
      </c>
      <c r="T177" s="192">
        <f t="shared" si="13"/>
        <v>1.075</v>
      </c>
      <c r="U177" s="192">
        <f t="shared" si="14"/>
        <v>1.2190499999999997</v>
      </c>
      <c r="V177" s="192">
        <f t="shared" si="9"/>
        <v>1.2190499999999997</v>
      </c>
      <c r="W177" s="192" t="str">
        <f t="shared" si="9"/>
        <v/>
      </c>
      <c r="X177" s="192" t="str">
        <f t="shared" si="9"/>
        <v/>
      </c>
      <c r="Y177" s="192" t="str">
        <f t="shared" si="9"/>
        <v/>
      </c>
      <c r="Z177" s="192" t="str">
        <f t="shared" si="9"/>
        <v/>
      </c>
      <c r="AA177" s="192" t="str">
        <f t="shared" si="9"/>
        <v/>
      </c>
      <c r="AB177" s="192" t="str">
        <f t="shared" si="9"/>
        <v/>
      </c>
      <c r="AC177" s="192" t="str">
        <f t="shared" si="9"/>
        <v/>
      </c>
      <c r="AD177" s="192" t="str">
        <f t="shared" si="9"/>
        <v/>
      </c>
      <c r="AE177" s="192" t="str">
        <f t="shared" si="9"/>
        <v/>
      </c>
      <c r="AF177" s="192" t="str">
        <f t="shared" si="9"/>
        <v/>
      </c>
      <c r="AG177" s="192" t="str">
        <f t="shared" si="9"/>
        <v/>
      </c>
      <c r="AH177" s="192" t="str">
        <f t="shared" si="9"/>
        <v/>
      </c>
      <c r="AI177" s="192" t="str">
        <f t="shared" si="9"/>
        <v/>
      </c>
      <c r="AJ177" s="192" t="str">
        <f t="shared" si="9"/>
        <v/>
      </c>
      <c r="AK177" s="192" t="str">
        <f t="shared" si="9"/>
        <v/>
      </c>
      <c r="AL177" s="192" t="str">
        <f t="shared" si="9"/>
        <v/>
      </c>
      <c r="AM177" s="192" t="str">
        <f t="shared" si="9"/>
        <v/>
      </c>
      <c r="AN177" s="192" t="str">
        <f t="shared" si="9"/>
        <v/>
      </c>
      <c r="AO177" s="192" t="str">
        <f t="shared" si="9"/>
        <v/>
      </c>
      <c r="AP177" s="192" t="str">
        <f t="shared" si="9"/>
        <v/>
      </c>
      <c r="AQ177" s="192" t="str">
        <f t="shared" si="9"/>
        <v/>
      </c>
      <c r="AR177" s="192" t="str">
        <f t="shared" si="9"/>
        <v/>
      </c>
      <c r="AS177" s="192" t="str">
        <f t="shared" si="9"/>
        <v/>
      </c>
      <c r="AT177" s="192" t="str">
        <f t="shared" si="9"/>
        <v/>
      </c>
      <c r="AU177" s="192" t="str">
        <f t="shared" si="9"/>
        <v/>
      </c>
      <c r="AV177" s="192" t="str">
        <f t="shared" si="9"/>
        <v/>
      </c>
      <c r="AW177" s="192" t="str">
        <f t="shared" si="9"/>
        <v/>
      </c>
      <c r="AX177" s="192" t="str">
        <f t="shared" si="9"/>
        <v/>
      </c>
      <c r="AY177" s="192" t="str">
        <f t="shared" si="9"/>
        <v/>
      </c>
    </row>
    <row r="178" spans="1:51">
      <c r="B178" s="176">
        <v>13</v>
      </c>
      <c r="C178" s="176"/>
      <c r="D178" s="192" t="str">
        <f t="shared" si="10"/>
        <v/>
      </c>
      <c r="E178" s="192" t="str">
        <f t="shared" si="10"/>
        <v/>
      </c>
      <c r="F178" s="192" t="str">
        <f t="shared" si="10"/>
        <v/>
      </c>
      <c r="G178" s="192" t="str">
        <f t="shared" si="10"/>
        <v/>
      </c>
      <c r="H178" s="192" t="str">
        <f t="shared" si="10"/>
        <v/>
      </c>
      <c r="I178" s="184"/>
      <c r="J178" s="192" t="str">
        <f t="shared" si="11"/>
        <v/>
      </c>
      <c r="K178" s="192" t="str">
        <f t="shared" si="11"/>
        <v/>
      </c>
      <c r="L178" s="192" t="str">
        <f t="shared" si="11"/>
        <v/>
      </c>
      <c r="M178" s="192" t="str">
        <f t="shared" si="11"/>
        <v/>
      </c>
      <c r="N178" s="192" t="str">
        <f t="shared" si="11"/>
        <v/>
      </c>
      <c r="O178" s="192" t="str">
        <f t="shared" si="11"/>
        <v/>
      </c>
      <c r="P178" s="192" t="str">
        <f t="shared" si="11"/>
        <v/>
      </c>
      <c r="Q178" s="192" t="str">
        <f t="shared" si="11"/>
        <v/>
      </c>
      <c r="R178" s="184"/>
      <c r="S178" s="192" t="str">
        <f t="shared" si="12"/>
        <v/>
      </c>
      <c r="T178" s="192" t="str">
        <f t="shared" si="13"/>
        <v/>
      </c>
      <c r="U178" s="192">
        <f t="shared" si="14"/>
        <v>1.1339999999999999</v>
      </c>
      <c r="V178" s="192">
        <f t="shared" si="9"/>
        <v>1.1339999999999999</v>
      </c>
      <c r="W178" s="192">
        <f t="shared" si="9"/>
        <v>1.1339999999999999</v>
      </c>
      <c r="X178" s="192">
        <f t="shared" si="9"/>
        <v>1.1339999999999999</v>
      </c>
      <c r="Y178" s="192">
        <f t="shared" si="9"/>
        <v>1.1929679999999998</v>
      </c>
      <c r="Z178" s="192">
        <f t="shared" si="9"/>
        <v>1.1929679999999998</v>
      </c>
      <c r="AA178" s="192" t="str">
        <f t="shared" si="9"/>
        <v/>
      </c>
      <c r="AB178" s="192" t="str">
        <f t="shared" si="9"/>
        <v/>
      </c>
      <c r="AC178" s="192" t="str">
        <f t="shared" si="9"/>
        <v/>
      </c>
      <c r="AD178" s="192" t="str">
        <f t="shared" si="9"/>
        <v/>
      </c>
      <c r="AE178" s="192" t="str">
        <f t="shared" si="9"/>
        <v/>
      </c>
      <c r="AF178" s="192" t="str">
        <f t="shared" si="9"/>
        <v/>
      </c>
      <c r="AG178" s="192" t="str">
        <f t="shared" si="9"/>
        <v/>
      </c>
      <c r="AH178" s="192" t="str">
        <f t="shared" si="9"/>
        <v/>
      </c>
      <c r="AI178" s="192" t="str">
        <f t="shared" si="9"/>
        <v/>
      </c>
      <c r="AJ178" s="192" t="str">
        <f t="shared" si="9"/>
        <v/>
      </c>
      <c r="AK178" s="192" t="str">
        <f t="shared" si="9"/>
        <v/>
      </c>
      <c r="AL178" s="192" t="str">
        <f t="shared" si="9"/>
        <v/>
      </c>
      <c r="AM178" s="192" t="str">
        <f t="shared" si="9"/>
        <v/>
      </c>
      <c r="AN178" s="192" t="str">
        <f t="shared" si="9"/>
        <v/>
      </c>
      <c r="AO178" s="192" t="str">
        <f t="shared" si="9"/>
        <v/>
      </c>
      <c r="AP178" s="192" t="str">
        <f t="shared" si="9"/>
        <v/>
      </c>
      <c r="AQ178" s="192" t="str">
        <f t="shared" si="9"/>
        <v/>
      </c>
      <c r="AR178" s="192" t="str">
        <f t="shared" si="9"/>
        <v/>
      </c>
      <c r="AS178" s="192" t="str">
        <f t="shared" si="9"/>
        <v/>
      </c>
      <c r="AT178" s="192" t="str">
        <f t="shared" si="9"/>
        <v/>
      </c>
      <c r="AU178" s="192" t="str">
        <f t="shared" si="9"/>
        <v/>
      </c>
      <c r="AV178" s="192" t="str">
        <f t="shared" si="9"/>
        <v/>
      </c>
      <c r="AW178" s="192" t="str">
        <f t="shared" si="9"/>
        <v/>
      </c>
      <c r="AX178" s="192" t="str">
        <f t="shared" si="9"/>
        <v/>
      </c>
      <c r="AY178" s="192" t="str">
        <f t="shared" si="9"/>
        <v/>
      </c>
    </row>
    <row r="179" spans="1:51">
      <c r="B179" s="176">
        <v>14</v>
      </c>
      <c r="C179" s="176"/>
      <c r="D179" s="192" t="str">
        <f t="shared" si="10"/>
        <v/>
      </c>
      <c r="E179" s="192" t="str">
        <f t="shared" si="10"/>
        <v/>
      </c>
      <c r="F179" s="192" t="str">
        <f t="shared" si="10"/>
        <v/>
      </c>
      <c r="G179" s="192" t="str">
        <f t="shared" si="10"/>
        <v/>
      </c>
      <c r="H179" s="192" t="str">
        <f t="shared" si="10"/>
        <v/>
      </c>
      <c r="I179" s="184"/>
      <c r="J179" s="192" t="str">
        <f t="shared" si="11"/>
        <v/>
      </c>
      <c r="K179" s="192" t="str">
        <f t="shared" si="11"/>
        <v/>
      </c>
      <c r="L179" s="192" t="str">
        <f t="shared" si="11"/>
        <v/>
      </c>
      <c r="M179" s="192" t="str">
        <f t="shared" si="11"/>
        <v/>
      </c>
      <c r="N179" s="192" t="str">
        <f t="shared" si="11"/>
        <v/>
      </c>
      <c r="O179" s="192" t="str">
        <f t="shared" si="11"/>
        <v/>
      </c>
      <c r="P179" s="192" t="str">
        <f t="shared" si="11"/>
        <v/>
      </c>
      <c r="Q179" s="192" t="str">
        <f t="shared" si="11"/>
        <v/>
      </c>
      <c r="R179" s="184"/>
      <c r="S179" s="192" t="str">
        <f t="shared" si="12"/>
        <v/>
      </c>
      <c r="T179" s="192" t="str">
        <f t="shared" si="13"/>
        <v/>
      </c>
      <c r="U179" s="192" t="str">
        <f t="shared" si="14"/>
        <v/>
      </c>
      <c r="V179" s="192" t="str">
        <f t="shared" si="9"/>
        <v/>
      </c>
      <c r="W179" s="192" t="str">
        <f t="shared" si="9"/>
        <v/>
      </c>
      <c r="X179" s="192" t="str">
        <f t="shared" si="9"/>
        <v/>
      </c>
      <c r="Y179" s="192">
        <f t="shared" si="9"/>
        <v>1.052</v>
      </c>
      <c r="Z179" s="192">
        <f t="shared" si="9"/>
        <v>1.052</v>
      </c>
      <c r="AA179" s="192">
        <f t="shared" si="9"/>
        <v>1.052</v>
      </c>
      <c r="AB179" s="192" t="str">
        <f t="shared" si="9"/>
        <v/>
      </c>
      <c r="AC179" s="192" t="str">
        <f t="shared" si="9"/>
        <v/>
      </c>
      <c r="AD179" s="192" t="str">
        <f t="shared" si="9"/>
        <v/>
      </c>
      <c r="AE179" s="192" t="str">
        <f t="shared" si="9"/>
        <v/>
      </c>
      <c r="AF179" s="192" t="str">
        <f t="shared" si="9"/>
        <v/>
      </c>
      <c r="AG179" s="192" t="str">
        <f t="shared" si="9"/>
        <v/>
      </c>
      <c r="AH179" s="192" t="str">
        <f t="shared" si="9"/>
        <v/>
      </c>
      <c r="AI179" s="192" t="str">
        <f t="shared" si="9"/>
        <v/>
      </c>
      <c r="AJ179" s="192" t="str">
        <f t="shared" si="9"/>
        <v/>
      </c>
      <c r="AK179" s="192" t="str">
        <f t="shared" si="9"/>
        <v/>
      </c>
      <c r="AL179" s="192" t="str">
        <f t="shared" si="9"/>
        <v/>
      </c>
      <c r="AM179" s="192" t="str">
        <f t="shared" si="9"/>
        <v/>
      </c>
      <c r="AN179" s="192" t="str">
        <f t="shared" si="9"/>
        <v/>
      </c>
      <c r="AO179" s="192" t="str">
        <f t="shared" si="9"/>
        <v/>
      </c>
      <c r="AP179" s="192" t="str">
        <f t="shared" si="9"/>
        <v/>
      </c>
      <c r="AQ179" s="192" t="str">
        <f t="shared" si="9"/>
        <v/>
      </c>
      <c r="AR179" s="192" t="str">
        <f t="shared" si="9"/>
        <v/>
      </c>
      <c r="AS179" s="192" t="str">
        <f t="shared" si="9"/>
        <v/>
      </c>
      <c r="AT179" s="192" t="str">
        <f t="shared" si="9"/>
        <v/>
      </c>
      <c r="AU179" s="192" t="str">
        <f t="shared" si="9"/>
        <v/>
      </c>
      <c r="AV179" s="192" t="str">
        <f t="shared" si="9"/>
        <v/>
      </c>
      <c r="AW179" s="192" t="str">
        <f t="shared" si="9"/>
        <v/>
      </c>
      <c r="AX179" s="192" t="str">
        <f t="shared" si="9"/>
        <v/>
      </c>
      <c r="AY179" s="192" t="str">
        <f t="shared" si="9"/>
        <v/>
      </c>
    </row>
    <row r="180" spans="1:51">
      <c r="B180" s="176">
        <v>15</v>
      </c>
      <c r="C180" s="176"/>
      <c r="D180" s="192" t="str">
        <f t="shared" si="10"/>
        <v/>
      </c>
      <c r="E180" s="192" t="str">
        <f t="shared" si="10"/>
        <v/>
      </c>
      <c r="F180" s="192" t="str">
        <f t="shared" si="10"/>
        <v/>
      </c>
      <c r="G180" s="192" t="str">
        <f t="shared" si="10"/>
        <v/>
      </c>
      <c r="H180" s="192" t="str">
        <f t="shared" si="10"/>
        <v/>
      </c>
      <c r="I180" s="184"/>
      <c r="J180" s="192" t="str">
        <f t="shared" si="11"/>
        <v/>
      </c>
      <c r="K180" s="192" t="str">
        <f t="shared" si="11"/>
        <v/>
      </c>
      <c r="L180" s="192" t="str">
        <f t="shared" si="11"/>
        <v/>
      </c>
      <c r="M180" s="192" t="str">
        <f t="shared" si="11"/>
        <v/>
      </c>
      <c r="N180" s="192" t="str">
        <f t="shared" si="11"/>
        <v/>
      </c>
      <c r="O180" s="192" t="str">
        <f t="shared" si="11"/>
        <v/>
      </c>
      <c r="P180" s="192" t="str">
        <f t="shared" si="11"/>
        <v/>
      </c>
      <c r="Q180" s="192" t="str">
        <f t="shared" si="11"/>
        <v/>
      </c>
      <c r="R180" s="184"/>
      <c r="S180" s="192" t="str">
        <f t="shared" si="12"/>
        <v/>
      </c>
      <c r="T180" s="192" t="str">
        <f t="shared" si="13"/>
        <v/>
      </c>
      <c r="U180" s="192" t="str">
        <f t="shared" si="14"/>
        <v/>
      </c>
      <c r="V180" s="192" t="str">
        <f t="shared" ref="V180:AY186" si="15">IF(V155="","",IF(V155&lt;&gt;0,SUMIF($B$117:$B$132,V$170,$E$117:$E$132)/SUMIF($B$117:$B$132,$B180,$E$117:$E$132),""))</f>
        <v/>
      </c>
      <c r="W180" s="192" t="str">
        <f t="shared" si="15"/>
        <v/>
      </c>
      <c r="X180" s="192" t="str">
        <f t="shared" si="15"/>
        <v/>
      </c>
      <c r="Y180" s="192" t="str">
        <f t="shared" si="15"/>
        <v/>
      </c>
      <c r="Z180" s="192" t="str">
        <f t="shared" si="15"/>
        <v/>
      </c>
      <c r="AA180" s="192" t="str">
        <f t="shared" si="15"/>
        <v/>
      </c>
      <c r="AB180" s="192" t="str">
        <f t="shared" si="15"/>
        <v/>
      </c>
      <c r="AC180" s="192" t="str">
        <f t="shared" si="15"/>
        <v/>
      </c>
      <c r="AD180" s="192" t="str">
        <f t="shared" si="15"/>
        <v/>
      </c>
      <c r="AE180" s="192" t="str">
        <f t="shared" si="15"/>
        <v/>
      </c>
      <c r="AF180" s="192" t="str">
        <f t="shared" si="15"/>
        <v/>
      </c>
      <c r="AG180" s="192" t="str">
        <f t="shared" si="15"/>
        <v/>
      </c>
      <c r="AH180" s="192" t="str">
        <f t="shared" si="15"/>
        <v/>
      </c>
      <c r="AI180" s="192" t="str">
        <f t="shared" si="15"/>
        <v/>
      </c>
      <c r="AJ180" s="192" t="str">
        <f t="shared" si="15"/>
        <v/>
      </c>
      <c r="AK180" s="192" t="str">
        <f t="shared" si="15"/>
        <v/>
      </c>
      <c r="AL180" s="192" t="str">
        <f t="shared" si="15"/>
        <v/>
      </c>
      <c r="AM180" s="192" t="str">
        <f t="shared" si="15"/>
        <v/>
      </c>
      <c r="AN180" s="192" t="str">
        <f t="shared" si="15"/>
        <v/>
      </c>
      <c r="AO180" s="192" t="str">
        <f t="shared" si="15"/>
        <v/>
      </c>
      <c r="AP180" s="192" t="str">
        <f t="shared" si="15"/>
        <v/>
      </c>
      <c r="AQ180" s="192" t="str">
        <f t="shared" si="15"/>
        <v/>
      </c>
      <c r="AR180" s="192" t="str">
        <f t="shared" si="15"/>
        <v/>
      </c>
      <c r="AS180" s="192" t="str">
        <f t="shared" si="15"/>
        <v/>
      </c>
      <c r="AT180" s="192" t="str">
        <f t="shared" si="15"/>
        <v/>
      </c>
      <c r="AU180" s="192" t="str">
        <f t="shared" si="15"/>
        <v/>
      </c>
      <c r="AV180" s="192" t="str">
        <f t="shared" si="15"/>
        <v/>
      </c>
      <c r="AW180" s="192" t="str">
        <f t="shared" si="15"/>
        <v/>
      </c>
      <c r="AX180" s="192" t="str">
        <f t="shared" si="15"/>
        <v/>
      </c>
      <c r="AY180" s="192" t="str">
        <f t="shared" si="15"/>
        <v/>
      </c>
    </row>
    <row r="181" spans="1:51">
      <c r="B181" s="176">
        <v>16</v>
      </c>
      <c r="C181" s="176"/>
      <c r="D181" s="192" t="str">
        <f t="shared" si="10"/>
        <v/>
      </c>
      <c r="E181" s="192" t="str">
        <f t="shared" si="10"/>
        <v/>
      </c>
      <c r="F181" s="192" t="str">
        <f t="shared" si="10"/>
        <v/>
      </c>
      <c r="G181" s="192" t="str">
        <f t="shared" si="10"/>
        <v/>
      </c>
      <c r="H181" s="192" t="str">
        <f t="shared" si="10"/>
        <v/>
      </c>
      <c r="I181" s="184"/>
      <c r="J181" s="192" t="str">
        <f t="shared" si="11"/>
        <v/>
      </c>
      <c r="K181" s="192" t="str">
        <f t="shared" si="11"/>
        <v/>
      </c>
      <c r="L181" s="192" t="str">
        <f t="shared" si="11"/>
        <v/>
      </c>
      <c r="M181" s="192" t="str">
        <f t="shared" si="11"/>
        <v/>
      </c>
      <c r="N181" s="192" t="str">
        <f t="shared" si="11"/>
        <v/>
      </c>
      <c r="O181" s="192" t="str">
        <f t="shared" si="11"/>
        <v/>
      </c>
      <c r="P181" s="192" t="str">
        <f t="shared" si="11"/>
        <v/>
      </c>
      <c r="Q181" s="192" t="str">
        <f t="shared" si="11"/>
        <v/>
      </c>
      <c r="R181" s="184"/>
      <c r="S181" s="192" t="str">
        <f t="shared" si="12"/>
        <v/>
      </c>
      <c r="T181" s="192" t="str">
        <f t="shared" si="13"/>
        <v/>
      </c>
      <c r="U181" s="192" t="str">
        <f t="shared" si="14"/>
        <v/>
      </c>
      <c r="V181" s="192" t="str">
        <f t="shared" si="15"/>
        <v/>
      </c>
      <c r="W181" s="192" t="str">
        <f t="shared" si="15"/>
        <v/>
      </c>
      <c r="X181" s="192" t="str">
        <f t="shared" si="15"/>
        <v/>
      </c>
      <c r="Y181" s="192" t="str">
        <f t="shared" si="15"/>
        <v/>
      </c>
      <c r="Z181" s="192" t="str">
        <f t="shared" si="15"/>
        <v/>
      </c>
      <c r="AA181" s="192" t="str">
        <f t="shared" si="15"/>
        <v/>
      </c>
      <c r="AB181" s="192" t="str">
        <f t="shared" si="15"/>
        <v/>
      </c>
      <c r="AC181" s="192" t="str">
        <f t="shared" si="15"/>
        <v/>
      </c>
      <c r="AD181" s="192" t="str">
        <f t="shared" si="15"/>
        <v/>
      </c>
      <c r="AE181" s="192" t="str">
        <f t="shared" si="15"/>
        <v/>
      </c>
      <c r="AF181" s="192" t="str">
        <f t="shared" si="15"/>
        <v/>
      </c>
      <c r="AG181" s="192" t="str">
        <f t="shared" si="15"/>
        <v/>
      </c>
      <c r="AH181" s="192" t="str">
        <f t="shared" si="15"/>
        <v/>
      </c>
      <c r="AI181" s="192" t="str">
        <f t="shared" si="15"/>
        <v/>
      </c>
      <c r="AJ181" s="192" t="str">
        <f t="shared" si="15"/>
        <v/>
      </c>
      <c r="AK181" s="192" t="str">
        <f t="shared" si="15"/>
        <v/>
      </c>
      <c r="AL181" s="192" t="str">
        <f t="shared" si="15"/>
        <v/>
      </c>
      <c r="AM181" s="192" t="str">
        <f t="shared" si="15"/>
        <v/>
      </c>
      <c r="AN181" s="192" t="str">
        <f t="shared" si="15"/>
        <v/>
      </c>
      <c r="AO181" s="192" t="str">
        <f t="shared" si="15"/>
        <v/>
      </c>
      <c r="AP181" s="192" t="str">
        <f t="shared" si="15"/>
        <v/>
      </c>
      <c r="AQ181" s="192" t="str">
        <f t="shared" si="15"/>
        <v/>
      </c>
      <c r="AR181" s="192" t="str">
        <f t="shared" si="15"/>
        <v/>
      </c>
      <c r="AS181" s="192" t="str">
        <f t="shared" si="15"/>
        <v/>
      </c>
      <c r="AT181" s="192" t="str">
        <f t="shared" si="15"/>
        <v/>
      </c>
      <c r="AU181" s="192" t="str">
        <f t="shared" si="15"/>
        <v/>
      </c>
      <c r="AV181" s="192" t="str">
        <f t="shared" si="15"/>
        <v/>
      </c>
      <c r="AW181" s="192" t="str">
        <f t="shared" si="15"/>
        <v/>
      </c>
      <c r="AX181" s="192" t="str">
        <f t="shared" si="15"/>
        <v/>
      </c>
      <c r="AY181" s="192" t="str">
        <f t="shared" si="15"/>
        <v/>
      </c>
    </row>
    <row r="182" spans="1:51">
      <c r="B182" s="176">
        <v>17</v>
      </c>
      <c r="C182" s="176"/>
      <c r="D182" s="192" t="str">
        <f t="shared" si="10"/>
        <v/>
      </c>
      <c r="E182" s="192" t="str">
        <f t="shared" si="10"/>
        <v/>
      </c>
      <c r="F182" s="192" t="str">
        <f t="shared" si="10"/>
        <v/>
      </c>
      <c r="G182" s="192" t="str">
        <f t="shared" si="10"/>
        <v/>
      </c>
      <c r="H182" s="192" t="str">
        <f t="shared" si="10"/>
        <v/>
      </c>
      <c r="I182" s="184"/>
      <c r="J182" s="192" t="str">
        <f t="shared" si="11"/>
        <v/>
      </c>
      <c r="K182" s="192" t="str">
        <f t="shared" si="11"/>
        <v/>
      </c>
      <c r="L182" s="192" t="str">
        <f t="shared" si="11"/>
        <v/>
      </c>
      <c r="M182" s="192" t="str">
        <f t="shared" si="11"/>
        <v/>
      </c>
      <c r="N182" s="192" t="str">
        <f t="shared" si="11"/>
        <v/>
      </c>
      <c r="O182" s="192" t="str">
        <f t="shared" si="11"/>
        <v/>
      </c>
      <c r="P182" s="192" t="str">
        <f t="shared" si="11"/>
        <v/>
      </c>
      <c r="Q182" s="192" t="str">
        <f t="shared" si="11"/>
        <v/>
      </c>
      <c r="R182" s="184"/>
      <c r="S182" s="192" t="str">
        <f t="shared" si="12"/>
        <v/>
      </c>
      <c r="T182" s="192" t="str">
        <f t="shared" si="13"/>
        <v/>
      </c>
      <c r="U182" s="192" t="str">
        <f t="shared" si="14"/>
        <v/>
      </c>
      <c r="V182" s="192" t="str">
        <f t="shared" si="15"/>
        <v/>
      </c>
      <c r="W182" s="192" t="str">
        <f t="shared" si="15"/>
        <v/>
      </c>
      <c r="X182" s="192" t="str">
        <f t="shared" si="15"/>
        <v/>
      </c>
      <c r="Y182" s="192" t="str">
        <f t="shared" si="15"/>
        <v/>
      </c>
      <c r="Z182" s="192" t="str">
        <f t="shared" si="15"/>
        <v/>
      </c>
      <c r="AA182" s="192" t="str">
        <f t="shared" si="15"/>
        <v/>
      </c>
      <c r="AB182" s="192" t="str">
        <f t="shared" si="15"/>
        <v/>
      </c>
      <c r="AC182" s="192" t="str">
        <f t="shared" si="15"/>
        <v/>
      </c>
      <c r="AD182" s="192" t="str">
        <f t="shared" si="15"/>
        <v/>
      </c>
      <c r="AE182" s="192" t="str">
        <f t="shared" si="15"/>
        <v/>
      </c>
      <c r="AF182" s="192" t="str">
        <f t="shared" si="15"/>
        <v/>
      </c>
      <c r="AG182" s="192" t="str">
        <f t="shared" si="15"/>
        <v/>
      </c>
      <c r="AH182" s="192" t="str">
        <f t="shared" si="15"/>
        <v/>
      </c>
      <c r="AI182" s="192" t="str">
        <f t="shared" si="15"/>
        <v/>
      </c>
      <c r="AJ182" s="192" t="str">
        <f t="shared" si="15"/>
        <v/>
      </c>
      <c r="AK182" s="192" t="str">
        <f t="shared" si="15"/>
        <v/>
      </c>
      <c r="AL182" s="192" t="str">
        <f t="shared" si="15"/>
        <v/>
      </c>
      <c r="AM182" s="192" t="str">
        <f t="shared" si="15"/>
        <v/>
      </c>
      <c r="AN182" s="192" t="str">
        <f t="shared" si="15"/>
        <v/>
      </c>
      <c r="AO182" s="192" t="str">
        <f t="shared" si="15"/>
        <v/>
      </c>
      <c r="AP182" s="192" t="str">
        <f t="shared" si="15"/>
        <v/>
      </c>
      <c r="AQ182" s="192" t="str">
        <f t="shared" si="15"/>
        <v/>
      </c>
      <c r="AR182" s="192" t="str">
        <f t="shared" si="15"/>
        <v/>
      </c>
      <c r="AS182" s="192" t="str">
        <f t="shared" si="15"/>
        <v/>
      </c>
      <c r="AT182" s="192" t="str">
        <f t="shared" si="15"/>
        <v/>
      </c>
      <c r="AU182" s="192" t="str">
        <f t="shared" si="15"/>
        <v/>
      </c>
      <c r="AV182" s="192" t="str">
        <f t="shared" si="15"/>
        <v/>
      </c>
      <c r="AW182" s="192" t="str">
        <f t="shared" si="15"/>
        <v/>
      </c>
      <c r="AX182" s="192" t="str">
        <f t="shared" si="15"/>
        <v/>
      </c>
      <c r="AY182" s="192" t="str">
        <f t="shared" si="15"/>
        <v/>
      </c>
    </row>
    <row r="183" spans="1:51">
      <c r="B183" s="176">
        <v>18</v>
      </c>
      <c r="C183" s="176"/>
      <c r="D183" s="192" t="str">
        <f t="shared" si="10"/>
        <v/>
      </c>
      <c r="E183" s="192" t="str">
        <f t="shared" si="10"/>
        <v/>
      </c>
      <c r="F183" s="192" t="str">
        <f t="shared" si="10"/>
        <v/>
      </c>
      <c r="G183" s="192" t="str">
        <f t="shared" si="10"/>
        <v/>
      </c>
      <c r="H183" s="192" t="str">
        <f t="shared" si="10"/>
        <v/>
      </c>
      <c r="I183" s="184"/>
      <c r="J183" s="192" t="str">
        <f t="shared" si="11"/>
        <v/>
      </c>
      <c r="K183" s="192" t="str">
        <f t="shared" si="11"/>
        <v/>
      </c>
      <c r="L183" s="192" t="str">
        <f t="shared" si="11"/>
        <v/>
      </c>
      <c r="M183" s="192" t="str">
        <f t="shared" si="11"/>
        <v/>
      </c>
      <c r="N183" s="192" t="str">
        <f t="shared" si="11"/>
        <v/>
      </c>
      <c r="O183" s="192" t="str">
        <f t="shared" si="11"/>
        <v/>
      </c>
      <c r="P183" s="192" t="str">
        <f t="shared" si="11"/>
        <v/>
      </c>
      <c r="Q183" s="192" t="str">
        <f t="shared" si="11"/>
        <v/>
      </c>
      <c r="R183" s="184"/>
      <c r="S183" s="192" t="str">
        <f t="shared" si="12"/>
        <v/>
      </c>
      <c r="T183" s="192" t="str">
        <f t="shared" si="13"/>
        <v/>
      </c>
      <c r="U183" s="192" t="str">
        <f t="shared" si="14"/>
        <v/>
      </c>
      <c r="V183" s="192" t="str">
        <f t="shared" si="15"/>
        <v/>
      </c>
      <c r="W183" s="192" t="str">
        <f t="shared" si="15"/>
        <v/>
      </c>
      <c r="X183" s="192" t="str">
        <f t="shared" si="15"/>
        <v/>
      </c>
      <c r="Y183" s="192" t="str">
        <f t="shared" si="15"/>
        <v/>
      </c>
      <c r="Z183" s="192" t="str">
        <f t="shared" si="15"/>
        <v/>
      </c>
      <c r="AA183" s="192" t="str">
        <f t="shared" si="15"/>
        <v/>
      </c>
      <c r="AB183" s="192" t="str">
        <f t="shared" si="15"/>
        <v/>
      </c>
      <c r="AC183" s="192" t="str">
        <f t="shared" si="15"/>
        <v/>
      </c>
      <c r="AD183" s="192" t="str">
        <f t="shared" si="15"/>
        <v/>
      </c>
      <c r="AE183" s="192" t="str">
        <f t="shared" si="15"/>
        <v/>
      </c>
      <c r="AF183" s="192" t="str">
        <f t="shared" si="15"/>
        <v/>
      </c>
      <c r="AG183" s="192" t="str">
        <f t="shared" si="15"/>
        <v/>
      </c>
      <c r="AH183" s="192" t="str">
        <f t="shared" si="15"/>
        <v/>
      </c>
      <c r="AI183" s="192" t="str">
        <f t="shared" si="15"/>
        <v/>
      </c>
      <c r="AJ183" s="192" t="str">
        <f t="shared" si="15"/>
        <v/>
      </c>
      <c r="AK183" s="192" t="str">
        <f t="shared" si="15"/>
        <v/>
      </c>
      <c r="AL183" s="192" t="str">
        <f t="shared" si="15"/>
        <v/>
      </c>
      <c r="AM183" s="192" t="str">
        <f t="shared" si="15"/>
        <v/>
      </c>
      <c r="AN183" s="192" t="str">
        <f t="shared" si="15"/>
        <v/>
      </c>
      <c r="AO183" s="192" t="str">
        <f t="shared" si="15"/>
        <v/>
      </c>
      <c r="AP183" s="192" t="str">
        <f t="shared" si="15"/>
        <v/>
      </c>
      <c r="AQ183" s="192" t="str">
        <f t="shared" si="15"/>
        <v/>
      </c>
      <c r="AR183" s="192" t="str">
        <f t="shared" si="15"/>
        <v/>
      </c>
      <c r="AS183" s="192" t="str">
        <f t="shared" si="15"/>
        <v/>
      </c>
      <c r="AT183" s="192" t="str">
        <f t="shared" si="15"/>
        <v/>
      </c>
      <c r="AU183" s="192" t="str">
        <f t="shared" si="15"/>
        <v/>
      </c>
      <c r="AV183" s="192" t="str">
        <f t="shared" si="15"/>
        <v/>
      </c>
      <c r="AW183" s="192" t="str">
        <f t="shared" si="15"/>
        <v/>
      </c>
      <c r="AX183" s="192" t="str">
        <f t="shared" si="15"/>
        <v/>
      </c>
      <c r="AY183" s="192" t="str">
        <f t="shared" si="15"/>
        <v/>
      </c>
    </row>
    <row r="184" spans="1:51">
      <c r="B184" s="176">
        <v>19</v>
      </c>
      <c r="C184" s="176"/>
      <c r="D184" s="192" t="str">
        <f t="shared" si="10"/>
        <v/>
      </c>
      <c r="E184" s="192" t="str">
        <f t="shared" si="10"/>
        <v/>
      </c>
      <c r="F184" s="192" t="str">
        <f t="shared" si="10"/>
        <v/>
      </c>
      <c r="G184" s="192" t="str">
        <f t="shared" si="10"/>
        <v/>
      </c>
      <c r="H184" s="192" t="str">
        <f t="shared" si="10"/>
        <v/>
      </c>
      <c r="I184" s="184"/>
      <c r="J184" s="192" t="str">
        <f t="shared" si="11"/>
        <v/>
      </c>
      <c r="K184" s="192" t="str">
        <f t="shared" si="11"/>
        <v/>
      </c>
      <c r="L184" s="192" t="str">
        <f t="shared" si="11"/>
        <v/>
      </c>
      <c r="M184" s="192" t="str">
        <f t="shared" si="11"/>
        <v/>
      </c>
      <c r="N184" s="192" t="str">
        <f t="shared" si="11"/>
        <v/>
      </c>
      <c r="O184" s="192" t="str">
        <f t="shared" si="11"/>
        <v/>
      </c>
      <c r="P184" s="192" t="str">
        <f t="shared" si="11"/>
        <v/>
      </c>
      <c r="Q184" s="192" t="str">
        <f t="shared" si="11"/>
        <v/>
      </c>
      <c r="R184" s="184"/>
      <c r="S184" s="192" t="str">
        <f t="shared" si="12"/>
        <v/>
      </c>
      <c r="T184" s="192" t="str">
        <f t="shared" si="13"/>
        <v/>
      </c>
      <c r="U184" s="192" t="str">
        <f t="shared" si="14"/>
        <v/>
      </c>
      <c r="V184" s="192" t="str">
        <f t="shared" si="15"/>
        <v/>
      </c>
      <c r="W184" s="192" t="str">
        <f t="shared" si="15"/>
        <v/>
      </c>
      <c r="X184" s="192" t="str">
        <f t="shared" si="15"/>
        <v/>
      </c>
      <c r="Y184" s="192" t="str">
        <f t="shared" si="15"/>
        <v/>
      </c>
      <c r="Z184" s="192" t="str">
        <f t="shared" si="15"/>
        <v/>
      </c>
      <c r="AA184" s="192" t="str">
        <f t="shared" si="15"/>
        <v/>
      </c>
      <c r="AB184" s="192" t="str">
        <f t="shared" si="15"/>
        <v/>
      </c>
      <c r="AC184" s="192" t="str">
        <f t="shared" si="15"/>
        <v/>
      </c>
      <c r="AD184" s="192" t="str">
        <f t="shared" si="15"/>
        <v/>
      </c>
      <c r="AE184" s="192" t="str">
        <f t="shared" si="15"/>
        <v/>
      </c>
      <c r="AF184" s="192" t="str">
        <f t="shared" si="15"/>
        <v/>
      </c>
      <c r="AG184" s="192" t="str">
        <f t="shared" si="15"/>
        <v/>
      </c>
      <c r="AH184" s="192" t="str">
        <f t="shared" si="15"/>
        <v/>
      </c>
      <c r="AI184" s="192" t="str">
        <f t="shared" si="15"/>
        <v/>
      </c>
      <c r="AJ184" s="192" t="str">
        <f t="shared" si="15"/>
        <v/>
      </c>
      <c r="AK184" s="192" t="str">
        <f t="shared" si="15"/>
        <v/>
      </c>
      <c r="AL184" s="192" t="str">
        <f t="shared" si="15"/>
        <v/>
      </c>
      <c r="AM184" s="192" t="str">
        <f t="shared" si="15"/>
        <v/>
      </c>
      <c r="AN184" s="192" t="str">
        <f t="shared" si="15"/>
        <v/>
      </c>
      <c r="AO184" s="192" t="str">
        <f t="shared" si="15"/>
        <v/>
      </c>
      <c r="AP184" s="192" t="str">
        <f t="shared" si="15"/>
        <v/>
      </c>
      <c r="AQ184" s="192" t="str">
        <f t="shared" si="15"/>
        <v/>
      </c>
      <c r="AR184" s="192" t="str">
        <f t="shared" si="15"/>
        <v/>
      </c>
      <c r="AS184" s="192" t="str">
        <f t="shared" si="15"/>
        <v/>
      </c>
      <c r="AT184" s="192" t="str">
        <f t="shared" si="15"/>
        <v/>
      </c>
      <c r="AU184" s="192" t="str">
        <f t="shared" si="15"/>
        <v/>
      </c>
      <c r="AV184" s="192" t="str">
        <f t="shared" si="15"/>
        <v/>
      </c>
      <c r="AW184" s="192" t="str">
        <f t="shared" si="15"/>
        <v/>
      </c>
      <c r="AX184" s="192" t="str">
        <f t="shared" si="15"/>
        <v/>
      </c>
      <c r="AY184" s="192" t="str">
        <f t="shared" si="15"/>
        <v/>
      </c>
    </row>
    <row r="185" spans="1:51">
      <c r="B185" s="176">
        <v>20</v>
      </c>
      <c r="C185" s="176"/>
      <c r="D185" s="192" t="str">
        <f t="shared" si="10"/>
        <v/>
      </c>
      <c r="E185" s="192" t="str">
        <f t="shared" si="10"/>
        <v/>
      </c>
      <c r="F185" s="192" t="str">
        <f t="shared" si="10"/>
        <v/>
      </c>
      <c r="G185" s="192" t="str">
        <f t="shared" si="10"/>
        <v/>
      </c>
      <c r="H185" s="192" t="str">
        <f t="shared" si="10"/>
        <v/>
      </c>
      <c r="I185" s="184"/>
      <c r="J185" s="192" t="str">
        <f t="shared" si="11"/>
        <v/>
      </c>
      <c r="K185" s="192" t="str">
        <f t="shared" si="11"/>
        <v/>
      </c>
      <c r="L185" s="192" t="str">
        <f t="shared" si="11"/>
        <v/>
      </c>
      <c r="M185" s="192" t="str">
        <f t="shared" si="11"/>
        <v/>
      </c>
      <c r="N185" s="192" t="str">
        <f t="shared" si="11"/>
        <v/>
      </c>
      <c r="O185" s="192" t="str">
        <f t="shared" si="11"/>
        <v/>
      </c>
      <c r="P185" s="192" t="str">
        <f t="shared" si="11"/>
        <v/>
      </c>
      <c r="Q185" s="192" t="str">
        <f t="shared" si="11"/>
        <v/>
      </c>
      <c r="R185" s="184"/>
      <c r="S185" s="192" t="str">
        <f t="shared" si="12"/>
        <v/>
      </c>
      <c r="T185" s="192" t="str">
        <f t="shared" si="13"/>
        <v/>
      </c>
      <c r="U185" s="192" t="str">
        <f t="shared" si="14"/>
        <v/>
      </c>
      <c r="V185" s="192" t="str">
        <f t="shared" si="15"/>
        <v/>
      </c>
      <c r="W185" s="192" t="str">
        <f t="shared" si="15"/>
        <v/>
      </c>
      <c r="X185" s="192" t="str">
        <f t="shared" si="15"/>
        <v/>
      </c>
      <c r="Y185" s="192" t="str">
        <f t="shared" si="15"/>
        <v/>
      </c>
      <c r="Z185" s="192" t="str">
        <f t="shared" si="15"/>
        <v/>
      </c>
      <c r="AA185" s="192" t="str">
        <f t="shared" si="15"/>
        <v/>
      </c>
      <c r="AB185" s="192" t="str">
        <f t="shared" si="15"/>
        <v/>
      </c>
      <c r="AC185" s="192" t="str">
        <f t="shared" si="15"/>
        <v/>
      </c>
      <c r="AD185" s="192" t="str">
        <f t="shared" si="15"/>
        <v/>
      </c>
      <c r="AE185" s="192" t="str">
        <f t="shared" si="15"/>
        <v/>
      </c>
      <c r="AF185" s="192" t="str">
        <f t="shared" si="15"/>
        <v/>
      </c>
      <c r="AG185" s="192" t="str">
        <f t="shared" si="15"/>
        <v/>
      </c>
      <c r="AH185" s="192" t="str">
        <f t="shared" si="15"/>
        <v/>
      </c>
      <c r="AI185" s="192" t="str">
        <f t="shared" si="15"/>
        <v/>
      </c>
      <c r="AJ185" s="192" t="str">
        <f t="shared" si="15"/>
        <v/>
      </c>
      <c r="AK185" s="192" t="str">
        <f t="shared" si="15"/>
        <v/>
      </c>
      <c r="AL185" s="192" t="str">
        <f t="shared" si="15"/>
        <v/>
      </c>
      <c r="AM185" s="192" t="str">
        <f t="shared" si="15"/>
        <v/>
      </c>
      <c r="AN185" s="192" t="str">
        <f t="shared" si="15"/>
        <v/>
      </c>
      <c r="AO185" s="192" t="str">
        <f t="shared" si="15"/>
        <v/>
      </c>
      <c r="AP185" s="192" t="str">
        <f t="shared" si="15"/>
        <v/>
      </c>
      <c r="AQ185" s="192" t="str">
        <f t="shared" si="15"/>
        <v/>
      </c>
      <c r="AR185" s="192" t="str">
        <f t="shared" si="15"/>
        <v/>
      </c>
      <c r="AS185" s="192" t="str">
        <f t="shared" si="15"/>
        <v/>
      </c>
      <c r="AT185" s="192" t="str">
        <f t="shared" si="15"/>
        <v/>
      </c>
      <c r="AU185" s="192" t="str">
        <f t="shared" si="15"/>
        <v/>
      </c>
      <c r="AV185" s="192" t="str">
        <f t="shared" si="15"/>
        <v/>
      </c>
      <c r="AW185" s="192" t="str">
        <f t="shared" si="15"/>
        <v/>
      </c>
      <c r="AX185" s="192" t="str">
        <f t="shared" si="15"/>
        <v/>
      </c>
      <c r="AY185" s="192" t="str">
        <f t="shared" si="15"/>
        <v/>
      </c>
    </row>
    <row r="186" spans="1:51">
      <c r="B186" s="176">
        <v>21</v>
      </c>
      <c r="C186" s="176"/>
      <c r="D186" s="192" t="str">
        <f t="shared" si="10"/>
        <v/>
      </c>
      <c r="E186" s="192" t="str">
        <f t="shared" si="10"/>
        <v/>
      </c>
      <c r="F186" s="192" t="str">
        <f t="shared" si="10"/>
        <v/>
      </c>
      <c r="G186" s="192" t="str">
        <f t="shared" si="10"/>
        <v/>
      </c>
      <c r="H186" s="192" t="str">
        <f t="shared" si="10"/>
        <v/>
      </c>
      <c r="I186" s="184"/>
      <c r="J186" s="192" t="str">
        <f t="shared" si="11"/>
        <v/>
      </c>
      <c r="K186" s="192" t="str">
        <f t="shared" si="11"/>
        <v/>
      </c>
      <c r="L186" s="192" t="str">
        <f t="shared" si="11"/>
        <v/>
      </c>
      <c r="M186" s="192" t="str">
        <f t="shared" si="11"/>
        <v/>
      </c>
      <c r="N186" s="192" t="str">
        <f t="shared" si="11"/>
        <v/>
      </c>
      <c r="O186" s="192" t="str">
        <f t="shared" si="11"/>
        <v/>
      </c>
      <c r="P186" s="192" t="str">
        <f t="shared" si="11"/>
        <v/>
      </c>
      <c r="Q186" s="192" t="str">
        <f t="shared" si="11"/>
        <v/>
      </c>
      <c r="R186" s="184"/>
      <c r="S186" s="192" t="str">
        <f t="shared" si="12"/>
        <v/>
      </c>
      <c r="T186" s="192" t="str">
        <f t="shared" si="13"/>
        <v/>
      </c>
      <c r="U186" s="192" t="str">
        <f>IF(V161="","",IF(V161&lt;&gt;0,SUMIF($B$117:$B$132,V$170,$E$117:$E$132)/SUMIF($B$117:$B$132,$B186,$E$117:$E$132),""))</f>
        <v/>
      </c>
      <c r="V186" s="192" t="str">
        <f t="shared" si="15"/>
        <v/>
      </c>
      <c r="W186" s="192" t="str">
        <f t="shared" si="15"/>
        <v/>
      </c>
      <c r="X186" s="192" t="str">
        <f t="shared" si="15"/>
        <v/>
      </c>
      <c r="Y186" s="192" t="str">
        <f t="shared" si="15"/>
        <v/>
      </c>
      <c r="Z186" s="192" t="str">
        <f t="shared" si="15"/>
        <v/>
      </c>
      <c r="AA186" s="192" t="str">
        <f t="shared" si="15"/>
        <v/>
      </c>
      <c r="AB186" s="192" t="str">
        <f t="shared" si="15"/>
        <v/>
      </c>
      <c r="AC186" s="192" t="str">
        <f t="shared" si="15"/>
        <v/>
      </c>
      <c r="AD186" s="192" t="str">
        <f t="shared" si="15"/>
        <v/>
      </c>
      <c r="AE186" s="192" t="str">
        <f t="shared" si="15"/>
        <v/>
      </c>
      <c r="AF186" s="192" t="str">
        <f t="shared" si="15"/>
        <v/>
      </c>
      <c r="AG186" s="192" t="str">
        <f t="shared" si="15"/>
        <v/>
      </c>
      <c r="AH186" s="192" t="str">
        <f t="shared" si="15"/>
        <v/>
      </c>
      <c r="AI186" s="192" t="str">
        <f t="shared" si="15"/>
        <v/>
      </c>
      <c r="AJ186" s="192" t="str">
        <f t="shared" si="15"/>
        <v/>
      </c>
      <c r="AK186" s="192" t="str">
        <f t="shared" si="15"/>
        <v/>
      </c>
      <c r="AL186" s="192" t="str">
        <f t="shared" si="15"/>
        <v/>
      </c>
      <c r="AM186" s="192" t="str">
        <f t="shared" si="15"/>
        <v/>
      </c>
      <c r="AN186" s="192" t="str">
        <f t="shared" si="15"/>
        <v/>
      </c>
      <c r="AO186" s="192" t="str">
        <f t="shared" si="15"/>
        <v/>
      </c>
      <c r="AP186" s="192" t="str">
        <f t="shared" si="15"/>
        <v/>
      </c>
      <c r="AQ186" s="192" t="str">
        <f t="shared" si="15"/>
        <v/>
      </c>
      <c r="AR186" s="192" t="str">
        <f t="shared" si="15"/>
        <v/>
      </c>
      <c r="AS186" s="192" t="str">
        <f t="shared" si="15"/>
        <v/>
      </c>
      <c r="AT186" s="192" t="str">
        <f t="shared" si="15"/>
        <v/>
      </c>
      <c r="AU186" s="192" t="str">
        <f t="shared" si="15"/>
        <v/>
      </c>
      <c r="AV186" s="192" t="str">
        <f t="shared" si="15"/>
        <v/>
      </c>
      <c r="AW186" s="192" t="str">
        <f t="shared" si="15"/>
        <v/>
      </c>
      <c r="AX186" s="192" t="str">
        <f t="shared" si="15"/>
        <v/>
      </c>
      <c r="AY186" s="192" t="str">
        <f t="shared" si="15"/>
        <v/>
      </c>
    </row>
    <row r="187" spans="1:51"/>
    <row r="188" spans="1:51"/>
    <row r="189" spans="1:51" s="87" customFormat="1" ht="18" customHeight="1">
      <c r="A189" s="185"/>
      <c r="B189" s="186" t="s">
        <v>443</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444</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27">
      <c r="B193" s="153"/>
      <c r="C193" s="153" t="s">
        <v>437</v>
      </c>
      <c r="D193" s="33" t="s">
        <v>99</v>
      </c>
      <c r="E193" s="33" t="s">
        <v>100</v>
      </c>
      <c r="F193" s="34" t="s">
        <v>101</v>
      </c>
      <c r="G193" s="33" t="s">
        <v>102</v>
      </c>
      <c r="H193" s="33" t="s">
        <v>103</v>
      </c>
      <c r="I193" s="155"/>
      <c r="J193" s="33" t="s">
        <v>104</v>
      </c>
      <c r="K193" s="29" t="s">
        <v>105</v>
      </c>
      <c r="L193" s="29" t="s">
        <v>106</v>
      </c>
      <c r="M193" s="35" t="s">
        <v>107</v>
      </c>
      <c r="N193" s="29" t="s">
        <v>108</v>
      </c>
      <c r="O193" s="29" t="s">
        <v>109</v>
      </c>
      <c r="P193" s="29" t="s">
        <v>110</v>
      </c>
      <c r="Q193" s="29" t="s">
        <v>111</v>
      </c>
      <c r="R193" s="155"/>
      <c r="S193" s="29" t="s">
        <v>112</v>
      </c>
      <c r="T193" s="29" t="s">
        <v>112</v>
      </c>
      <c r="U193" s="29" t="s">
        <v>113</v>
      </c>
      <c r="V193" s="29" t="s">
        <v>113</v>
      </c>
      <c r="W193" s="265" t="s">
        <v>114</v>
      </c>
      <c r="X193" s="265" t="s">
        <v>114</v>
      </c>
      <c r="Y193" s="266" t="s">
        <v>115</v>
      </c>
      <c r="Z193" s="264" t="s">
        <v>115</v>
      </c>
      <c r="AA193" s="264" t="s">
        <v>116</v>
      </c>
      <c r="AB193" s="264" t="s">
        <v>116</v>
      </c>
      <c r="AC193" s="264" t="s">
        <v>117</v>
      </c>
      <c r="AD193" s="264" t="s">
        <v>117</v>
      </c>
      <c r="AE193" s="264" t="s">
        <v>118</v>
      </c>
      <c r="AF193" s="264" t="s">
        <v>118</v>
      </c>
      <c r="AG193" s="264" t="s">
        <v>119</v>
      </c>
      <c r="AH193" s="264" t="s">
        <v>119</v>
      </c>
      <c r="AI193" s="264" t="s">
        <v>120</v>
      </c>
      <c r="AJ193" s="264" t="s">
        <v>120</v>
      </c>
      <c r="AK193" s="264" t="s">
        <v>121</v>
      </c>
      <c r="AL193" s="264" t="s">
        <v>121</v>
      </c>
      <c r="AM193" s="264" t="s">
        <v>122</v>
      </c>
      <c r="AN193" s="264" t="s">
        <v>122</v>
      </c>
      <c r="AO193" s="264" t="s">
        <v>123</v>
      </c>
      <c r="AP193" s="264" t="s">
        <v>123</v>
      </c>
      <c r="AQ193" s="264" t="s">
        <v>124</v>
      </c>
      <c r="AR193" s="264" t="s">
        <v>124</v>
      </c>
      <c r="AS193" s="264" t="s">
        <v>125</v>
      </c>
      <c r="AT193" s="264" t="s">
        <v>125</v>
      </c>
      <c r="AU193" s="264" t="s">
        <v>126</v>
      </c>
      <c r="AV193" s="264" t="s">
        <v>126</v>
      </c>
      <c r="AW193" s="264" t="s">
        <v>127</v>
      </c>
      <c r="AX193" s="264" t="s">
        <v>127</v>
      </c>
      <c r="AY193" s="264" t="s">
        <v>128</v>
      </c>
    </row>
    <row r="194" spans="2:51" ht="23.5">
      <c r="B194" s="153"/>
      <c r="C194" s="153" t="s">
        <v>437</v>
      </c>
      <c r="D194" s="33" t="s">
        <v>99</v>
      </c>
      <c r="E194" s="33" t="s">
        <v>100</v>
      </c>
      <c r="F194" s="34" t="s">
        <v>101</v>
      </c>
      <c r="G194" s="33" t="s">
        <v>102</v>
      </c>
      <c r="H194" s="33" t="s">
        <v>103</v>
      </c>
      <c r="I194" s="155"/>
      <c r="J194" s="33" t="s">
        <v>104</v>
      </c>
      <c r="K194" s="29" t="s">
        <v>105</v>
      </c>
      <c r="L194" s="29" t="s">
        <v>106</v>
      </c>
      <c r="M194" s="35" t="s">
        <v>107</v>
      </c>
      <c r="N194" s="29" t="s">
        <v>108</v>
      </c>
      <c r="O194" s="29" t="s">
        <v>109</v>
      </c>
      <c r="P194" s="29" t="s">
        <v>110</v>
      </c>
      <c r="Q194" s="29" t="s">
        <v>111</v>
      </c>
      <c r="R194" s="155"/>
      <c r="S194" s="29" t="s">
        <v>112</v>
      </c>
      <c r="T194" s="29" t="s">
        <v>129</v>
      </c>
      <c r="U194" s="29" t="s">
        <v>113</v>
      </c>
      <c r="V194" s="29" t="s">
        <v>130</v>
      </c>
      <c r="W194" s="29" t="s">
        <v>131</v>
      </c>
      <c r="X194" s="29" t="s">
        <v>132</v>
      </c>
      <c r="Y194" s="29" t="s">
        <v>133</v>
      </c>
      <c r="Z194" s="29" t="s">
        <v>134</v>
      </c>
      <c r="AA194" s="29" t="s">
        <v>135</v>
      </c>
      <c r="AB194" s="29" t="s">
        <v>136</v>
      </c>
      <c r="AC194" s="29" t="s">
        <v>137</v>
      </c>
      <c r="AD194" s="29" t="s">
        <v>138</v>
      </c>
      <c r="AE194" s="29" t="s">
        <v>139</v>
      </c>
      <c r="AF194" s="29" t="s">
        <v>140</v>
      </c>
      <c r="AG194" s="29" t="s">
        <v>141</v>
      </c>
      <c r="AH194" s="29" t="s">
        <v>142</v>
      </c>
      <c r="AI194" s="29" t="s">
        <v>143</v>
      </c>
      <c r="AJ194" s="29" t="s">
        <v>144</v>
      </c>
      <c r="AK194" s="29" t="s">
        <v>145</v>
      </c>
      <c r="AL194" s="29" t="s">
        <v>146</v>
      </c>
      <c r="AM194" s="29" t="s">
        <v>147</v>
      </c>
      <c r="AN194" s="29" t="s">
        <v>148</v>
      </c>
      <c r="AO194" s="29" t="s">
        <v>149</v>
      </c>
      <c r="AP194" s="29" t="s">
        <v>150</v>
      </c>
      <c r="AQ194" s="29" t="s">
        <v>151</v>
      </c>
      <c r="AR194" s="29" t="s">
        <v>152</v>
      </c>
      <c r="AS194" s="29" t="s">
        <v>153</v>
      </c>
      <c r="AT194" s="29" t="s">
        <v>154</v>
      </c>
      <c r="AU194" s="29" t="s">
        <v>155</v>
      </c>
      <c r="AV194" s="29" t="s">
        <v>156</v>
      </c>
      <c r="AW194" s="29" t="s">
        <v>157</v>
      </c>
      <c r="AX194" s="29" t="s">
        <v>158</v>
      </c>
      <c r="AY194" s="29" t="s">
        <v>159</v>
      </c>
    </row>
    <row r="195" spans="2:51" ht="35">
      <c r="B195" s="153" t="s">
        <v>441</v>
      </c>
      <c r="C195" s="153"/>
      <c r="D195" s="154" t="s">
        <v>392</v>
      </c>
      <c r="E195" s="153" t="s">
        <v>397</v>
      </c>
      <c r="F195" s="153" t="s">
        <v>400</v>
      </c>
      <c r="G195" s="153" t="s">
        <v>401</v>
      </c>
      <c r="H195" s="153" t="s">
        <v>402</v>
      </c>
      <c r="I195" s="155"/>
      <c r="J195" s="153" t="s">
        <v>402</v>
      </c>
      <c r="K195" s="153" t="s">
        <v>403</v>
      </c>
      <c r="L195" s="153" t="s">
        <v>404</v>
      </c>
      <c r="M195" s="153" t="s">
        <v>405</v>
      </c>
      <c r="N195" s="153" t="s">
        <v>406</v>
      </c>
      <c r="O195" s="153" t="s">
        <v>407</v>
      </c>
      <c r="P195" s="153" t="s">
        <v>408</v>
      </c>
      <c r="Q195" s="153" t="s">
        <v>409</v>
      </c>
      <c r="R195" s="155"/>
      <c r="S195" s="153" t="s">
        <v>410</v>
      </c>
      <c r="T195" s="153" t="s">
        <v>410</v>
      </c>
      <c r="U195" s="153" t="s">
        <v>411</v>
      </c>
      <c r="V195" s="153" t="s">
        <v>411</v>
      </c>
      <c r="W195" s="153" t="s">
        <v>412</v>
      </c>
      <c r="X195" s="153" t="s">
        <v>412</v>
      </c>
      <c r="Y195" s="153" t="s">
        <v>413</v>
      </c>
      <c r="Z195" s="153" t="s">
        <v>413</v>
      </c>
      <c r="AA195" s="153" t="s">
        <v>414</v>
      </c>
      <c r="AB195" s="153" t="s">
        <v>414</v>
      </c>
      <c r="AC195" s="153" t="s">
        <v>415</v>
      </c>
      <c r="AD195" s="153" t="s">
        <v>415</v>
      </c>
      <c r="AE195" s="153" t="s">
        <v>416</v>
      </c>
      <c r="AF195" s="153" t="s">
        <v>416</v>
      </c>
      <c r="AG195" s="153" t="s">
        <v>417</v>
      </c>
      <c r="AH195" s="153" t="s">
        <v>417</v>
      </c>
      <c r="AI195" s="153" t="s">
        <v>418</v>
      </c>
      <c r="AJ195" s="153" t="s">
        <v>418</v>
      </c>
      <c r="AK195" s="153" t="s">
        <v>419</v>
      </c>
      <c r="AL195" s="153" t="s">
        <v>419</v>
      </c>
      <c r="AM195" s="153" t="s">
        <v>420</v>
      </c>
      <c r="AN195" s="153" t="s">
        <v>420</v>
      </c>
      <c r="AO195" s="153" t="s">
        <v>421</v>
      </c>
      <c r="AP195" s="153" t="s">
        <v>421</v>
      </c>
      <c r="AQ195" s="153" t="s">
        <v>422</v>
      </c>
      <c r="AR195" s="153" t="s">
        <v>422</v>
      </c>
      <c r="AS195" s="153" t="s">
        <v>423</v>
      </c>
      <c r="AT195" s="153" t="s">
        <v>423</v>
      </c>
      <c r="AU195" s="153" t="s">
        <v>424</v>
      </c>
      <c r="AV195" s="153" t="s">
        <v>424</v>
      </c>
      <c r="AW195" s="153" t="s">
        <v>425</v>
      </c>
      <c r="AX195" s="153" t="s">
        <v>425</v>
      </c>
      <c r="AY195" s="153" t="s">
        <v>426</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f t="shared" ref="X203:AY203" si="49">IFERROR(X153*X178,"")</f>
        <v>1641864053.1031199</v>
      </c>
      <c r="Y203" s="178">
        <f t="shared" si="49"/>
        <v>813118979.21284783</v>
      </c>
      <c r="Z203" s="178">
        <f t="shared" si="49"/>
        <v>813118979.21284783</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f t="shared" si="51"/>
        <v>1005678687.8098401</v>
      </c>
      <c r="Z204" s="178">
        <f t="shared" si="51"/>
        <v>1005678687.8098401</v>
      </c>
      <c r="AA204" s="178">
        <f t="shared" si="51"/>
        <v>1783425121.4244404</v>
      </c>
      <c r="AB204" s="178" t="str">
        <f t="shared" si="51"/>
        <v/>
      </c>
      <c r="AC204" s="178" t="str">
        <f t="shared" si="51"/>
        <v/>
      </c>
      <c r="AD204" s="178" t="str">
        <f t="shared" si="51"/>
        <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t="str">
        <f t="shared" si="53"/>
        <v/>
      </c>
      <c r="AD205" s="178" t="str">
        <f t="shared" si="53"/>
        <v/>
      </c>
      <c r="AE205" s="178" t="str">
        <f t="shared" si="53"/>
        <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445</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477</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46"/>
      <c r="D217" s="448" t="s">
        <v>91</v>
      </c>
      <c r="E217" s="449"/>
      <c r="F217" s="449"/>
      <c r="G217" s="449"/>
      <c r="H217" s="449"/>
      <c r="I217" s="449"/>
      <c r="J217" s="449"/>
      <c r="K217" s="449"/>
      <c r="L217" s="449"/>
      <c r="M217" s="449"/>
      <c r="N217" s="449"/>
      <c r="O217" s="236" t="s">
        <v>92</v>
      </c>
      <c r="P217" s="240"/>
      <c r="Q217" s="240"/>
      <c r="R217" s="155"/>
      <c r="S217" s="240"/>
      <c r="T217" s="240"/>
      <c r="U217" s="240"/>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1"/>
    </row>
    <row r="218" spans="1:51" s="87" customFormat="1" ht="21" customHeight="1">
      <c r="B218" s="172"/>
      <c r="C218" s="447"/>
      <c r="D218" s="450" t="s">
        <v>93</v>
      </c>
      <c r="E218" s="451"/>
      <c r="F218" s="451"/>
      <c r="G218" s="451"/>
      <c r="H218" s="451"/>
      <c r="I218" s="451"/>
      <c r="J218" s="451"/>
      <c r="K218" s="451"/>
      <c r="L218" s="451"/>
      <c r="M218" s="451"/>
      <c r="N218" s="451"/>
      <c r="O218" s="237" t="s">
        <v>94</v>
      </c>
      <c r="P218" s="238"/>
      <c r="Q218" s="238"/>
      <c r="R218" s="155"/>
      <c r="S218" s="238"/>
      <c r="T218" s="238"/>
      <c r="U218" s="238"/>
      <c r="V218" s="238"/>
      <c r="W218" s="238"/>
      <c r="X218" s="238"/>
      <c r="Y218" s="238"/>
      <c r="Z218" s="238"/>
      <c r="AA218" s="238"/>
      <c r="AB218" s="238"/>
      <c r="AC218" s="238"/>
      <c r="AD218" s="238"/>
      <c r="AE218" s="238"/>
      <c r="AF218" s="238"/>
      <c r="AG218" s="238"/>
      <c r="AH218" s="238"/>
      <c r="AI218" s="238"/>
      <c r="AJ218" s="238"/>
      <c r="AK218" s="238"/>
      <c r="AL218" s="238"/>
      <c r="AM218" s="238"/>
      <c r="AN218" s="238"/>
      <c r="AO218" s="238"/>
      <c r="AP218" s="238"/>
      <c r="AQ218" s="238"/>
      <c r="AR218" s="238"/>
      <c r="AS218" s="238"/>
      <c r="AT218" s="238"/>
      <c r="AU218" s="238"/>
      <c r="AV218" s="238"/>
      <c r="AW218" s="238"/>
      <c r="AX218" s="238"/>
      <c r="AY218" s="239"/>
    </row>
    <row r="219" spans="1:51" ht="42.75" customHeight="1">
      <c r="C219" s="153" t="s">
        <v>437</v>
      </c>
      <c r="D219" s="33" t="s">
        <v>99</v>
      </c>
      <c r="E219" s="33" t="s">
        <v>100</v>
      </c>
      <c r="F219" s="33" t="s">
        <v>101</v>
      </c>
      <c r="G219" s="33" t="s">
        <v>102</v>
      </c>
      <c r="H219" s="33" t="s">
        <v>103</v>
      </c>
      <c r="I219" s="155"/>
      <c r="J219" s="33" t="s">
        <v>104</v>
      </c>
      <c r="K219" s="33" t="s">
        <v>105</v>
      </c>
      <c r="L219" s="33" t="s">
        <v>106</v>
      </c>
      <c r="M219" s="33" t="s">
        <v>107</v>
      </c>
      <c r="N219" s="33" t="s">
        <v>108</v>
      </c>
      <c r="O219" s="33" t="s">
        <v>109</v>
      </c>
      <c r="P219" s="33" t="s">
        <v>110</v>
      </c>
      <c r="Q219" s="33" t="s">
        <v>111</v>
      </c>
      <c r="R219" s="155"/>
      <c r="S219" s="29" t="s">
        <v>446</v>
      </c>
      <c r="T219" s="29" t="s">
        <v>112</v>
      </c>
      <c r="U219" s="29" t="s">
        <v>113</v>
      </c>
      <c r="V219" s="29" t="s">
        <v>113</v>
      </c>
      <c r="W219" s="265" t="s">
        <v>114</v>
      </c>
      <c r="X219" s="265" t="s">
        <v>114</v>
      </c>
      <c r="Y219" s="266" t="s">
        <v>115</v>
      </c>
      <c r="Z219" s="264" t="s">
        <v>115</v>
      </c>
      <c r="AA219" s="264" t="s">
        <v>116</v>
      </c>
      <c r="AB219" s="264" t="s">
        <v>116</v>
      </c>
      <c r="AC219" s="264" t="s">
        <v>117</v>
      </c>
      <c r="AD219" s="264" t="s">
        <v>117</v>
      </c>
      <c r="AE219" s="264" t="s">
        <v>118</v>
      </c>
      <c r="AF219" s="264" t="s">
        <v>118</v>
      </c>
      <c r="AG219" s="264" t="s">
        <v>119</v>
      </c>
      <c r="AH219" s="264" t="s">
        <v>119</v>
      </c>
      <c r="AI219" s="264" t="s">
        <v>120</v>
      </c>
      <c r="AJ219" s="264" t="s">
        <v>120</v>
      </c>
      <c r="AK219" s="264" t="s">
        <v>121</v>
      </c>
      <c r="AL219" s="264" t="s">
        <v>121</v>
      </c>
      <c r="AM219" s="264" t="s">
        <v>122</v>
      </c>
      <c r="AN219" s="264" t="s">
        <v>122</v>
      </c>
      <c r="AO219" s="264" t="s">
        <v>123</v>
      </c>
      <c r="AP219" s="264" t="s">
        <v>123</v>
      </c>
      <c r="AQ219" s="264" t="s">
        <v>124</v>
      </c>
      <c r="AR219" s="264" t="s">
        <v>124</v>
      </c>
      <c r="AS219" s="264" t="s">
        <v>125</v>
      </c>
      <c r="AT219" s="264" t="s">
        <v>125</v>
      </c>
      <c r="AU219" s="264" t="s">
        <v>126</v>
      </c>
      <c r="AV219" s="264" t="s">
        <v>126</v>
      </c>
      <c r="AW219" s="264" t="s">
        <v>127</v>
      </c>
      <c r="AX219" s="264" t="s">
        <v>127</v>
      </c>
      <c r="AY219" s="264" t="s">
        <v>128</v>
      </c>
    </row>
    <row r="220" spans="1:51" ht="42.75" customHeight="1">
      <c r="C220" s="153" t="s">
        <v>437</v>
      </c>
      <c r="D220" s="33" t="s">
        <v>99</v>
      </c>
      <c r="E220" s="33" t="s">
        <v>100</v>
      </c>
      <c r="F220" s="33" t="s">
        <v>101</v>
      </c>
      <c r="G220" s="33" t="s">
        <v>102</v>
      </c>
      <c r="H220" s="33" t="s">
        <v>103</v>
      </c>
      <c r="I220" s="155"/>
      <c r="J220" s="33" t="s">
        <v>104</v>
      </c>
      <c r="K220" s="33" t="s">
        <v>105</v>
      </c>
      <c r="L220" s="33" t="s">
        <v>106</v>
      </c>
      <c r="M220" s="33" t="s">
        <v>107</v>
      </c>
      <c r="N220" s="33" t="s">
        <v>108</v>
      </c>
      <c r="O220" s="33" t="s">
        <v>109</v>
      </c>
      <c r="P220" s="33" t="s">
        <v>110</v>
      </c>
      <c r="Q220" s="33" t="s">
        <v>111</v>
      </c>
      <c r="R220" s="155"/>
      <c r="S220" s="29" t="s">
        <v>446</v>
      </c>
      <c r="T220" s="29" t="s">
        <v>129</v>
      </c>
      <c r="U220" s="29" t="s">
        <v>113</v>
      </c>
      <c r="V220" s="29" t="s">
        <v>130</v>
      </c>
      <c r="W220" s="29" t="s">
        <v>131</v>
      </c>
      <c r="X220" s="29" t="s">
        <v>132</v>
      </c>
      <c r="Y220" s="29" t="s">
        <v>133</v>
      </c>
      <c r="Z220" s="29" t="s">
        <v>134</v>
      </c>
      <c r="AA220" s="29" t="s">
        <v>135</v>
      </c>
      <c r="AB220" s="29" t="s">
        <v>136</v>
      </c>
      <c r="AC220" s="29" t="s">
        <v>137</v>
      </c>
      <c r="AD220" s="29" t="s">
        <v>138</v>
      </c>
      <c r="AE220" s="29" t="s">
        <v>139</v>
      </c>
      <c r="AF220" s="29" t="s">
        <v>140</v>
      </c>
      <c r="AG220" s="29" t="s">
        <v>141</v>
      </c>
      <c r="AH220" s="29" t="s">
        <v>142</v>
      </c>
      <c r="AI220" s="29" t="s">
        <v>143</v>
      </c>
      <c r="AJ220" s="29" t="s">
        <v>144</v>
      </c>
      <c r="AK220" s="29" t="s">
        <v>145</v>
      </c>
      <c r="AL220" s="29" t="s">
        <v>146</v>
      </c>
      <c r="AM220" s="29" t="s">
        <v>147</v>
      </c>
      <c r="AN220" s="29" t="s">
        <v>148</v>
      </c>
      <c r="AO220" s="29" t="s">
        <v>149</v>
      </c>
      <c r="AP220" s="29" t="s">
        <v>150</v>
      </c>
      <c r="AQ220" s="29" t="s">
        <v>151</v>
      </c>
      <c r="AR220" s="29" t="s">
        <v>152</v>
      </c>
      <c r="AS220" s="29" t="s">
        <v>153</v>
      </c>
      <c r="AT220" s="29" t="s">
        <v>154</v>
      </c>
      <c r="AU220" s="29" t="s">
        <v>155</v>
      </c>
      <c r="AV220" s="29" t="s">
        <v>156</v>
      </c>
      <c r="AW220" s="29" t="s">
        <v>157</v>
      </c>
      <c r="AX220" s="29" t="s">
        <v>158</v>
      </c>
      <c r="AY220" s="29" t="s">
        <v>159</v>
      </c>
    </row>
    <row r="221" spans="1:51" ht="31.4" customHeight="1">
      <c r="C221" s="153" t="s">
        <v>447</v>
      </c>
      <c r="D221" s="201" t="s">
        <v>392</v>
      </c>
      <c r="E221" s="202" t="s">
        <v>397</v>
      </c>
      <c r="F221" s="202" t="s">
        <v>400</v>
      </c>
      <c r="G221" s="202" t="s">
        <v>401</v>
      </c>
      <c r="H221" s="153" t="s">
        <v>402</v>
      </c>
      <c r="I221" s="155"/>
      <c r="J221" s="153" t="s">
        <v>402</v>
      </c>
      <c r="K221" s="202" t="s">
        <v>403</v>
      </c>
      <c r="L221" s="202" t="s">
        <v>404</v>
      </c>
      <c r="M221" s="202" t="s">
        <v>405</v>
      </c>
      <c r="N221" s="202" t="s">
        <v>406</v>
      </c>
      <c r="O221" s="202" t="s">
        <v>407</v>
      </c>
      <c r="P221" s="202" t="s">
        <v>408</v>
      </c>
      <c r="Q221" s="202" t="s">
        <v>409</v>
      </c>
      <c r="R221" s="155"/>
      <c r="S221" s="202" t="s">
        <v>410</v>
      </c>
      <c r="T221" s="202" t="s">
        <v>410</v>
      </c>
      <c r="U221" s="202" t="s">
        <v>411</v>
      </c>
      <c r="V221" s="202" t="s">
        <v>411</v>
      </c>
      <c r="W221" s="202" t="s">
        <v>412</v>
      </c>
      <c r="X221" s="153" t="s">
        <v>412</v>
      </c>
      <c r="Y221" s="153" t="s">
        <v>413</v>
      </c>
      <c r="Z221" s="153" t="s">
        <v>413</v>
      </c>
      <c r="AA221" s="153" t="s">
        <v>414</v>
      </c>
      <c r="AB221" s="153" t="s">
        <v>414</v>
      </c>
      <c r="AC221" s="153" t="s">
        <v>415</v>
      </c>
      <c r="AD221" s="153" t="s">
        <v>415</v>
      </c>
      <c r="AE221" s="153" t="s">
        <v>416</v>
      </c>
      <c r="AF221" s="153" t="s">
        <v>416</v>
      </c>
      <c r="AG221" s="153" t="s">
        <v>417</v>
      </c>
      <c r="AH221" s="153" t="s">
        <v>417</v>
      </c>
      <c r="AI221" s="153" t="s">
        <v>418</v>
      </c>
      <c r="AJ221" s="153" t="s">
        <v>418</v>
      </c>
      <c r="AK221" s="153" t="s">
        <v>419</v>
      </c>
      <c r="AL221" s="153" t="s">
        <v>419</v>
      </c>
      <c r="AM221" s="153" t="s">
        <v>420</v>
      </c>
      <c r="AN221" s="153" t="s">
        <v>420</v>
      </c>
      <c r="AO221" s="153" t="s">
        <v>421</v>
      </c>
      <c r="AP221" s="153" t="s">
        <v>421</v>
      </c>
      <c r="AQ221" s="153" t="s">
        <v>422</v>
      </c>
      <c r="AR221" s="153" t="s">
        <v>422</v>
      </c>
      <c r="AS221" s="153" t="s">
        <v>423</v>
      </c>
      <c r="AT221" s="153" t="s">
        <v>423</v>
      </c>
      <c r="AU221" s="153" t="s">
        <v>424</v>
      </c>
      <c r="AV221" s="153" t="s">
        <v>424</v>
      </c>
      <c r="AW221" s="153" t="s">
        <v>425</v>
      </c>
      <c r="AX221" s="153" t="s">
        <v>425</v>
      </c>
      <c r="AY221" s="153" t="s">
        <v>426</v>
      </c>
    </row>
    <row r="222" spans="1:51" ht="56.25" customHeight="1">
      <c r="C222" s="156" t="s">
        <v>448</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1641864053.1031199</v>
      </c>
      <c r="Y222" s="163">
        <f t="shared" si="68"/>
        <v>1818797667.0226879</v>
      </c>
      <c r="Z222" s="163">
        <f t="shared" si="68"/>
        <v>1818797667.0226879</v>
      </c>
      <c r="AA222" s="163">
        <f t="shared" si="68"/>
        <v>1783425121.4244404</v>
      </c>
      <c r="AB222" s="163">
        <f t="shared" si="68"/>
        <v>0</v>
      </c>
      <c r="AC222" s="163">
        <f t="shared" si="68"/>
        <v>0</v>
      </c>
      <c r="AD222" s="163">
        <f t="shared" si="68"/>
        <v>0</v>
      </c>
      <c r="AE222" s="163">
        <f t="shared" si="68"/>
        <v>0</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384</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f>IF('3f WHD'!AE$13&lt;&gt;"",SUMIF($K$45:$K$108,"="&amp;X$221,$G$45:$G$108)+SUMIF($J$45:$J$108,"="&amp;X$221,$G$45:$G$108),"")</f>
        <v>257227381</v>
      </c>
      <c r="Y223" s="163">
        <f>IF('3f WHD'!AF$13&lt;&gt;"",SUMIF($K$45:$K$108,"="&amp;Y$221,$G$45:$G$108)+SUMIF($J$45:$J$108,"="&amp;Y$221,$G$45:$G$108),"")</f>
        <v>254680971</v>
      </c>
      <c r="Z223" s="163">
        <f>IF('3f WHD'!AG$13&lt;&gt;"",SUMIF($K$45:$K$108,"="&amp;Z$221,$G$45:$G$108)+SUMIF($J$45:$J$108,"="&amp;Z$221,$G$45:$G$108),"")</f>
        <v>254680971</v>
      </c>
      <c r="AA223" s="163">
        <f>IF('3f WHD'!AH$13&lt;&gt;"",SUMIF($K$45:$K$108,"="&amp;AA$221,$G$45:$G$108)+SUMIF($J$45:$J$108,"="&amp;AA$221,$G$45:$G$108),"")</f>
        <v>253165998</v>
      </c>
      <c r="AB223" s="163" t="str">
        <f>IF('3f WHD'!AI$13&lt;&gt;"",SUMIF($K$45:$K$108,"="&amp;AB$221,$G$45:$G$108)+SUMIF($J$45:$J$108,"="&amp;AB$221,$G$45:$G$108),"")</f>
        <v/>
      </c>
      <c r="AC223" s="163" t="str">
        <f>IF('3f WHD'!AJ$13&lt;&gt;"",SUMIF($K$45:$K$108,"="&amp;AC$221,$G$45:$G$108)+SUMIF($J$45:$J$108,"="&amp;AC$221,$G$45:$G$108),"")</f>
        <v/>
      </c>
      <c r="AD223" s="163" t="str">
        <f>IF('3f WHD'!AK$13&lt;&gt;"",SUMIF($K$45:$K$108,"="&amp;AD$221,$G$45:$G$108)+SUMIF($J$45:$J$108,"="&amp;AD$221,$G$45:$G$108),"")</f>
        <v/>
      </c>
      <c r="AE223" s="163" t="str">
        <f>IF('3f WHD'!AL$13&lt;&gt;"",SUMIF($K$45:$K$108,"="&amp;AE$221,$G$45:$G$108)+SUMIF($J$45:$J$108,"="&amp;AE$221,$G$45:$G$108),"")</f>
        <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400000000000006" customHeight="1">
      <c r="C224" s="156" t="s">
        <v>449</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f>IF('3f WHD'!AE$13&lt;&gt;"",SUMIF($K$45:$K$108,"="&amp;X$221,$H$45:$H$108)+SUMIF($J$45:$J$108,"="&amp;X$221,$H$45:$H$108),"")</f>
        <v>14380210.613494007</v>
      </c>
      <c r="Y224" s="163">
        <f>IF('3f WHD'!AF$13&lt;&gt;"",SUMIF($K$45:$K$108,"="&amp;Y$221,$H$45:$H$108)+SUMIF($J$45:$J$108,"="&amp;Y$221,$H$45:$H$108),"")</f>
        <v>7190105.3067470035</v>
      </c>
      <c r="Z224" s="163">
        <f>IF('3f WHD'!AG$13&lt;&gt;"",SUMIF($K$45:$K$108,"="&amp;Z$221,$H$45:$H$108)+SUMIF($J$45:$J$108,"="&amp;Z$221,$H$45:$H$108),"")</f>
        <v>7190105.3067470035</v>
      </c>
      <c r="AA224" s="163">
        <f>IF('3f WHD'!AH$13&lt;&gt;"",SUMIF($K$45:$K$108,"="&amp;AA$221,$H$45:$H$108)+SUMIF($J$45:$J$108,"="&amp;AA$221,$H$45:$H$108),"")</f>
        <v>0</v>
      </c>
      <c r="AB224" s="163" t="str">
        <f>IF('3f WHD'!AI$13&lt;&gt;"",SUMIF($K$45:$K$108,"="&amp;AB$221,$H$45:$H$108)+SUMIF($J$45:$J$108,"="&amp;AB$221,$H$45:$H$108),"")</f>
        <v/>
      </c>
      <c r="AC224" s="163" t="str">
        <f>IF('3f WHD'!AJ$13&lt;&gt;"",SUMIF($K$45:$K$108,"="&amp;AC$221,$H$45:$H$108)+SUMIF($J$45:$J$108,"="&amp;AC$221,$H$45:$H$108),"")</f>
        <v/>
      </c>
      <c r="AD224" s="163" t="str">
        <f>IF('3f WHD'!AK$13&lt;&gt;"",SUMIF($K$45:$K$108,"="&amp;AD$221,$H$45:$H$108)+SUMIF($J$45:$J$108,"="&amp;AD$221,$H$45:$H$108),"")</f>
        <v/>
      </c>
      <c r="AE224" s="163" t="str">
        <f>IF('3f WHD'!AL$13&lt;&gt;"",SUMIF($K$45:$K$108,"="&amp;AE$221,$H$45:$H$108)+SUMIF($J$45:$J$108,"="&amp;AE$221,$H$45:$H$108),"")</f>
        <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4" customHeight="1">
      <c r="C225" s="156" t="s">
        <v>450</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f>IF('3f WHD'!AE$13&lt;&gt;"",SUMIF($K$45:$K$108,"="&amp;X$221,$I$45:$I$108)+SUMIF($J$45:$J$108,"="&amp;X$221,$I$45:$I$108),"")</f>
        <v>9404573</v>
      </c>
      <c r="Y225" s="163">
        <f>IF('3f WHD'!AF$13&lt;&gt;"",SUMIF($K$45:$K$108,"="&amp;Y$221,$I$45:$I$108)+SUMIF($J$45:$J$108,"="&amp;Y$221,$I$45:$I$108),"")</f>
        <v>9400038</v>
      </c>
      <c r="Z225" s="163">
        <f>IF('3f WHD'!AG$13&lt;&gt;"",SUMIF($K$45:$K$108,"="&amp;Z$221,$I$45:$I$108)+SUMIF($J$45:$J$108,"="&amp;Z$221,$I$45:$I$108),"")</f>
        <v>9400038</v>
      </c>
      <c r="AA225" s="163">
        <f>IF('3f WHD'!AH$13&lt;&gt;"",SUMIF($K$45:$K$108,"="&amp;AA$221,$I$45:$I$108)+SUMIF($J$45:$J$108,"="&amp;AA$221,$I$45:$I$108),"")</f>
        <v>9417916</v>
      </c>
      <c r="AB225" s="163" t="str">
        <f>IF('3f WHD'!AI$13&lt;&gt;"",SUMIF($K$45:$K$108,"="&amp;AB$221,$I$45:$I$108)+SUMIF($J$45:$J$108,"="&amp;AB$221,$I$45:$I$108),"")</f>
        <v/>
      </c>
      <c r="AC225" s="163" t="str">
        <f>IF('3f WHD'!AJ$13&lt;&gt;"",SUMIF($K$45:$K$108,"="&amp;AC$221,$I$45:$I$108)+SUMIF($J$45:$J$108,"="&amp;AC$221,$I$45:$I$108),"")</f>
        <v/>
      </c>
      <c r="AD225" s="163" t="str">
        <f>IF('3f WHD'!AK$13&lt;&gt;"",SUMIF($K$45:$K$108,"="&amp;AD$221,$I$45:$I$108)+SUMIF($J$45:$J$108,"="&amp;AD$221,$I$45:$I$108),"")</f>
        <v/>
      </c>
      <c r="AE225" s="163" t="str">
        <f>IF('3f WHD'!AL$13&lt;&gt;"",SUMIF($K$45:$K$108,"="&amp;AE$221,$I$45:$I$108)+SUMIF($J$45:$J$108,"="&amp;AE$221,$I$45:$I$108),"")</f>
        <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451</v>
      </c>
      <c r="D228" s="200">
        <f>IFERROR(D222/(D223-D224-D225),"-")</f>
        <v>3.86178509945083</v>
      </c>
      <c r="E228" s="200">
        <f t="shared" ref="E228:Q228" si="69">IFERROR(E222/(E223-E224-E225),"-")</f>
        <v>4.3798119791184789</v>
      </c>
      <c r="F228" s="200">
        <f t="shared" si="69"/>
        <v>4.6943384228877969</v>
      </c>
      <c r="G228" s="200">
        <f t="shared" si="69"/>
        <v>5.0898553557427864</v>
      </c>
      <c r="H228" s="200">
        <f t="shared" si="69"/>
        <v>5.2170245185345925</v>
      </c>
      <c r="I228" s="164"/>
      <c r="J228" s="200">
        <f t="shared" si="69"/>
        <v>5.2170245185345925</v>
      </c>
      <c r="K228" s="200">
        <f t="shared" si="69"/>
        <v>5.4382114342696974</v>
      </c>
      <c r="L228" s="200">
        <f t="shared" si="69"/>
        <v>5.6660086487823103</v>
      </c>
      <c r="M228" s="200">
        <f t="shared" si="69"/>
        <v>5.9299995528126548</v>
      </c>
      <c r="N228" s="200">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f t="shared" si="70"/>
        <v>7.0332667280287327</v>
      </c>
      <c r="Y228" s="171">
        <f t="shared" si="70"/>
        <v>7.6390917056492249</v>
      </c>
      <c r="Z228" s="171">
        <f t="shared" si="70"/>
        <v>7.6390917056492249</v>
      </c>
      <c r="AA228" s="171">
        <f t="shared" si="70"/>
        <v>7.3166734556066801</v>
      </c>
      <c r="AB228" s="171" t="str">
        <f t="shared" si="70"/>
        <v>-</v>
      </c>
      <c r="AC228" s="171" t="str">
        <f t="shared" si="70"/>
        <v>-</v>
      </c>
      <c r="AD228" s="171" t="str">
        <f t="shared" si="70"/>
        <v>-</v>
      </c>
      <c r="AE228" s="171" t="str">
        <f t="shared" si="70"/>
        <v>-</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2"/>
    </row>
    <row r="230" spans="3:51"/>
    <row r="231" spans="3:51"/>
  </sheetData>
  <mergeCells count="4">
    <mergeCell ref="B3:O3"/>
    <mergeCell ref="C217:C218"/>
    <mergeCell ref="D217:N217"/>
    <mergeCell ref="D218:N218"/>
  </mergeCells>
  <phoneticPr fontId="189"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4375" customWidth="1"/>
    <col min="4" max="4" width="21.15234375" customWidth="1"/>
    <col min="5" max="5" width="15.61328125"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452</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17" t="s">
        <v>453</v>
      </c>
      <c r="C3" s="317"/>
      <c r="D3" s="317"/>
      <c r="E3" s="317"/>
      <c r="F3" s="317"/>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25" t="s">
        <v>38</v>
      </c>
      <c r="C6" s="371" t="s">
        <v>54</v>
      </c>
      <c r="D6" s="372" t="s">
        <v>281</v>
      </c>
      <c r="E6" s="371" t="s">
        <v>90</v>
      </c>
      <c r="F6" s="326"/>
      <c r="G6" s="28"/>
      <c r="H6" s="346" t="s">
        <v>91</v>
      </c>
      <c r="I6" s="347"/>
      <c r="J6" s="347"/>
      <c r="K6" s="347"/>
      <c r="L6" s="347"/>
      <c r="M6" s="347"/>
      <c r="N6" s="347"/>
      <c r="O6" s="348"/>
      <c r="P6" s="136"/>
      <c r="Q6" s="230" t="s">
        <v>92</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5"/>
      <c r="C7" s="371"/>
      <c r="D7" s="372"/>
      <c r="E7" s="371"/>
      <c r="F7" s="326"/>
      <c r="G7" s="28"/>
      <c r="H7" s="330" t="s">
        <v>93</v>
      </c>
      <c r="I7" s="331"/>
      <c r="J7" s="331"/>
      <c r="K7" s="331"/>
      <c r="L7" s="331"/>
      <c r="M7" s="331"/>
      <c r="N7" s="331"/>
      <c r="O7" s="332"/>
      <c r="P7" s="136"/>
      <c r="Q7" s="233" t="s">
        <v>94</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5"/>
      <c r="C8" s="371"/>
      <c r="D8" s="372"/>
      <c r="E8" s="371"/>
      <c r="F8" s="53" t="s">
        <v>95</v>
      </c>
      <c r="G8" s="28"/>
      <c r="H8" s="33" t="s">
        <v>96</v>
      </c>
      <c r="I8" s="33" t="s">
        <v>97</v>
      </c>
      <c r="J8" s="33" t="s">
        <v>98</v>
      </c>
      <c r="K8" s="33" t="s">
        <v>99</v>
      </c>
      <c r="L8" s="33" t="s">
        <v>100</v>
      </c>
      <c r="M8" s="34" t="s">
        <v>101</v>
      </c>
      <c r="N8" s="33" t="s">
        <v>102</v>
      </c>
      <c r="O8" s="33" t="s">
        <v>103</v>
      </c>
      <c r="P8" s="28"/>
      <c r="Q8" s="29" t="s">
        <v>104</v>
      </c>
      <c r="R8" s="29" t="s">
        <v>105</v>
      </c>
      <c r="S8" s="29" t="s">
        <v>106</v>
      </c>
      <c r="T8" s="35" t="s">
        <v>107</v>
      </c>
      <c r="U8" s="29" t="s">
        <v>108</v>
      </c>
      <c r="V8" s="29" t="s">
        <v>109</v>
      </c>
      <c r="W8" s="29" t="s">
        <v>110</v>
      </c>
      <c r="X8" s="29" t="s">
        <v>111</v>
      </c>
      <c r="Y8" s="28"/>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5"/>
      <c r="C9" s="371"/>
      <c r="D9" s="372"/>
      <c r="E9" s="371"/>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30" customHeight="1">
      <c r="A10" s="14"/>
      <c r="B10" s="325"/>
      <c r="C10" s="371"/>
      <c r="D10" s="372"/>
      <c r="E10" s="371"/>
      <c r="F10" s="53" t="s">
        <v>160</v>
      </c>
      <c r="G10" s="28"/>
      <c r="H10" s="31" t="s">
        <v>161</v>
      </c>
      <c r="I10" s="31" t="s">
        <v>162</v>
      </c>
      <c r="J10" s="31" t="s">
        <v>163</v>
      </c>
      <c r="K10" s="31" t="s">
        <v>164</v>
      </c>
      <c r="L10" s="31" t="s">
        <v>165</v>
      </c>
      <c r="M10" s="32" t="s">
        <v>166</v>
      </c>
      <c r="N10" s="31" t="s">
        <v>167</v>
      </c>
      <c r="O10" s="31" t="s">
        <v>168</v>
      </c>
      <c r="P10" s="28"/>
      <c r="Q10" s="31" t="s">
        <v>169</v>
      </c>
      <c r="R10" s="31" t="s">
        <v>170</v>
      </c>
      <c r="S10" s="31" t="s">
        <v>171</v>
      </c>
      <c r="T10" s="36" t="s">
        <v>172</v>
      </c>
      <c r="U10" s="31" t="s">
        <v>173</v>
      </c>
      <c r="V10" s="31" t="s">
        <v>174</v>
      </c>
      <c r="W10" s="31" t="s">
        <v>175</v>
      </c>
      <c r="X10" s="31" t="s">
        <v>176</v>
      </c>
      <c r="Y10" s="28"/>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5"/>
      <c r="C11" s="371"/>
      <c r="D11" s="372"/>
      <c r="E11" s="371"/>
      <c r="F11" s="54" t="s">
        <v>454</v>
      </c>
      <c r="G11" s="28"/>
      <c r="H11" s="29" t="s">
        <v>211</v>
      </c>
      <c r="I11" s="29" t="s">
        <v>211</v>
      </c>
      <c r="J11" s="29" t="s">
        <v>212</v>
      </c>
      <c r="K11" s="29" t="s">
        <v>212</v>
      </c>
      <c r="L11" s="29" t="s">
        <v>213</v>
      </c>
      <c r="M11" s="30" t="s">
        <v>213</v>
      </c>
      <c r="N11" s="29" t="s">
        <v>214</v>
      </c>
      <c r="O11" s="29" t="s">
        <v>214</v>
      </c>
      <c r="P11" s="28"/>
      <c r="Q11" s="29" t="s">
        <v>215</v>
      </c>
      <c r="R11" s="29" t="s">
        <v>216</v>
      </c>
      <c r="S11" s="29" t="s">
        <v>216</v>
      </c>
      <c r="T11" s="35" t="s">
        <v>217</v>
      </c>
      <c r="U11" s="29" t="s">
        <v>217</v>
      </c>
      <c r="V11" s="29" t="s">
        <v>218</v>
      </c>
      <c r="W11" s="29" t="s">
        <v>218</v>
      </c>
      <c r="X11" s="29" t="s">
        <v>219</v>
      </c>
      <c r="Y11" s="28"/>
      <c r="Z11" s="29" t="s">
        <v>219</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ht="13.5">
      <c r="A12" s="14"/>
      <c r="B12" s="369" t="s">
        <v>66</v>
      </c>
      <c r="C12" s="370"/>
      <c r="D12" s="370"/>
      <c r="E12" s="370"/>
      <c r="F12" s="370"/>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3.5">
      <c r="A13" s="55"/>
      <c r="B13" s="26" t="s">
        <v>455</v>
      </c>
      <c r="C13" s="26"/>
      <c r="D13" s="203" t="s">
        <v>463</v>
      </c>
      <c r="E13" s="3" t="s">
        <v>456</v>
      </c>
      <c r="F13" s="460"/>
      <c r="G13" s="28"/>
      <c r="H13" s="452"/>
      <c r="I13" s="453"/>
      <c r="J13" s="453"/>
      <c r="K13" s="453"/>
      <c r="L13" s="453"/>
      <c r="M13" s="453"/>
      <c r="N13" s="453"/>
      <c r="O13" s="454"/>
      <c r="P13" s="28"/>
      <c r="Q13" s="452"/>
      <c r="R13" s="453"/>
      <c r="S13" s="453"/>
      <c r="T13" s="453"/>
      <c r="U13" s="453"/>
      <c r="V13" s="453"/>
      <c r="W13" s="454"/>
      <c r="X13" s="218">
        <v>0.57599999999999996</v>
      </c>
      <c r="Y13" s="28"/>
      <c r="Z13" s="249">
        <v>0.57599999999999996</v>
      </c>
      <c r="AA13" s="249">
        <v>0.57599999999999996</v>
      </c>
      <c r="AB13" s="210">
        <v>0.122</v>
      </c>
      <c r="AC13" s="210">
        <v>0.122</v>
      </c>
      <c r="AD13" s="210">
        <v>0.122</v>
      </c>
      <c r="AE13" s="210">
        <v>0.122</v>
      </c>
      <c r="AF13" s="210">
        <v>0.105</v>
      </c>
      <c r="AG13" s="210">
        <v>0.105</v>
      </c>
      <c r="AH13" s="210">
        <v>0.105</v>
      </c>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row>
    <row r="14" spans="1:58" s="4" customFormat="1" ht="28.5" customHeight="1">
      <c r="A14" s="55"/>
      <c r="B14" s="26" t="s">
        <v>457</v>
      </c>
      <c r="C14" s="221" t="s">
        <v>458</v>
      </c>
      <c r="D14" s="203" t="s">
        <v>463</v>
      </c>
      <c r="E14" s="3" t="s">
        <v>456</v>
      </c>
      <c r="F14" s="461"/>
      <c r="G14" s="28"/>
      <c r="H14" s="455"/>
      <c r="I14" s="456"/>
      <c r="J14" s="456"/>
      <c r="K14" s="456"/>
      <c r="L14" s="456"/>
      <c r="M14" s="456"/>
      <c r="N14" s="456"/>
      <c r="O14" s="457"/>
      <c r="P14" s="28"/>
      <c r="Q14" s="455"/>
      <c r="R14" s="456"/>
      <c r="S14" s="456"/>
      <c r="T14" s="456"/>
      <c r="U14" s="456"/>
      <c r="V14" s="456"/>
      <c r="W14" s="457"/>
      <c r="X14" s="218">
        <v>0.48399999999999999</v>
      </c>
      <c r="Y14" s="28"/>
      <c r="Z14" s="249">
        <v>0.48399999999999999</v>
      </c>
      <c r="AA14" s="249">
        <v>0.48399999999999999</v>
      </c>
      <c r="AB14" s="294"/>
      <c r="AC14" s="458"/>
      <c r="AD14" s="459"/>
      <c r="AE14" s="458"/>
      <c r="AF14" s="459"/>
      <c r="AG14" s="458"/>
      <c r="AH14" s="459"/>
      <c r="AI14" s="458"/>
      <c r="AJ14" s="459"/>
      <c r="AK14" s="458"/>
      <c r="AL14" s="459"/>
      <c r="AM14" s="458"/>
      <c r="AN14" s="459"/>
      <c r="AO14" s="458"/>
      <c r="AP14" s="459"/>
      <c r="AQ14" s="458"/>
      <c r="AR14" s="459"/>
      <c r="AS14" s="458"/>
      <c r="AT14" s="459"/>
      <c r="AU14" s="458"/>
      <c r="AV14" s="459"/>
      <c r="AW14" s="458"/>
      <c r="AX14" s="459"/>
      <c r="AY14" s="458"/>
      <c r="AZ14" s="459"/>
      <c r="BA14" s="458"/>
      <c r="BB14" s="459"/>
      <c r="BC14" s="458"/>
      <c r="BD14" s="459"/>
      <c r="BE14" s="458"/>
      <c r="BF14" s="459"/>
    </row>
    <row r="15" spans="1:58" ht="13.5">
      <c r="A15" s="14"/>
      <c r="B15" s="369" t="s">
        <v>62</v>
      </c>
      <c r="C15" s="370"/>
      <c r="D15" s="370"/>
      <c r="E15" s="370"/>
      <c r="F15" s="370"/>
      <c r="G15" s="28"/>
      <c r="H15" s="215"/>
      <c r="I15" s="14"/>
      <c r="J15" s="14"/>
      <c r="K15" s="14"/>
      <c r="L15" s="14"/>
      <c r="M15" s="14"/>
      <c r="N15" s="14"/>
      <c r="O15" s="214"/>
      <c r="P15" s="213"/>
      <c r="Q15" s="14"/>
      <c r="R15" s="14"/>
      <c r="S15" s="14"/>
      <c r="T15" s="14"/>
      <c r="U15" s="14"/>
      <c r="V15" s="14"/>
      <c r="W15" s="14"/>
      <c r="X15" s="50"/>
      <c r="Y15" s="213"/>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3.5">
      <c r="A16" s="14"/>
      <c r="B16" s="396" t="s">
        <v>459</v>
      </c>
      <c r="C16" s="396"/>
      <c r="D16" s="396"/>
      <c r="E16" s="11" t="s">
        <v>460</v>
      </c>
      <c r="F16" s="11"/>
      <c r="G16" s="28"/>
      <c r="H16" s="215"/>
      <c r="I16" s="14"/>
      <c r="J16" s="14"/>
      <c r="K16" s="14"/>
      <c r="L16" s="14"/>
      <c r="M16" s="14"/>
      <c r="N16" s="14"/>
      <c r="O16" s="214"/>
      <c r="P16" s="213"/>
      <c r="Q16" s="14"/>
      <c r="R16" s="14"/>
      <c r="S16" s="14"/>
      <c r="T16" s="14"/>
      <c r="U16" s="14"/>
      <c r="V16" s="14"/>
      <c r="W16" s="14"/>
      <c r="X16" s="5">
        <f>IF(X13="","-",((X13)*365/100)+(X14*122/100))</f>
        <v>2.6928799999999997</v>
      </c>
      <c r="Y16" s="213"/>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f t="shared" si="2"/>
        <v>0.38324999999999998</v>
      </c>
      <c r="AH16" s="5">
        <f t="shared" si="2"/>
        <v>0.38324999999999998</v>
      </c>
      <c r="AI16" s="5" t="str">
        <f t="shared" si="2"/>
        <v>-</v>
      </c>
      <c r="AJ16" s="5" t="str">
        <f t="shared" si="2"/>
        <v>-</v>
      </c>
      <c r="AK16" s="5" t="str">
        <f t="shared" si="2"/>
        <v>-</v>
      </c>
      <c r="AL16" s="5" t="str">
        <f t="shared" si="2"/>
        <v>-</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5"/>
      <c r="H17" s="14"/>
      <c r="I17" s="14"/>
      <c r="J17" s="14"/>
      <c r="K17" s="14"/>
      <c r="L17" s="14"/>
      <c r="M17" s="14"/>
      <c r="N17" s="14"/>
      <c r="O17" s="14"/>
      <c r="P17" s="55"/>
      <c r="Q17" s="14"/>
      <c r="R17" s="14"/>
      <c r="S17" s="14"/>
      <c r="T17" s="14"/>
      <c r="U17" s="14"/>
      <c r="V17" s="14"/>
      <c r="W17" s="14"/>
      <c r="X17" s="212"/>
      <c r="Y17" s="55"/>
      <c r="Z17" s="55"/>
      <c r="AA17" s="14"/>
      <c r="AB17" s="14"/>
      <c r="AC17" s="76"/>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7"/>
      <c r="AB23" s="207"/>
      <c r="AC23" s="205"/>
      <c r="AD23" s="14"/>
      <c r="AE23" s="14"/>
    </row>
    <row r="24" spans="1:31" ht="13.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7"/>
      <c r="AB24" s="207"/>
      <c r="AC24" s="205"/>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8"/>
      <c r="AB25" s="208"/>
      <c r="AC25" s="14"/>
      <c r="AD25" s="14"/>
      <c r="AE25" s="14"/>
    </row>
    <row r="26" spans="1:31" ht="13.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211"/>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65" hidden="1" customHeight="1">
      <c r="AE31" s="14"/>
    </row>
    <row r="32" spans="1:31" ht="12.65" hidden="1" customHeight="1">
      <c r="AE32" s="14"/>
    </row>
    <row r="33" spans="11:31" ht="12.6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65" hidden="1" customHeight="1">
      <c r="AE37" s="14"/>
    </row>
  </sheetData>
  <mergeCells count="29">
    <mergeCell ref="AY14:AZ14"/>
    <mergeCell ref="BA14:BB14"/>
    <mergeCell ref="BC14:BD14"/>
    <mergeCell ref="BE14:BF14"/>
    <mergeCell ref="AO14:AP14"/>
    <mergeCell ref="AQ14:AR14"/>
    <mergeCell ref="AS14:AT14"/>
    <mergeCell ref="AU14:AV14"/>
    <mergeCell ref="AW14:AX14"/>
    <mergeCell ref="AE14:AF14"/>
    <mergeCell ref="AG14:AH14"/>
    <mergeCell ref="AI14:AJ14"/>
    <mergeCell ref="AK14:AL14"/>
    <mergeCell ref="AM14:AN14"/>
    <mergeCell ref="B3:F3"/>
    <mergeCell ref="B6:B11"/>
    <mergeCell ref="C6:C11"/>
    <mergeCell ref="D6:D11"/>
    <mergeCell ref="E6:E11"/>
    <mergeCell ref="F6:F7"/>
    <mergeCell ref="Q13:W14"/>
    <mergeCell ref="AC14:AD14"/>
    <mergeCell ref="B15:F15"/>
    <mergeCell ref="B16:D16"/>
    <mergeCell ref="H6:O6"/>
    <mergeCell ref="H7:O7"/>
    <mergeCell ref="B12:F12"/>
    <mergeCell ref="F13:F14"/>
    <mergeCell ref="H13:O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57"/>
  <sheetViews>
    <sheetView zoomScaleNormal="100" workbookViewId="0"/>
  </sheetViews>
  <sheetFormatPr defaultColWidth="9" defaultRowHeight="13.5" zeroHeight="1"/>
  <cols>
    <col min="1" max="1" width="2.61328125" style="14" customWidth="1"/>
    <col min="2" max="2" width="20" style="14" customWidth="1"/>
    <col min="3" max="3" width="11" style="14" customWidth="1"/>
    <col min="4" max="4" width="45.61328125" style="14" customWidth="1"/>
    <col min="5" max="16384" width="9" style="14"/>
  </cols>
  <sheetData>
    <row r="1" spans="2:14"/>
    <row r="2" spans="2:14" s="86" customFormat="1">
      <c r="B2" s="86" t="s">
        <v>38</v>
      </c>
    </row>
    <row r="3" spans="2:14"/>
    <row r="4" spans="2:14">
      <c r="B4" s="14" t="s">
        <v>39</v>
      </c>
    </row>
    <row r="5" spans="2:14"/>
    <row r="6" spans="2:14">
      <c r="B6" s="14" t="s">
        <v>40</v>
      </c>
    </row>
    <row r="7" spans="2:14"/>
    <row r="8" spans="2:14">
      <c r="B8" s="14" t="s">
        <v>41</v>
      </c>
    </row>
    <row r="9" spans="2:14"/>
    <row r="10" spans="2:14">
      <c r="B10" s="14" t="s">
        <v>42</v>
      </c>
    </row>
    <row r="11" spans="2:14">
      <c r="B11" s="14" t="s">
        <v>43</v>
      </c>
    </row>
    <row r="12" spans="2:14"/>
    <row r="13" spans="2:14" ht="25.5" customHeight="1">
      <c r="B13" s="313" t="s">
        <v>44</v>
      </c>
      <c r="C13" s="313"/>
      <c r="D13" s="313"/>
      <c r="E13" s="313"/>
      <c r="F13" s="313"/>
      <c r="G13" s="313"/>
      <c r="H13" s="313"/>
      <c r="I13" s="313"/>
      <c r="J13" s="313"/>
      <c r="K13" s="313"/>
      <c r="L13" s="313"/>
      <c r="M13" s="313"/>
      <c r="N13" s="313"/>
    </row>
    <row r="14" spans="2:14" ht="12.75" customHeight="1">
      <c r="B14" s="222"/>
      <c r="C14" s="222"/>
      <c r="D14" s="222"/>
      <c r="E14" s="222"/>
      <c r="F14" s="222"/>
      <c r="G14" s="222"/>
      <c r="H14" s="222"/>
      <c r="I14" s="222"/>
      <c r="J14" s="222"/>
      <c r="K14" s="222"/>
      <c r="L14" s="222"/>
      <c r="M14" s="222"/>
      <c r="N14" s="222"/>
    </row>
    <row r="15" spans="2:14" ht="12.75" customHeight="1">
      <c r="B15" s="123"/>
      <c r="C15" s="124" t="s">
        <v>45</v>
      </c>
      <c r="D15" s="222"/>
      <c r="E15" s="125"/>
      <c r="F15" s="124" t="s">
        <v>46</v>
      </c>
      <c r="G15" s="222"/>
      <c r="H15" s="222"/>
      <c r="I15" s="222"/>
      <c r="J15" s="222"/>
      <c r="K15" s="222"/>
      <c r="L15" s="222"/>
      <c r="M15" s="222"/>
      <c r="N15" s="222"/>
    </row>
    <row r="16" spans="2:14"/>
    <row r="17" spans="1:4">
      <c r="A17" s="119"/>
      <c r="B17" s="14" t="s">
        <v>47</v>
      </c>
      <c r="C17" s="119"/>
      <c r="D17" s="119"/>
    </row>
    <row r="18" spans="1:4">
      <c r="A18" s="119"/>
      <c r="C18" s="119"/>
      <c r="D18" s="119"/>
    </row>
    <row r="19" spans="1:4" s="86" customFormat="1">
      <c r="B19" s="86" t="s">
        <v>48</v>
      </c>
    </row>
    <row r="20" spans="1:4">
      <c r="C20" s="120"/>
      <c r="D20" s="119"/>
    </row>
    <row r="21" spans="1:4">
      <c r="A21" s="55"/>
      <c r="B21" s="122" t="s">
        <v>49</v>
      </c>
      <c r="C21" s="122" t="s">
        <v>50</v>
      </c>
      <c r="D21" s="122" t="s">
        <v>38</v>
      </c>
    </row>
    <row r="22" spans="1:4">
      <c r="A22" s="55"/>
      <c r="B22" s="121" t="s">
        <v>51</v>
      </c>
      <c r="C22" s="121" t="s">
        <v>52</v>
      </c>
      <c r="D22" s="121" t="s">
        <v>53</v>
      </c>
    </row>
    <row r="23" spans="1:4" ht="19.5" customHeight="1">
      <c r="A23" s="55"/>
      <c r="B23" s="121" t="s">
        <v>54</v>
      </c>
      <c r="C23" s="121" t="s">
        <v>52</v>
      </c>
      <c r="D23" s="121" t="s">
        <v>55</v>
      </c>
    </row>
    <row r="24" spans="1:4" ht="12.75" customHeight="1">
      <c r="A24" s="55"/>
      <c r="B24" s="314" t="s">
        <v>56</v>
      </c>
      <c r="C24" s="315"/>
      <c r="D24" s="316"/>
    </row>
    <row r="25" spans="1:4" ht="22.5" customHeight="1">
      <c r="A25" s="55"/>
      <c r="B25" s="121" t="s">
        <v>57</v>
      </c>
      <c r="C25" s="121" t="s">
        <v>58</v>
      </c>
      <c r="D25" s="121" t="s">
        <v>59</v>
      </c>
    </row>
    <row r="26" spans="1:4" ht="12.75" customHeight="1">
      <c r="A26" s="55"/>
      <c r="B26" s="314" t="s">
        <v>60</v>
      </c>
      <c r="C26" s="315"/>
      <c r="D26" s="316"/>
    </row>
    <row r="27" spans="1:4" ht="23.5">
      <c r="A27" s="55"/>
      <c r="B27" s="121" t="s">
        <v>61</v>
      </c>
      <c r="C27" s="121" t="s">
        <v>62</v>
      </c>
      <c r="D27" s="121" t="s">
        <v>63</v>
      </c>
    </row>
    <row r="28" spans="1:4" ht="12.75" customHeight="1">
      <c r="A28" s="55"/>
      <c r="B28" s="314" t="s">
        <v>64</v>
      </c>
      <c r="C28" s="315"/>
      <c r="D28" s="316"/>
    </row>
    <row r="29" spans="1:4" ht="15" customHeight="1">
      <c r="A29" s="55"/>
      <c r="B29" s="121" t="s">
        <v>65</v>
      </c>
      <c r="C29" s="121" t="s">
        <v>66</v>
      </c>
      <c r="D29" s="121" t="s">
        <v>67</v>
      </c>
    </row>
    <row r="30" spans="1:4" ht="34.5" customHeight="1">
      <c r="A30" s="55"/>
      <c r="B30" s="121" t="s">
        <v>68</v>
      </c>
      <c r="C30" s="121" t="s">
        <v>69</v>
      </c>
      <c r="D30" s="121" t="s">
        <v>70</v>
      </c>
    </row>
    <row r="31" spans="1:4" ht="26.25" customHeight="1">
      <c r="A31" s="55"/>
      <c r="B31" s="121" t="s">
        <v>71</v>
      </c>
      <c r="C31" s="121" t="s">
        <v>69</v>
      </c>
      <c r="D31" s="121" t="s">
        <v>72</v>
      </c>
    </row>
    <row r="32" spans="1:4" ht="23.5">
      <c r="A32" s="55"/>
      <c r="B32" s="121" t="s">
        <v>73</v>
      </c>
      <c r="C32" s="121" t="s">
        <v>69</v>
      </c>
      <c r="D32" s="121" t="s">
        <v>74</v>
      </c>
    </row>
    <row r="33" spans="1:4" ht="23.5">
      <c r="A33" s="55"/>
      <c r="B33" s="121" t="s">
        <v>75</v>
      </c>
      <c r="C33" s="121" t="s">
        <v>69</v>
      </c>
      <c r="D33" s="121" t="s">
        <v>76</v>
      </c>
    </row>
    <row r="34" spans="1:4" ht="23.5">
      <c r="A34" s="55"/>
      <c r="B34" s="121" t="s">
        <v>77</v>
      </c>
      <c r="C34" s="121" t="s">
        <v>69</v>
      </c>
      <c r="D34" s="121" t="s">
        <v>78</v>
      </c>
    </row>
    <row r="35" spans="1:4">
      <c r="A35" s="55"/>
      <c r="B35" s="121" t="s">
        <v>79</v>
      </c>
      <c r="C35" s="121" t="s">
        <v>66</v>
      </c>
      <c r="D35" s="121" t="s">
        <v>80</v>
      </c>
    </row>
    <row r="36" spans="1:4" ht="23.5">
      <c r="A36" s="55"/>
      <c r="B36" s="121" t="s">
        <v>81</v>
      </c>
      <c r="C36" s="121" t="s">
        <v>69</v>
      </c>
      <c r="D36" s="121" t="s">
        <v>82</v>
      </c>
    </row>
    <row r="37" spans="1:4" ht="23.5">
      <c r="A37" s="55"/>
      <c r="B37" s="220" t="s">
        <v>83</v>
      </c>
      <c r="C37" s="220" t="s">
        <v>69</v>
      </c>
      <c r="D37" s="220" t="s">
        <v>84</v>
      </c>
    </row>
    <row r="38" spans="1:4"/>
    <row r="144"/>
    <row r="156"/>
    <row r="157"/>
  </sheetData>
  <mergeCells count="4">
    <mergeCell ref="B13:N13"/>
    <mergeCell ref="B24:D24"/>
    <mergeCell ref="B26:D26"/>
    <mergeCell ref="B28:D28"/>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5"/>
  <sheetViews>
    <sheetView zoomScaleNormal="100" workbookViewId="0"/>
  </sheetViews>
  <sheetFormatPr defaultColWidth="0" defaultRowHeight="13.5" zeroHeight="1"/>
  <cols>
    <col min="1" max="1" width="5.765625" customWidth="1"/>
    <col min="2" max="2" width="23.4609375" customWidth="1"/>
    <col min="3" max="3" width="17.84375" customWidth="1"/>
    <col min="4" max="4" width="23.3828125" customWidth="1"/>
    <col min="5" max="5" width="25.765625" customWidth="1"/>
    <col min="6" max="6" width="1.61328125" customWidth="1"/>
    <col min="7" max="14" width="15.61328125" customWidth="1"/>
    <col min="15" max="15" width="1.84375" customWidth="1"/>
    <col min="16" max="23" width="15.61328125" customWidth="1"/>
    <col min="24" max="24" width="1.84375" customWidth="1"/>
    <col min="25" max="25" width="15.84375" customWidth="1"/>
    <col min="26" max="57" width="15.61328125" customWidth="1"/>
    <col min="58" max="16384" width="9" hidden="1"/>
  </cols>
  <sheetData>
    <row r="1" spans="1:57" s="2" customFormat="1" ht="12.75" customHeight="1"/>
    <row r="2" spans="1:57" s="2" customFormat="1" ht="18.75" customHeight="1">
      <c r="B2" s="137" t="s">
        <v>85</v>
      </c>
      <c r="C2" s="40"/>
      <c r="D2" s="40"/>
      <c r="E2" s="40"/>
      <c r="F2" s="40"/>
      <c r="G2" s="40"/>
      <c r="O2" s="40"/>
      <c r="X2" s="40"/>
      <c r="Y2" s="40"/>
    </row>
    <row r="3" spans="1:57" s="2" customFormat="1" ht="48.75" customHeight="1">
      <c r="B3" s="317" t="s">
        <v>86</v>
      </c>
      <c r="C3" s="317"/>
      <c r="D3" s="317"/>
      <c r="E3" s="317"/>
      <c r="F3" s="317"/>
      <c r="G3" s="317"/>
      <c r="H3" s="317"/>
      <c r="I3" s="317"/>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87</v>
      </c>
    </row>
    <row r="8" spans="1:57" s="14" customFormat="1">
      <c r="B8" s="83"/>
    </row>
    <row r="9" spans="1:57">
      <c r="A9" s="14"/>
      <c r="B9" s="324" t="s">
        <v>88</v>
      </c>
      <c r="C9" s="318" t="s">
        <v>89</v>
      </c>
      <c r="D9" s="325" t="s">
        <v>90</v>
      </c>
      <c r="E9" s="326"/>
      <c r="F9" s="84"/>
      <c r="G9" s="327" t="s">
        <v>91</v>
      </c>
      <c r="H9" s="328"/>
      <c r="I9" s="328"/>
      <c r="J9" s="328"/>
      <c r="K9" s="328"/>
      <c r="L9" s="328"/>
      <c r="M9" s="328"/>
      <c r="N9" s="329"/>
      <c r="O9" s="136"/>
      <c r="P9" s="230" t="s">
        <v>92</v>
      </c>
      <c r="Q9" s="231"/>
      <c r="R9" s="231"/>
      <c r="S9" s="231"/>
      <c r="T9" s="231"/>
      <c r="U9" s="231"/>
      <c r="V9" s="231"/>
      <c r="W9" s="231"/>
      <c r="X9" s="84"/>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57" ht="12.75" customHeight="1">
      <c r="A10" s="14"/>
      <c r="B10" s="324"/>
      <c r="C10" s="318"/>
      <c r="D10" s="325"/>
      <c r="E10" s="326"/>
      <c r="F10" s="84"/>
      <c r="G10" s="330" t="s">
        <v>93</v>
      </c>
      <c r="H10" s="331"/>
      <c r="I10" s="331"/>
      <c r="J10" s="331"/>
      <c r="K10" s="331"/>
      <c r="L10" s="331"/>
      <c r="M10" s="331"/>
      <c r="N10" s="332"/>
      <c r="O10" s="136"/>
      <c r="P10" s="233" t="s">
        <v>94</v>
      </c>
      <c r="Q10" s="234"/>
      <c r="R10" s="234"/>
      <c r="S10" s="234"/>
      <c r="T10" s="234"/>
      <c r="U10" s="234"/>
      <c r="V10" s="234"/>
      <c r="W10" s="234"/>
      <c r="X10" s="8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57" ht="25.5" customHeight="1">
      <c r="A11" s="14"/>
      <c r="B11" s="324"/>
      <c r="C11" s="318"/>
      <c r="D11" s="325"/>
      <c r="E11" s="97" t="s">
        <v>95</v>
      </c>
      <c r="F11" s="84"/>
      <c r="G11" s="33" t="s">
        <v>96</v>
      </c>
      <c r="H11" s="33" t="s">
        <v>97</v>
      </c>
      <c r="I11" s="33" t="s">
        <v>98</v>
      </c>
      <c r="J11" s="33" t="s">
        <v>99</v>
      </c>
      <c r="K11" s="33" t="s">
        <v>100</v>
      </c>
      <c r="L11" s="34" t="s">
        <v>101</v>
      </c>
      <c r="M11" s="33" t="s">
        <v>102</v>
      </c>
      <c r="N11" s="33" t="s">
        <v>103</v>
      </c>
      <c r="O11" s="84"/>
      <c r="P11" s="29" t="s">
        <v>104</v>
      </c>
      <c r="Q11" s="29" t="s">
        <v>105</v>
      </c>
      <c r="R11" s="29" t="s">
        <v>106</v>
      </c>
      <c r="S11" s="35" t="s">
        <v>107</v>
      </c>
      <c r="T11" s="29" t="s">
        <v>108</v>
      </c>
      <c r="U11" s="29" t="s">
        <v>109</v>
      </c>
      <c r="V11" s="29" t="s">
        <v>110</v>
      </c>
      <c r="W11" s="29" t="s">
        <v>111</v>
      </c>
      <c r="X11" s="84"/>
      <c r="Y11" s="29" t="s">
        <v>112</v>
      </c>
      <c r="Z11" s="29" t="s">
        <v>112</v>
      </c>
      <c r="AA11" s="29" t="s">
        <v>113</v>
      </c>
      <c r="AB11" s="29" t="s">
        <v>113</v>
      </c>
      <c r="AC11" s="265" t="s">
        <v>114</v>
      </c>
      <c r="AD11" s="265" t="s">
        <v>114</v>
      </c>
      <c r="AE11" s="266" t="s">
        <v>115</v>
      </c>
      <c r="AF11" s="264" t="s">
        <v>115</v>
      </c>
      <c r="AG11" s="264" t="s">
        <v>116</v>
      </c>
      <c r="AH11" s="264" t="s">
        <v>116</v>
      </c>
      <c r="AI11" s="264" t="s">
        <v>117</v>
      </c>
      <c r="AJ11" s="264" t="s">
        <v>117</v>
      </c>
      <c r="AK11" s="264" t="s">
        <v>118</v>
      </c>
      <c r="AL11" s="264" t="s">
        <v>118</v>
      </c>
      <c r="AM11" s="264" t="s">
        <v>119</v>
      </c>
      <c r="AN11" s="264" t="s">
        <v>119</v>
      </c>
      <c r="AO11" s="264" t="s">
        <v>120</v>
      </c>
      <c r="AP11" s="264" t="s">
        <v>120</v>
      </c>
      <c r="AQ11" s="264" t="s">
        <v>121</v>
      </c>
      <c r="AR11" s="264" t="s">
        <v>121</v>
      </c>
      <c r="AS11" s="264" t="s">
        <v>122</v>
      </c>
      <c r="AT11" s="264" t="s">
        <v>122</v>
      </c>
      <c r="AU11" s="264" t="s">
        <v>123</v>
      </c>
      <c r="AV11" s="264" t="s">
        <v>123</v>
      </c>
      <c r="AW11" s="264" t="s">
        <v>124</v>
      </c>
      <c r="AX11" s="264" t="s">
        <v>124</v>
      </c>
      <c r="AY11" s="264" t="s">
        <v>125</v>
      </c>
      <c r="AZ11" s="264" t="s">
        <v>125</v>
      </c>
      <c r="BA11" s="264" t="s">
        <v>126</v>
      </c>
      <c r="BB11" s="264" t="s">
        <v>126</v>
      </c>
      <c r="BC11" s="264" t="s">
        <v>127</v>
      </c>
      <c r="BD11" s="264" t="s">
        <v>127</v>
      </c>
      <c r="BE11" s="264" t="s">
        <v>128</v>
      </c>
    </row>
    <row r="12" spans="1:57" ht="25.5" customHeight="1">
      <c r="A12" s="14"/>
      <c r="B12" s="324"/>
      <c r="C12" s="318"/>
      <c r="D12" s="325"/>
      <c r="E12" s="97" t="s">
        <v>95</v>
      </c>
      <c r="F12" s="84"/>
      <c r="G12" s="33" t="s">
        <v>96</v>
      </c>
      <c r="H12" s="33" t="s">
        <v>97</v>
      </c>
      <c r="I12" s="33" t="s">
        <v>98</v>
      </c>
      <c r="J12" s="33" t="s">
        <v>99</v>
      </c>
      <c r="K12" s="33" t="s">
        <v>100</v>
      </c>
      <c r="L12" s="34" t="s">
        <v>101</v>
      </c>
      <c r="M12" s="33" t="s">
        <v>102</v>
      </c>
      <c r="N12" s="33" t="s">
        <v>103</v>
      </c>
      <c r="O12" s="84"/>
      <c r="P12" s="29" t="s">
        <v>104</v>
      </c>
      <c r="Q12" s="29" t="s">
        <v>105</v>
      </c>
      <c r="R12" s="29" t="s">
        <v>106</v>
      </c>
      <c r="S12" s="35" t="s">
        <v>107</v>
      </c>
      <c r="T12" s="29" t="s">
        <v>108</v>
      </c>
      <c r="U12" s="29" t="s">
        <v>109</v>
      </c>
      <c r="V12" s="29" t="s">
        <v>110</v>
      </c>
      <c r="W12" s="29" t="s">
        <v>111</v>
      </c>
      <c r="X12" s="84"/>
      <c r="Y12" s="29" t="s">
        <v>112</v>
      </c>
      <c r="Z12" s="29" t="s">
        <v>129</v>
      </c>
      <c r="AA12" s="29" t="s">
        <v>113</v>
      </c>
      <c r="AB12" s="29" t="s">
        <v>130</v>
      </c>
      <c r="AC12" s="29" t="s">
        <v>131</v>
      </c>
      <c r="AD12" s="29" t="s">
        <v>132</v>
      </c>
      <c r="AE12" s="29" t="s">
        <v>133</v>
      </c>
      <c r="AF12" s="29" t="s">
        <v>134</v>
      </c>
      <c r="AG12" s="29" t="s">
        <v>135</v>
      </c>
      <c r="AH12" s="29" t="s">
        <v>136</v>
      </c>
      <c r="AI12" s="29" t="s">
        <v>137</v>
      </c>
      <c r="AJ12" s="29" t="s">
        <v>138</v>
      </c>
      <c r="AK12" s="29" t="s">
        <v>139</v>
      </c>
      <c r="AL12" s="29" t="s">
        <v>140</v>
      </c>
      <c r="AM12" s="29" t="s">
        <v>141</v>
      </c>
      <c r="AN12" s="29" t="s">
        <v>142</v>
      </c>
      <c r="AO12" s="29" t="s">
        <v>143</v>
      </c>
      <c r="AP12" s="29" t="s">
        <v>144</v>
      </c>
      <c r="AQ12" s="29" t="s">
        <v>145</v>
      </c>
      <c r="AR12" s="29" t="s">
        <v>146</v>
      </c>
      <c r="AS12" s="29" t="s">
        <v>147</v>
      </c>
      <c r="AT12" s="29" t="s">
        <v>148</v>
      </c>
      <c r="AU12" s="29" t="s">
        <v>149</v>
      </c>
      <c r="AV12" s="29" t="s">
        <v>150</v>
      </c>
      <c r="AW12" s="29" t="s">
        <v>151</v>
      </c>
      <c r="AX12" s="29" t="s">
        <v>152</v>
      </c>
      <c r="AY12" s="29" t="s">
        <v>153</v>
      </c>
      <c r="AZ12" s="29" t="s">
        <v>154</v>
      </c>
      <c r="BA12" s="29" t="s">
        <v>155</v>
      </c>
      <c r="BB12" s="29" t="s">
        <v>156</v>
      </c>
      <c r="BC12" s="29" t="s">
        <v>157</v>
      </c>
      <c r="BD12" s="29" t="s">
        <v>158</v>
      </c>
      <c r="BE12" s="29" t="s">
        <v>159</v>
      </c>
    </row>
    <row r="13" spans="1:57" ht="12.75" customHeight="1">
      <c r="A13" s="14"/>
      <c r="B13" s="324"/>
      <c r="C13" s="318"/>
      <c r="D13" s="325"/>
      <c r="E13" s="97" t="s">
        <v>160</v>
      </c>
      <c r="F13" s="84"/>
      <c r="G13" s="31" t="s">
        <v>161</v>
      </c>
      <c r="H13" s="31" t="s">
        <v>162</v>
      </c>
      <c r="I13" s="31" t="s">
        <v>163</v>
      </c>
      <c r="J13" s="31" t="s">
        <v>164</v>
      </c>
      <c r="K13" s="31" t="s">
        <v>165</v>
      </c>
      <c r="L13" s="32" t="s">
        <v>166</v>
      </c>
      <c r="M13" s="31" t="s">
        <v>167</v>
      </c>
      <c r="N13" s="31" t="s">
        <v>168</v>
      </c>
      <c r="O13" s="84"/>
      <c r="P13" s="31" t="s">
        <v>169</v>
      </c>
      <c r="Q13" s="31" t="s">
        <v>170</v>
      </c>
      <c r="R13" s="31" t="s">
        <v>171</v>
      </c>
      <c r="S13" s="36" t="s">
        <v>172</v>
      </c>
      <c r="T13" s="31" t="s">
        <v>173</v>
      </c>
      <c r="U13" s="31" t="s">
        <v>174</v>
      </c>
      <c r="V13" s="31" t="s">
        <v>175</v>
      </c>
      <c r="W13" s="31" t="s">
        <v>176</v>
      </c>
      <c r="X13" s="84"/>
      <c r="Y13" s="31" t="s">
        <v>177</v>
      </c>
      <c r="Z13" s="31" t="s">
        <v>178</v>
      </c>
      <c r="AA13" s="31" t="s">
        <v>179</v>
      </c>
      <c r="AB13" s="31" t="s">
        <v>180</v>
      </c>
      <c r="AC13" s="31" t="s">
        <v>181</v>
      </c>
      <c r="AD13" s="31" t="s">
        <v>182</v>
      </c>
      <c r="AE13" s="31" t="s">
        <v>183</v>
      </c>
      <c r="AF13" s="31" t="s">
        <v>184</v>
      </c>
      <c r="AG13" s="31" t="s">
        <v>185</v>
      </c>
      <c r="AH13" s="31" t="s">
        <v>186</v>
      </c>
      <c r="AI13" s="31" t="s">
        <v>187</v>
      </c>
      <c r="AJ13" s="31" t="s">
        <v>188</v>
      </c>
      <c r="AK13" s="31" t="s">
        <v>189</v>
      </c>
      <c r="AL13" s="31" t="s">
        <v>190</v>
      </c>
      <c r="AM13" s="31" t="s">
        <v>191</v>
      </c>
      <c r="AN13" s="31" t="s">
        <v>192</v>
      </c>
      <c r="AO13" s="31" t="s">
        <v>193</v>
      </c>
      <c r="AP13" s="31" t="s">
        <v>194</v>
      </c>
      <c r="AQ13" s="31" t="s">
        <v>195</v>
      </c>
      <c r="AR13" s="31" t="s">
        <v>196</v>
      </c>
      <c r="AS13" s="31" t="s">
        <v>197</v>
      </c>
      <c r="AT13" s="31" t="s">
        <v>198</v>
      </c>
      <c r="AU13" s="31" t="s">
        <v>199</v>
      </c>
      <c r="AV13" s="31" t="s">
        <v>200</v>
      </c>
      <c r="AW13" s="31" t="s">
        <v>201</v>
      </c>
      <c r="AX13" s="31" t="s">
        <v>202</v>
      </c>
      <c r="AY13" s="31" t="s">
        <v>203</v>
      </c>
      <c r="AZ13" s="31" t="s">
        <v>204</v>
      </c>
      <c r="BA13" s="31" t="s">
        <v>205</v>
      </c>
      <c r="BB13" s="31" t="s">
        <v>206</v>
      </c>
      <c r="BC13" s="31" t="s">
        <v>207</v>
      </c>
      <c r="BD13" s="31" t="s">
        <v>208</v>
      </c>
      <c r="BE13" s="31" t="s">
        <v>209</v>
      </c>
    </row>
    <row r="14" spans="1:57" ht="12.75" customHeight="1">
      <c r="A14" s="14"/>
      <c r="B14" s="324"/>
      <c r="C14" s="318"/>
      <c r="D14" s="325"/>
      <c r="E14" s="139" t="s">
        <v>210</v>
      </c>
      <c r="F14" s="84"/>
      <c r="G14" s="29" t="s">
        <v>211</v>
      </c>
      <c r="H14" s="29" t="s">
        <v>211</v>
      </c>
      <c r="I14" s="29" t="s">
        <v>212</v>
      </c>
      <c r="J14" s="29" t="s">
        <v>212</v>
      </c>
      <c r="K14" s="29" t="s">
        <v>213</v>
      </c>
      <c r="L14" s="30" t="s">
        <v>213</v>
      </c>
      <c r="M14" s="29" t="s">
        <v>214</v>
      </c>
      <c r="N14" s="29" t="s">
        <v>214</v>
      </c>
      <c r="O14" s="84"/>
      <c r="P14" s="29" t="s">
        <v>215</v>
      </c>
      <c r="Q14" s="29" t="s">
        <v>216</v>
      </c>
      <c r="R14" s="29" t="s">
        <v>216</v>
      </c>
      <c r="S14" s="35" t="s">
        <v>217</v>
      </c>
      <c r="T14" s="29" t="s">
        <v>217</v>
      </c>
      <c r="U14" s="29" t="s">
        <v>218</v>
      </c>
      <c r="V14" s="29" t="s">
        <v>218</v>
      </c>
      <c r="W14" s="29" t="s">
        <v>219</v>
      </c>
      <c r="X14" s="84"/>
      <c r="Y14" s="29" t="s">
        <v>219</v>
      </c>
      <c r="Z14" s="29" t="s">
        <v>219</v>
      </c>
      <c r="AA14" s="29" t="s">
        <v>220</v>
      </c>
      <c r="AB14" s="29" t="s">
        <v>220</v>
      </c>
      <c r="AC14" s="29" t="s">
        <v>220</v>
      </c>
      <c r="AD14" s="29" t="s">
        <v>220</v>
      </c>
      <c r="AE14" s="29" t="s">
        <v>221</v>
      </c>
      <c r="AF14" s="29" t="s">
        <v>221</v>
      </c>
      <c r="AG14" s="29" t="s">
        <v>221</v>
      </c>
      <c r="AH14" s="29" t="s">
        <v>221</v>
      </c>
      <c r="AI14" s="29" t="s">
        <v>222</v>
      </c>
      <c r="AJ14" s="29" t="s">
        <v>222</v>
      </c>
      <c r="AK14" s="29" t="s">
        <v>222</v>
      </c>
      <c r="AL14" s="29" t="s">
        <v>222</v>
      </c>
      <c r="AM14" s="29" t="s">
        <v>223</v>
      </c>
      <c r="AN14" s="29" t="s">
        <v>223</v>
      </c>
      <c r="AO14" s="29" t="s">
        <v>223</v>
      </c>
      <c r="AP14" s="29" t="s">
        <v>223</v>
      </c>
      <c r="AQ14" s="29" t="s">
        <v>224</v>
      </c>
      <c r="AR14" s="29" t="s">
        <v>224</v>
      </c>
      <c r="AS14" s="29" t="s">
        <v>224</v>
      </c>
      <c r="AT14" s="29" t="s">
        <v>224</v>
      </c>
      <c r="AU14" s="29" t="s">
        <v>225</v>
      </c>
      <c r="AV14" s="29" t="s">
        <v>225</v>
      </c>
      <c r="AW14" s="29" t="s">
        <v>225</v>
      </c>
      <c r="AX14" s="29" t="s">
        <v>225</v>
      </c>
      <c r="AY14" s="29" t="s">
        <v>226</v>
      </c>
      <c r="AZ14" s="29" t="s">
        <v>226</v>
      </c>
      <c r="BA14" s="29" t="s">
        <v>226</v>
      </c>
      <c r="BB14" s="29" t="s">
        <v>226</v>
      </c>
      <c r="BC14" s="29" t="s">
        <v>227</v>
      </c>
      <c r="BD14" s="29" t="s">
        <v>227</v>
      </c>
      <c r="BE14" s="29" t="s">
        <v>227</v>
      </c>
    </row>
    <row r="15" spans="1:57" ht="12.75" customHeight="1">
      <c r="A15" s="14"/>
      <c r="B15" s="319" t="s">
        <v>228</v>
      </c>
      <c r="C15" s="108" t="s">
        <v>229</v>
      </c>
      <c r="D15" s="322" t="s">
        <v>230</v>
      </c>
      <c r="E15" s="323"/>
      <c r="F15" s="84"/>
      <c r="G15" s="106">
        <f>IF('2a Aggregate costs'!H$15="-","-",SUM('2a Aggregate costs'!H$15,'2a Aggregate costs'!H$16,'2a Aggregate costs'!H$17,'2a Aggregate costs'!H38)*'3a Demand'!$C$9+'2a Aggregate costs'!H$18)</f>
        <v>68.565771367263309</v>
      </c>
      <c r="H15" s="106">
        <f>IF('2a Aggregate costs'!I$15="-","-",SUM('2a Aggregate costs'!I$15,'2a Aggregate costs'!I$16,'2a Aggregate costs'!I$17,'2a Aggregate costs'!I38)*'3a Demand'!$C$9+'2a Aggregate costs'!I$18)</f>
        <v>68.545523907361414</v>
      </c>
      <c r="I15" s="106">
        <f>IF('2a Aggregate costs'!J$15="-","-",SUM('2a Aggregate costs'!J$15,'2a Aggregate costs'!J$16,'2a Aggregate costs'!J$17,'2a Aggregate costs'!J38)*'3a Demand'!$C$9+'2a Aggregate costs'!J$18)</f>
        <v>83.614794006957538</v>
      </c>
      <c r="J15" s="106">
        <f>IF('2a Aggregate costs'!K$15="-","-",SUM('2a Aggregate costs'!K$15,'2a Aggregate costs'!K$16,'2a Aggregate costs'!K$17,'2a Aggregate costs'!K38)*'3a Demand'!$C$9+'2a Aggregate costs'!K$18)</f>
        <v>83.537954562762394</v>
      </c>
      <c r="K15" s="106">
        <f>IF('2a Aggregate costs'!L$15="-","-",SUM('2a Aggregate costs'!L$15,'2a Aggregate costs'!L$16,'2a Aggregate costs'!L$17,'2a Aggregate costs'!L38)*'3a Demand'!$C$9+'2a Aggregate costs'!L$18)</f>
        <v>88.918000091064357</v>
      </c>
      <c r="L15" s="106">
        <f>IF('2a Aggregate costs'!M$15="-","-",SUM('2a Aggregate costs'!M$15,'2a Aggregate costs'!M$16,'2a Aggregate costs'!M$17,'2a Aggregate costs'!M38)*'3a Demand'!$C$9+'2a Aggregate costs'!M$18)</f>
        <v>89.232750584499058</v>
      </c>
      <c r="M15" s="106">
        <f>IF('2a Aggregate costs'!N$15="-","-",SUM('2a Aggregate costs'!N$15,'2a Aggregate costs'!N$16,'2a Aggregate costs'!N$17,'2a Aggregate costs'!N38)*'3a Demand'!$C$9+'2a Aggregate costs'!N$18)</f>
        <v>103.19089658237827</v>
      </c>
      <c r="N15" s="106">
        <f>IF('2a Aggregate costs'!O$15="-","-",SUM('2a Aggregate costs'!O$15,'2a Aggregate costs'!O$16,'2a Aggregate costs'!O$17,'2a Aggregate costs'!O38)*'3a Demand'!$C$9+'2a Aggregate costs'!O$18)</f>
        <v>103.26009605959037</v>
      </c>
      <c r="O15" s="84"/>
      <c r="P15" s="106">
        <f>IF('2a Aggregate costs'!Q$15="-","-",SUM('2a Aggregate costs'!Q$15,'2a Aggregate costs'!Q$16,'2a Aggregate costs'!Q$17,'2a Aggregate costs'!Q38)*'3a Demand'!$C$9+'2a Aggregate costs'!Q$18)</f>
        <v>103.26009605959037</v>
      </c>
      <c r="Q15" s="106">
        <f>IF('2a Aggregate costs'!R$15="-","-",SUM('2a Aggregate costs'!R$15,'2a Aggregate costs'!R$16,'2a Aggregate costs'!R$17,'2a Aggregate costs'!R38)*'3a Demand'!$C$9+'2a Aggregate costs'!R$18)</f>
        <v>110.39599487540659</v>
      </c>
      <c r="R15" s="106">
        <f>IF('2a Aggregate costs'!S$15="-","-",SUM('2a Aggregate costs'!S$15,'2a Aggregate costs'!S$16,'2a Aggregate costs'!S$17,'2a Aggregate costs'!S38)*'3a Demand'!$C$9+'2a Aggregate costs'!S$18)</f>
        <v>111.7072095389764</v>
      </c>
      <c r="S15" s="106">
        <f>IF('2a Aggregate costs'!T$15="-","-",SUM('2a Aggregate costs'!T$15,'2a Aggregate costs'!T$16,'2a Aggregate costs'!T$17,'2a Aggregate costs'!T38)*'3a Demand'!$C$9+'2a Aggregate costs'!T$18)</f>
        <v>114.90065469882065</v>
      </c>
      <c r="T15" s="106">
        <f>IF('2a Aggregate costs'!U$15="-","-",SUM('2a Aggregate costs'!U$15,'2a Aggregate costs'!U$16,'2a Aggregate costs'!U$17,'2a Aggregate costs'!U38)*'3a Demand'!$C$9+'2a Aggregate costs'!U$18)</f>
        <v>114.4180160814398</v>
      </c>
      <c r="U15" s="106">
        <f>IF('2a Aggregate costs'!V$15="-","-",SUM('2a Aggregate costs'!V$15,'2a Aggregate costs'!V$16,'2a Aggregate costs'!V$17,'2a Aggregate costs'!V38)*'3a Demand'!$C$9+'2a Aggregate costs'!V$18)</f>
        <v>121.05350272737377</v>
      </c>
      <c r="V15" s="106">
        <f>IF('2a Aggregate costs'!W$15="-","-",SUM('2a Aggregate costs'!W$15,'2a Aggregate costs'!W$16,'2a Aggregate costs'!W$17,'2a Aggregate costs'!W38)*'3a Demand'!$C$9+'2a Aggregate costs'!W$18)</f>
        <v>120.46168627822081</v>
      </c>
      <c r="W15" s="106">
        <f>IF('2a Aggregate costs'!X$15="-","-",SUM('2a Aggregate costs'!X$15,'2a Aggregate costs'!X$16,'2a Aggregate costs'!X$17,'2a Aggregate costs'!X38)*'3a Demand'!$C$9+'2a Aggregate costs'!X$18)</f>
        <v>126.57531856556605</v>
      </c>
      <c r="X15" s="84"/>
      <c r="Y15" s="106">
        <f>IF('2a Aggregate costs'!X$15="-","-",SUM('2a Aggregate costs'!X$15,'2a Aggregate costs'!X$16,'2a Aggregate costs'!X$17,'2a Aggregate costs'!X38)*'3a Demand'!$C$9+'2a Aggregate costs'!X$18)</f>
        <v>126.57531856556605</v>
      </c>
      <c r="Z15" s="106">
        <f>IF('2a Aggregate costs'!AA$15="-","-",SUM('2a Aggregate costs'!AA$15,'2a Aggregate costs'!AA$16,'2a Aggregate costs'!AA$17,'2a Aggregate costs'!AA38)*'3a Demand'!$C$9+'2a Aggregate costs'!AA$18)</f>
        <v>125.50081957998127</v>
      </c>
      <c r="AA15" s="106">
        <f>IF('2a Aggregate costs'!AB$15="-","-",SUM('2a Aggregate costs'!AB$15,'2a Aggregate costs'!AB$16,'2a Aggregate costs'!AB$17,'2a Aggregate costs'!AB38)*'3a Demand'!$C$9+'2a Aggregate costs'!AB$18)</f>
        <v>139.73123662685865</v>
      </c>
      <c r="AB15" s="106">
        <f>IF('2a Aggregate costs'!AC$15="-","-",SUM('2a Aggregate costs'!AC$15,'2a Aggregate costs'!AC$16,'2a Aggregate costs'!AC$17,'2a Aggregate costs'!AC38)*'3a Demand'!$C$9+'2a Aggregate costs'!AC$18)</f>
        <v>139.73123662685865</v>
      </c>
      <c r="AC15" s="106">
        <f>IF('2a Aggregate costs'!AD$15="-","-",SUM('2a Aggregate costs'!AD$15,'2a Aggregate costs'!AD$16,'2a Aggregate costs'!AD$17,'2a Aggregate costs'!AD38)*'3a Demand'!$C$9+'2a Aggregate costs'!AD$18)</f>
        <v>141.40573617982582</v>
      </c>
      <c r="AD15" s="106">
        <f>IF('2a Aggregate costs'!AE$15="-","-",SUM('2a Aggregate costs'!AE$15,'2a Aggregate costs'!AE$16,'2a Aggregate costs'!AE$17,'2a Aggregate costs'!AE38)*'3a Demand'!$C$9+'2a Aggregate costs'!AE$18)</f>
        <v>141.40573617982582</v>
      </c>
      <c r="AE15" s="106">
        <f>IF('2a Aggregate costs'!AF$15="-","-",SUM('2a Aggregate costs'!AF$15,'2a Aggregate costs'!AF$16,'2a Aggregate costs'!AF$17,'2a Aggregate costs'!AF38)*'3a Demand'!$C$9+'2a Aggregate costs'!AF$18)</f>
        <v>161.63400075371106</v>
      </c>
      <c r="AF15" s="106">
        <f>IF('2a Aggregate costs'!AG$15="-","-",SUM('2a Aggregate costs'!AG$15,'2a Aggregate costs'!AG$16,'2a Aggregate costs'!AG$17,'2a Aggregate costs'!AG38)*'3a Demand'!$C$9+'2a Aggregate costs'!AG$18)</f>
        <v>161.63400075371106</v>
      </c>
      <c r="AG15" s="106">
        <f>IF('2a Aggregate costs'!AH$15="-","-",SUM('2a Aggregate costs'!AH$15,'2a Aggregate costs'!AH$16,'2a Aggregate costs'!AH$17,'2a Aggregate costs'!AH38)*'3a Demand'!$C$9+'2a Aggregate costs'!AH$18)</f>
        <v>160.47986236384216</v>
      </c>
      <c r="AH15" s="106" t="str">
        <f>IF('2a Aggregate costs'!AI$15="-","-",SUM('2a Aggregate costs'!AI$15,'2a Aggregate costs'!AI$16,'2a Aggregate costs'!AI$17,'2a Aggregate costs'!AI38)*'3a Demand'!$C$9+'2a Aggregate costs'!AI$18)</f>
        <v>-</v>
      </c>
      <c r="AI15" s="106" t="str">
        <f>IF('2a Aggregate costs'!AJ$15="-","-",SUM('2a Aggregate costs'!AJ$15,'2a Aggregate costs'!AJ$16,'2a Aggregate costs'!AJ$17,'2a Aggregate costs'!AJ38)*'3a Demand'!$C$9+'2a Aggregate costs'!AJ$18)</f>
        <v>-</v>
      </c>
      <c r="AJ15" s="106" t="str">
        <f>IF('2a Aggregate costs'!AK$15="-","-",SUM('2a Aggregate costs'!AK$15,'2a Aggregate costs'!AK$16,'2a Aggregate costs'!AK$17,'2a Aggregate costs'!AK38)*'3a Demand'!$C$9+'2a Aggregate costs'!AK$18)</f>
        <v>-</v>
      </c>
      <c r="AK15" s="106" t="str">
        <f>IF('2a Aggregate costs'!AL$15="-","-",SUM('2a Aggregate costs'!AL$15,'2a Aggregate costs'!AL$16,'2a Aggregate costs'!AL$17,'2a Aggregate costs'!AL38)*'3a Demand'!$C$9+'2a Aggregate costs'!AL$18)</f>
        <v>-</v>
      </c>
      <c r="AL15" s="106" t="str">
        <f>IF('2a Aggregate costs'!AM$15="-","-",SUM('2a Aggregate costs'!AM$15,'2a Aggregate costs'!AM$16,'2a Aggregate costs'!AM$17,'2a Aggregate costs'!AM38)*'3a Demand'!$C$9+'2a Aggregate costs'!AM$18)</f>
        <v>-</v>
      </c>
      <c r="AM15" s="106" t="str">
        <f>IF('2a Aggregate costs'!AN$15="-","-",SUM('2a Aggregate costs'!AN$15,'2a Aggregate costs'!AN$16,'2a Aggregate costs'!AN$17,'2a Aggregate costs'!AN38)*'3a Demand'!$C$9+'2a Aggregate costs'!AN$18)</f>
        <v>-</v>
      </c>
      <c r="AN15" s="106" t="str">
        <f>IF('2a Aggregate costs'!AO$15="-","-",SUM('2a Aggregate costs'!AO$15,'2a Aggregate costs'!AO$16,'2a Aggregate costs'!AO$17,'2a Aggregate costs'!AO38)*'3a Demand'!$C$9+'2a Aggregate costs'!AO$18)</f>
        <v>-</v>
      </c>
      <c r="AO15" s="106" t="str">
        <f>IF('2a Aggregate costs'!AP$15="-","-",SUM('2a Aggregate costs'!AP$15,'2a Aggregate costs'!AP$16,'2a Aggregate costs'!AP$17,'2a Aggregate costs'!AP38)*'3a Demand'!$C$9+'2a Aggregate costs'!AP$18)</f>
        <v>-</v>
      </c>
      <c r="AP15" s="106" t="str">
        <f>IF('2a Aggregate costs'!AQ$15="-","-",SUM('2a Aggregate costs'!AQ$15,'2a Aggregate costs'!AQ$16,'2a Aggregate costs'!AQ$17,'2a Aggregate costs'!AQ38)*'3a Demand'!$C$9+'2a Aggregate costs'!AQ$18)</f>
        <v>-</v>
      </c>
      <c r="AQ15" s="106" t="str">
        <f>IF('2a Aggregate costs'!AR$15="-","-",SUM('2a Aggregate costs'!AR$15,'2a Aggregate costs'!AR$16,'2a Aggregate costs'!AR$17,'2a Aggregate costs'!AR38)*'3a Demand'!$C$9+'2a Aggregate costs'!AR$18)</f>
        <v>-</v>
      </c>
      <c r="AR15" s="106" t="str">
        <f>IF('2a Aggregate costs'!AS$15="-","-",SUM('2a Aggregate costs'!AS$15,'2a Aggregate costs'!AS$16,'2a Aggregate costs'!AS$17,'2a Aggregate costs'!AS38)*'3a Demand'!$C$9+'2a Aggregate costs'!AS$18)</f>
        <v>-</v>
      </c>
      <c r="AS15" s="106" t="str">
        <f>IF('2a Aggregate costs'!AT$15="-","-",SUM('2a Aggregate costs'!AT$15,'2a Aggregate costs'!AT$16,'2a Aggregate costs'!AT$17,'2a Aggregate costs'!AT38)*'3a Demand'!$C$9+'2a Aggregate costs'!AT$18)</f>
        <v>-</v>
      </c>
      <c r="AT15" s="106" t="str">
        <f>IF('2a Aggregate costs'!AU$15="-","-",SUM('2a Aggregate costs'!AU$15,'2a Aggregate costs'!AU$16,'2a Aggregate costs'!AU$17,'2a Aggregate costs'!AU38)*'3a Demand'!$C$9+'2a Aggregate costs'!AU$18)</f>
        <v>-</v>
      </c>
      <c r="AU15" s="106" t="str">
        <f>IF('2a Aggregate costs'!AV$15="-","-",SUM('2a Aggregate costs'!AV$15,'2a Aggregate costs'!AV$16,'2a Aggregate costs'!AV$17,'2a Aggregate costs'!AV38)*'3a Demand'!$C$9+'2a Aggregate costs'!AV$18)</f>
        <v>-</v>
      </c>
      <c r="AV15" s="106" t="str">
        <f>IF('2a Aggregate costs'!AW$15="-","-",SUM('2a Aggregate costs'!AW$15,'2a Aggregate costs'!AW$16,'2a Aggregate costs'!AW$17,'2a Aggregate costs'!AW38)*'3a Demand'!$C$9+'2a Aggregate costs'!AW$18)</f>
        <v>-</v>
      </c>
      <c r="AW15" s="106" t="str">
        <f>IF('2a Aggregate costs'!AX$15="-","-",SUM('2a Aggregate costs'!AX$15,'2a Aggregate costs'!AX$16,'2a Aggregate costs'!AX$17,'2a Aggregate costs'!AX38)*'3a Demand'!$C$9+'2a Aggregate costs'!AX$18)</f>
        <v>-</v>
      </c>
      <c r="AX15" s="106" t="str">
        <f>IF('2a Aggregate costs'!AY$15="-","-",SUM('2a Aggregate costs'!AY$15,'2a Aggregate costs'!AY$16,'2a Aggregate costs'!AY$17,'2a Aggregate costs'!AY38)*'3a Demand'!$C$9+'2a Aggregate costs'!AY$18)</f>
        <v>-</v>
      </c>
      <c r="AY15" s="106" t="str">
        <f>IF('2a Aggregate costs'!AZ$15="-","-",SUM('2a Aggregate costs'!AZ$15,'2a Aggregate costs'!AZ$16,'2a Aggregate costs'!AZ$17,'2a Aggregate costs'!AZ38)*'3a Demand'!$C$9+'2a Aggregate costs'!AZ$18)</f>
        <v>-</v>
      </c>
      <c r="AZ15" s="106" t="str">
        <f>IF('2a Aggregate costs'!BA$15="-","-",SUM('2a Aggregate costs'!BA$15,'2a Aggregate costs'!BA$16,'2a Aggregate costs'!BA$17,'2a Aggregate costs'!BA38)*'3a Demand'!$C$9+'2a Aggregate costs'!BA$18)</f>
        <v>-</v>
      </c>
      <c r="BA15" s="106" t="str">
        <f>IF('2a Aggregate costs'!BB$15="-","-",SUM('2a Aggregate costs'!BB$15,'2a Aggregate costs'!BB$16,'2a Aggregate costs'!BB$17,'2a Aggregate costs'!BB38)*'3a Demand'!$C$9+'2a Aggregate costs'!BB$18)</f>
        <v>-</v>
      </c>
      <c r="BB15" s="106" t="str">
        <f>IF('2a Aggregate costs'!BC$15="-","-",SUM('2a Aggregate costs'!BC$15,'2a Aggregate costs'!BC$16,'2a Aggregate costs'!BC$17,'2a Aggregate costs'!BC38)*'3a Demand'!$C$9+'2a Aggregate costs'!BC$18)</f>
        <v>-</v>
      </c>
      <c r="BC15" s="106" t="str">
        <f>IF('2a Aggregate costs'!BD$15="-","-",SUM('2a Aggregate costs'!BD$15,'2a Aggregate costs'!BD$16,'2a Aggregate costs'!BD$17,'2a Aggregate costs'!BD38)*'3a Demand'!$C$9+'2a Aggregate costs'!BD$18)</f>
        <v>-</v>
      </c>
      <c r="BD15" s="106" t="str">
        <f>IF('2a Aggregate costs'!BE$15="-","-",SUM('2a Aggregate costs'!BE$15,'2a Aggregate costs'!BE$16,'2a Aggregate costs'!BE$17,'2a Aggregate costs'!BE38)*'3a Demand'!$C$9+'2a Aggregate costs'!BE$18)</f>
        <v>-</v>
      </c>
      <c r="BE15" s="106" t="str">
        <f>IF('2a Aggregate costs'!BF$15="-","-",SUM('2a Aggregate costs'!BF$15,'2a Aggregate costs'!BF$16,'2a Aggregate costs'!BF$17,'2a Aggregate costs'!BF38)*'3a Demand'!$C$9+'2a Aggregate costs'!BF$18)</f>
        <v>-</v>
      </c>
    </row>
    <row r="16" spans="1:57" ht="12.75" customHeight="1">
      <c r="A16" s="14"/>
      <c r="B16" s="320"/>
      <c r="C16" s="108" t="s">
        <v>231</v>
      </c>
      <c r="D16" s="322"/>
      <c r="E16" s="323"/>
      <c r="F16" s="84"/>
      <c r="G16" s="106">
        <f>IF('2a Aggregate costs'!H$15="-","-",SUM('2a Aggregate costs'!H$15,'2a Aggregate costs'!H$16,'2a Aggregate costs'!H$17,'2a Aggregate costs'!H39)*'3a Demand'!$C$9+'2a Aggregate costs'!H$18)</f>
        <v>68.549277733799528</v>
      </c>
      <c r="H16" s="106">
        <f>IF('2a Aggregate costs'!I$15="-","-",SUM('2a Aggregate costs'!I$15,'2a Aggregate costs'!I$16,'2a Aggregate costs'!I$17,'2a Aggregate costs'!I39)*'3a Demand'!$C$9+'2a Aggregate costs'!I$18)</f>
        <v>68.529294772291379</v>
      </c>
      <c r="I16" s="106">
        <f>IF('2a Aggregate costs'!J$15="-","-",SUM('2a Aggregate costs'!J$15,'2a Aggregate costs'!J$16,'2a Aggregate costs'!J$17,'2a Aggregate costs'!J39)*'3a Demand'!$C$9+'2a Aggregate costs'!J$18)</f>
        <v>83.598175372645827</v>
      </c>
      <c r="J16" s="106">
        <f>IF('2a Aggregate costs'!K$15="-","-",SUM('2a Aggregate costs'!K$15,'2a Aggregate costs'!K$16,'2a Aggregate costs'!K$17,'2a Aggregate costs'!K39)*'3a Demand'!$C$9+'2a Aggregate costs'!K$18)</f>
        <v>83.520615948275136</v>
      </c>
      <c r="K16" s="106">
        <f>IF('2a Aggregate costs'!L$15="-","-",SUM('2a Aggregate costs'!L$15,'2a Aggregate costs'!L$16,'2a Aggregate costs'!L$17,'2a Aggregate costs'!L39)*'3a Demand'!$C$9+'2a Aggregate costs'!L$18)</f>
        <v>88.900349381516335</v>
      </c>
      <c r="L16" s="106">
        <f>IF('2a Aggregate costs'!M$15="-","-",SUM('2a Aggregate costs'!M$15,'2a Aggregate costs'!M$16,'2a Aggregate costs'!M$17,'2a Aggregate costs'!M39)*'3a Demand'!$C$9+'2a Aggregate costs'!M$18)</f>
        <v>89.215421715439106</v>
      </c>
      <c r="M16" s="106">
        <f>IF('2a Aggregate costs'!N$15="-","-",SUM('2a Aggregate costs'!N$15,'2a Aggregate costs'!N$16,'2a Aggregate costs'!N$17,'2a Aggregate costs'!N39)*'3a Demand'!$C$9+'2a Aggregate costs'!N$18)</f>
        <v>103.1814964830757</v>
      </c>
      <c r="N16" s="106">
        <f>IF('2a Aggregate costs'!O$15="-","-",SUM('2a Aggregate costs'!O$15,'2a Aggregate costs'!O$16,'2a Aggregate costs'!O$17,'2a Aggregate costs'!O39)*'3a Demand'!$C$9+'2a Aggregate costs'!O$18)</f>
        <v>103.25048926507061</v>
      </c>
      <c r="O16" s="84"/>
      <c r="P16" s="106">
        <f>IF('2a Aggregate costs'!Q$15="-","-",SUM('2a Aggregate costs'!Q$15,'2a Aggregate costs'!Q$16,'2a Aggregate costs'!Q$17,'2a Aggregate costs'!Q39)*'3a Demand'!$C$9+'2a Aggregate costs'!Q$18)</f>
        <v>103.25048926507061</v>
      </c>
      <c r="Q16" s="106">
        <f>IF('2a Aggregate costs'!R$15="-","-",SUM('2a Aggregate costs'!R$15,'2a Aggregate costs'!R$16,'2a Aggregate costs'!R$17,'2a Aggregate costs'!R39)*'3a Demand'!$C$9+'2a Aggregate costs'!R$18)</f>
        <v>110.37944693268375</v>
      </c>
      <c r="R16" s="106">
        <f>IF('2a Aggregate costs'!S$15="-","-",SUM('2a Aggregate costs'!S$15,'2a Aggregate costs'!S$16,'2a Aggregate costs'!S$17,'2a Aggregate costs'!S39)*'3a Demand'!$C$9+'2a Aggregate costs'!S$18)</f>
        <v>111.69006213727795</v>
      </c>
      <c r="S16" s="106">
        <f>IF('2a Aggregate costs'!T$15="-","-",SUM('2a Aggregate costs'!T$15,'2a Aggregate costs'!T$16,'2a Aggregate costs'!T$17,'2a Aggregate costs'!T39)*'3a Demand'!$C$9+'2a Aggregate costs'!T$18)</f>
        <v>114.8843354440319</v>
      </c>
      <c r="T16" s="106">
        <f>IF('2a Aggregate costs'!U$15="-","-",SUM('2a Aggregate costs'!U$15,'2a Aggregate costs'!U$16,'2a Aggregate costs'!U$17,'2a Aggregate costs'!U39)*'3a Demand'!$C$9+'2a Aggregate costs'!U$18)</f>
        <v>114.39960231359808</v>
      </c>
      <c r="U16" s="106">
        <f>IF('2a Aggregate costs'!V$15="-","-",SUM('2a Aggregate costs'!V$15,'2a Aggregate costs'!V$16,'2a Aggregate costs'!V$17,'2a Aggregate costs'!V39)*'3a Demand'!$C$9+'2a Aggregate costs'!V$18)</f>
        <v>121.02780814466783</v>
      </c>
      <c r="V16" s="106">
        <f>IF('2a Aggregate costs'!W$15="-","-",SUM('2a Aggregate costs'!W$15,'2a Aggregate costs'!W$16,'2a Aggregate costs'!W$17,'2a Aggregate costs'!W39)*'3a Demand'!$C$9+'2a Aggregate costs'!W$18)</f>
        <v>120.43774198122743</v>
      </c>
      <c r="W16" s="106">
        <f>IF('2a Aggregate costs'!X$15="-","-",SUM('2a Aggregate costs'!X$15,'2a Aggregate costs'!X$16,'2a Aggregate costs'!X$17,'2a Aggregate costs'!X39)*'3a Demand'!$C$9+'2a Aggregate costs'!X$18)</f>
        <v>126.5450819719328</v>
      </c>
      <c r="X16" s="84"/>
      <c r="Y16" s="106">
        <f>IF('2a Aggregate costs'!X$15="-","-",SUM('2a Aggregate costs'!X$15,'2a Aggregate costs'!X$16,'2a Aggregate costs'!X$17,'2a Aggregate costs'!X39)*'3a Demand'!$C$9+'2a Aggregate costs'!X$18)</f>
        <v>126.5450819719328</v>
      </c>
      <c r="Z16" s="106">
        <f>IF('2a Aggregate costs'!AA$15="-","-",SUM('2a Aggregate costs'!AA$15,'2a Aggregate costs'!AA$16,'2a Aggregate costs'!AA$17,'2a Aggregate costs'!AA39)*'3a Demand'!$C$9+'2a Aggregate costs'!AA$18)</f>
        <v>125.47176062822518</v>
      </c>
      <c r="AA16" s="106">
        <f>IF('2a Aggregate costs'!AB$15="-","-",SUM('2a Aggregate costs'!AB$15,'2a Aggregate costs'!AB$16,'2a Aggregate costs'!AB$17,'2a Aggregate costs'!AB39)*'3a Demand'!$C$9+'2a Aggregate costs'!AB$18)</f>
        <v>139.70703572397574</v>
      </c>
      <c r="AB16" s="106">
        <f>IF('2a Aggregate costs'!AC$15="-","-",SUM('2a Aggregate costs'!AC$15,'2a Aggregate costs'!AC$16,'2a Aggregate costs'!AC$17,'2a Aggregate costs'!AC39)*'3a Demand'!$C$9+'2a Aggregate costs'!AC$18)</f>
        <v>139.70703572397574</v>
      </c>
      <c r="AC16" s="106">
        <f>IF('2a Aggregate costs'!AD$15="-","-",SUM('2a Aggregate costs'!AD$15,'2a Aggregate costs'!AD$16,'2a Aggregate costs'!AD$17,'2a Aggregate costs'!AD39)*'3a Demand'!$C$9+'2a Aggregate costs'!AD$18)</f>
        <v>141.38375910085213</v>
      </c>
      <c r="AD16" s="106">
        <f>IF('2a Aggregate costs'!AE$15="-","-",SUM('2a Aggregate costs'!AE$15,'2a Aggregate costs'!AE$16,'2a Aggregate costs'!AE$17,'2a Aggregate costs'!AE39)*'3a Demand'!$C$9+'2a Aggregate costs'!AE$18)</f>
        <v>141.38375910085213</v>
      </c>
      <c r="AE16" s="106">
        <f>IF('2a Aggregate costs'!AF$15="-","-",SUM('2a Aggregate costs'!AF$15,'2a Aggregate costs'!AF$16,'2a Aggregate costs'!AF$17,'2a Aggregate costs'!AF39)*'3a Demand'!$C$9+'2a Aggregate costs'!AF$18)</f>
        <v>161.6052450731992</v>
      </c>
      <c r="AF16" s="106">
        <f>IF('2a Aggregate costs'!AG$15="-","-",SUM('2a Aggregate costs'!AG$15,'2a Aggregate costs'!AG$16,'2a Aggregate costs'!AG$17,'2a Aggregate costs'!AG39)*'3a Demand'!$C$9+'2a Aggregate costs'!AG$18)</f>
        <v>161.6052450731992</v>
      </c>
      <c r="AG16" s="106">
        <f>IF('2a Aggregate costs'!AH$15="-","-",SUM('2a Aggregate costs'!AH$15,'2a Aggregate costs'!AH$16,'2a Aggregate costs'!AH$17,'2a Aggregate costs'!AH39)*'3a Demand'!$C$9+'2a Aggregate costs'!AH$18)</f>
        <v>160.45347793298745</v>
      </c>
      <c r="AH16" s="106" t="str">
        <f>IF('2a Aggregate costs'!AI$15="-","-",SUM('2a Aggregate costs'!AI$15,'2a Aggregate costs'!AI$16,'2a Aggregate costs'!AI$17,'2a Aggregate costs'!AI39)*'3a Demand'!$C$9+'2a Aggregate costs'!AI$18)</f>
        <v>-</v>
      </c>
      <c r="AI16" s="106" t="str">
        <f>IF('2a Aggregate costs'!AJ$15="-","-",SUM('2a Aggregate costs'!AJ$15,'2a Aggregate costs'!AJ$16,'2a Aggregate costs'!AJ$17,'2a Aggregate costs'!AJ39)*'3a Demand'!$C$9+'2a Aggregate costs'!AJ$18)</f>
        <v>-</v>
      </c>
      <c r="AJ16" s="106" t="str">
        <f>IF('2a Aggregate costs'!AK$15="-","-",SUM('2a Aggregate costs'!AK$15,'2a Aggregate costs'!AK$16,'2a Aggregate costs'!AK$17,'2a Aggregate costs'!AK39)*'3a Demand'!$C$9+'2a Aggregate costs'!AK$18)</f>
        <v>-</v>
      </c>
      <c r="AK16" s="106" t="str">
        <f>IF('2a Aggregate costs'!AL$15="-","-",SUM('2a Aggregate costs'!AL$15,'2a Aggregate costs'!AL$16,'2a Aggregate costs'!AL$17,'2a Aggregate costs'!AL39)*'3a Demand'!$C$9+'2a Aggregate costs'!AL$18)</f>
        <v>-</v>
      </c>
      <c r="AL16" s="106" t="str">
        <f>IF('2a Aggregate costs'!AM$15="-","-",SUM('2a Aggregate costs'!AM$15,'2a Aggregate costs'!AM$16,'2a Aggregate costs'!AM$17,'2a Aggregate costs'!AM39)*'3a Demand'!$C$9+'2a Aggregate costs'!AM$18)</f>
        <v>-</v>
      </c>
      <c r="AM16" s="106" t="str">
        <f>IF('2a Aggregate costs'!AN$15="-","-",SUM('2a Aggregate costs'!AN$15,'2a Aggregate costs'!AN$16,'2a Aggregate costs'!AN$17,'2a Aggregate costs'!AN39)*'3a Demand'!$C$9+'2a Aggregate costs'!AN$18)</f>
        <v>-</v>
      </c>
      <c r="AN16" s="106" t="str">
        <f>IF('2a Aggregate costs'!AO$15="-","-",SUM('2a Aggregate costs'!AO$15,'2a Aggregate costs'!AO$16,'2a Aggregate costs'!AO$17,'2a Aggregate costs'!AO39)*'3a Demand'!$C$9+'2a Aggregate costs'!AO$18)</f>
        <v>-</v>
      </c>
      <c r="AO16" s="106" t="str">
        <f>IF('2a Aggregate costs'!AP$15="-","-",SUM('2a Aggregate costs'!AP$15,'2a Aggregate costs'!AP$16,'2a Aggregate costs'!AP$17,'2a Aggregate costs'!AP39)*'3a Demand'!$C$9+'2a Aggregate costs'!AP$18)</f>
        <v>-</v>
      </c>
      <c r="AP16" s="106" t="str">
        <f>IF('2a Aggregate costs'!AQ$15="-","-",SUM('2a Aggregate costs'!AQ$15,'2a Aggregate costs'!AQ$16,'2a Aggregate costs'!AQ$17,'2a Aggregate costs'!AQ39)*'3a Demand'!$C$9+'2a Aggregate costs'!AQ$18)</f>
        <v>-</v>
      </c>
      <c r="AQ16" s="106" t="str">
        <f>IF('2a Aggregate costs'!AR$15="-","-",SUM('2a Aggregate costs'!AR$15,'2a Aggregate costs'!AR$16,'2a Aggregate costs'!AR$17,'2a Aggregate costs'!AR39)*'3a Demand'!$C$9+'2a Aggregate costs'!AR$18)</f>
        <v>-</v>
      </c>
      <c r="AR16" s="106" t="str">
        <f>IF('2a Aggregate costs'!AS$15="-","-",SUM('2a Aggregate costs'!AS$15,'2a Aggregate costs'!AS$16,'2a Aggregate costs'!AS$17,'2a Aggregate costs'!AS39)*'3a Demand'!$C$9+'2a Aggregate costs'!AS$18)</f>
        <v>-</v>
      </c>
      <c r="AS16" s="106" t="str">
        <f>IF('2a Aggregate costs'!AT$15="-","-",SUM('2a Aggregate costs'!AT$15,'2a Aggregate costs'!AT$16,'2a Aggregate costs'!AT$17,'2a Aggregate costs'!AT39)*'3a Demand'!$C$9+'2a Aggregate costs'!AT$18)</f>
        <v>-</v>
      </c>
      <c r="AT16" s="106" t="str">
        <f>IF('2a Aggregate costs'!AU$15="-","-",SUM('2a Aggregate costs'!AU$15,'2a Aggregate costs'!AU$16,'2a Aggregate costs'!AU$17,'2a Aggregate costs'!AU39)*'3a Demand'!$C$9+'2a Aggregate costs'!AU$18)</f>
        <v>-</v>
      </c>
      <c r="AU16" s="106" t="str">
        <f>IF('2a Aggregate costs'!AV$15="-","-",SUM('2a Aggregate costs'!AV$15,'2a Aggregate costs'!AV$16,'2a Aggregate costs'!AV$17,'2a Aggregate costs'!AV39)*'3a Demand'!$C$9+'2a Aggregate costs'!AV$18)</f>
        <v>-</v>
      </c>
      <c r="AV16" s="106" t="str">
        <f>IF('2a Aggregate costs'!AW$15="-","-",SUM('2a Aggregate costs'!AW$15,'2a Aggregate costs'!AW$16,'2a Aggregate costs'!AW$17,'2a Aggregate costs'!AW39)*'3a Demand'!$C$9+'2a Aggregate costs'!AW$18)</f>
        <v>-</v>
      </c>
      <c r="AW16" s="106" t="str">
        <f>IF('2a Aggregate costs'!AX$15="-","-",SUM('2a Aggregate costs'!AX$15,'2a Aggregate costs'!AX$16,'2a Aggregate costs'!AX$17,'2a Aggregate costs'!AX39)*'3a Demand'!$C$9+'2a Aggregate costs'!AX$18)</f>
        <v>-</v>
      </c>
      <c r="AX16" s="106" t="str">
        <f>IF('2a Aggregate costs'!AY$15="-","-",SUM('2a Aggregate costs'!AY$15,'2a Aggregate costs'!AY$16,'2a Aggregate costs'!AY$17,'2a Aggregate costs'!AY39)*'3a Demand'!$C$9+'2a Aggregate costs'!AY$18)</f>
        <v>-</v>
      </c>
      <c r="AY16" s="106" t="str">
        <f>IF('2a Aggregate costs'!AZ$15="-","-",SUM('2a Aggregate costs'!AZ$15,'2a Aggregate costs'!AZ$16,'2a Aggregate costs'!AZ$17,'2a Aggregate costs'!AZ39)*'3a Demand'!$C$9+'2a Aggregate costs'!AZ$18)</f>
        <v>-</v>
      </c>
      <c r="AZ16" s="106" t="str">
        <f>IF('2a Aggregate costs'!BA$15="-","-",SUM('2a Aggregate costs'!BA$15,'2a Aggregate costs'!BA$16,'2a Aggregate costs'!BA$17,'2a Aggregate costs'!BA39)*'3a Demand'!$C$9+'2a Aggregate costs'!BA$18)</f>
        <v>-</v>
      </c>
      <c r="BA16" s="106" t="str">
        <f>IF('2a Aggregate costs'!BB$15="-","-",SUM('2a Aggregate costs'!BB$15,'2a Aggregate costs'!BB$16,'2a Aggregate costs'!BB$17,'2a Aggregate costs'!BB39)*'3a Demand'!$C$9+'2a Aggregate costs'!BB$18)</f>
        <v>-</v>
      </c>
      <c r="BB16" s="106" t="str">
        <f>IF('2a Aggregate costs'!BC$15="-","-",SUM('2a Aggregate costs'!BC$15,'2a Aggregate costs'!BC$16,'2a Aggregate costs'!BC$17,'2a Aggregate costs'!BC39)*'3a Demand'!$C$9+'2a Aggregate costs'!BC$18)</f>
        <v>-</v>
      </c>
      <c r="BC16" s="106" t="str">
        <f>IF('2a Aggregate costs'!BD$15="-","-",SUM('2a Aggregate costs'!BD$15,'2a Aggregate costs'!BD$16,'2a Aggregate costs'!BD$17,'2a Aggregate costs'!BD39)*'3a Demand'!$C$9+'2a Aggregate costs'!BD$18)</f>
        <v>-</v>
      </c>
      <c r="BD16" s="106" t="str">
        <f>IF('2a Aggregate costs'!BE$15="-","-",SUM('2a Aggregate costs'!BE$15,'2a Aggregate costs'!BE$16,'2a Aggregate costs'!BE$17,'2a Aggregate costs'!BE39)*'3a Demand'!$C$9+'2a Aggregate costs'!BE$18)</f>
        <v>-</v>
      </c>
      <c r="BE16" s="106" t="str">
        <f>IF('2a Aggregate costs'!BF$15="-","-",SUM('2a Aggregate costs'!BF$15,'2a Aggregate costs'!BF$16,'2a Aggregate costs'!BF$17,'2a Aggregate costs'!BF39)*'3a Demand'!$C$9+'2a Aggregate costs'!BF$18)</f>
        <v>-</v>
      </c>
    </row>
    <row r="17" spans="1:57" ht="12.75" customHeight="1">
      <c r="A17" s="14"/>
      <c r="B17" s="320"/>
      <c r="C17" s="108" t="s">
        <v>232</v>
      </c>
      <c r="D17" s="322"/>
      <c r="E17" s="323"/>
      <c r="F17" s="84"/>
      <c r="G17" s="106">
        <f>IF('2a Aggregate costs'!H$15="-","-",SUM('2a Aggregate costs'!H$15,'2a Aggregate costs'!H$16,'2a Aggregate costs'!H$17,'2a Aggregate costs'!H40)*'3a Demand'!$C$9+'2a Aggregate costs'!H$18)</f>
        <v>68.556743260928414</v>
      </c>
      <c r="H17" s="106">
        <f>IF('2a Aggregate costs'!I$15="-","-",SUM('2a Aggregate costs'!I$15,'2a Aggregate costs'!I$16,'2a Aggregate costs'!I$17,'2a Aggregate costs'!I40)*'3a Demand'!$C$9+'2a Aggregate costs'!I$18)</f>
        <v>68.536640579290776</v>
      </c>
      <c r="I17" s="106">
        <f>IF('2a Aggregate costs'!J$15="-","-",SUM('2a Aggregate costs'!J$15,'2a Aggregate costs'!J$16,'2a Aggregate costs'!J$17,'2a Aggregate costs'!J40)*'3a Demand'!$C$9+'2a Aggregate costs'!J$18)</f>
        <v>83.605697479013202</v>
      </c>
      <c r="J17" s="106">
        <f>IF('2a Aggregate costs'!K$15="-","-",SUM('2a Aggregate costs'!K$15,'2a Aggregate costs'!K$16,'2a Aggregate costs'!K$17,'2a Aggregate costs'!K40)*'3a Demand'!$C$9+'2a Aggregate costs'!K$18)</f>
        <v>83.528463939872381</v>
      </c>
      <c r="K17" s="106">
        <f>IF('2a Aggregate costs'!L$15="-","-",SUM('2a Aggregate costs'!L$15,'2a Aggregate costs'!L$16,'2a Aggregate costs'!L$17,'2a Aggregate costs'!L40)*'3a Demand'!$C$9+'2a Aggregate costs'!L$18)</f>
        <v>88.908338636962327</v>
      </c>
      <c r="L17" s="106">
        <f>IF('2a Aggregate costs'!M$15="-","-",SUM('2a Aggregate costs'!M$15,'2a Aggregate costs'!M$16,'2a Aggregate costs'!M$17,'2a Aggregate costs'!M40)*'3a Demand'!$C$9+'2a Aggregate costs'!M$18)</f>
        <v>89.223265295955429</v>
      </c>
      <c r="M17" s="106">
        <f>IF('2a Aggregate costs'!N$15="-","-",SUM('2a Aggregate costs'!N$15,'2a Aggregate costs'!N$16,'2a Aggregate costs'!N$17,'2a Aggregate costs'!N40)*'3a Demand'!$C$9+'2a Aggregate costs'!N$18)</f>
        <v>103.19079248395576</v>
      </c>
      <c r="N17" s="106">
        <f>IF('2a Aggregate costs'!O$15="-","-",SUM('2a Aggregate costs'!O$15,'2a Aggregate costs'!O$16,'2a Aggregate costs'!O$17,'2a Aggregate costs'!O40)*'3a Demand'!$C$9+'2a Aggregate costs'!O$18)</f>
        <v>103.25998967218713</v>
      </c>
      <c r="O17" s="84"/>
      <c r="P17" s="106">
        <f>IF('2a Aggregate costs'!Q$15="-","-",SUM('2a Aggregate costs'!Q$15,'2a Aggregate costs'!Q$16,'2a Aggregate costs'!Q$17,'2a Aggregate costs'!Q40)*'3a Demand'!$C$9+'2a Aggregate costs'!Q$18)</f>
        <v>103.25998967218713</v>
      </c>
      <c r="Q17" s="106">
        <f>IF('2a Aggregate costs'!R$15="-","-",SUM('2a Aggregate costs'!R$15,'2a Aggregate costs'!R$16,'2a Aggregate costs'!R$17,'2a Aggregate costs'!R40)*'3a Demand'!$C$9+'2a Aggregate costs'!R$18)</f>
        <v>110.39101593552665</v>
      </c>
      <c r="R17" s="106">
        <f>IF('2a Aggregate costs'!S$15="-","-",SUM('2a Aggregate costs'!S$15,'2a Aggregate costs'!S$16,'2a Aggregate costs'!S$17,'2a Aggregate costs'!S40)*'3a Demand'!$C$9+'2a Aggregate costs'!S$18)</f>
        <v>111.70205324303423</v>
      </c>
      <c r="S17" s="106">
        <f>IF('2a Aggregate costs'!T$15="-","-",SUM('2a Aggregate costs'!T$15,'2a Aggregate costs'!T$16,'2a Aggregate costs'!T$17,'2a Aggregate costs'!T40)*'3a Demand'!$C$9+'2a Aggregate costs'!T$18)</f>
        <v>114.89522129686249</v>
      </c>
      <c r="T17" s="106">
        <f>IF('2a Aggregate costs'!U$15="-","-",SUM('2a Aggregate costs'!U$15,'2a Aggregate costs'!U$16,'2a Aggregate costs'!U$17,'2a Aggregate costs'!U40)*'3a Demand'!$C$9+'2a Aggregate costs'!U$18)</f>
        <v>114.41188769241774</v>
      </c>
      <c r="U17" s="106">
        <f>IF('2a Aggregate costs'!V$15="-","-",SUM('2a Aggregate costs'!V$15,'2a Aggregate costs'!V$16,'2a Aggregate costs'!V$17,'2a Aggregate costs'!V40)*'3a Demand'!$C$9+'2a Aggregate costs'!V$18)</f>
        <v>121.04682014154253</v>
      </c>
      <c r="V17" s="106">
        <f>IF('2a Aggregate costs'!W$15="-","-",SUM('2a Aggregate costs'!W$15,'2a Aggregate costs'!W$16,'2a Aggregate costs'!W$17,'2a Aggregate costs'!W40)*'3a Demand'!$C$9+'2a Aggregate costs'!W$18)</f>
        <v>120.45547361108393</v>
      </c>
      <c r="W17" s="106">
        <f>IF('2a Aggregate costs'!X$15="-","-",SUM('2a Aggregate costs'!X$15,'2a Aggregate costs'!X$16,'2a Aggregate costs'!X$17,'2a Aggregate costs'!X40)*'3a Demand'!$C$9+'2a Aggregate costs'!X$18)</f>
        <v>126.57473445968105</v>
      </c>
      <c r="X17" s="84"/>
      <c r="Y17" s="106">
        <f>IF('2a Aggregate costs'!X$15="-","-",SUM('2a Aggregate costs'!X$15,'2a Aggregate costs'!X$16,'2a Aggregate costs'!X$17,'2a Aggregate costs'!X40)*'3a Demand'!$C$9+'2a Aggregate costs'!X$18)</f>
        <v>126.57473445968105</v>
      </c>
      <c r="Z17" s="106">
        <f>IF('2a Aggregate costs'!AA$15="-","-",SUM('2a Aggregate costs'!AA$15,'2a Aggregate costs'!AA$16,'2a Aggregate costs'!AA$17,'2a Aggregate costs'!AA40)*'3a Demand'!$C$9+'2a Aggregate costs'!AA$18)</f>
        <v>125.50026418089986</v>
      </c>
      <c r="AA17" s="106">
        <f>IF('2a Aggregate costs'!AB$15="-","-",SUM('2a Aggregate costs'!AB$15,'2a Aggregate costs'!AB$16,'2a Aggregate costs'!AB$17,'2a Aggregate costs'!AB40)*'3a Demand'!$C$9+'2a Aggregate costs'!AB$18)</f>
        <v>139.71909746280016</v>
      </c>
      <c r="AB17" s="106">
        <f>IF('2a Aggregate costs'!AC$15="-","-",SUM('2a Aggregate costs'!AC$15,'2a Aggregate costs'!AC$16,'2a Aggregate costs'!AC$17,'2a Aggregate costs'!AC40)*'3a Demand'!$C$9+'2a Aggregate costs'!AC$18)</f>
        <v>139.71909746280016</v>
      </c>
      <c r="AC17" s="106">
        <f>IF('2a Aggregate costs'!AD$15="-","-",SUM('2a Aggregate costs'!AD$15,'2a Aggregate costs'!AD$16,'2a Aggregate costs'!AD$17,'2a Aggregate costs'!AD40)*'3a Demand'!$C$9+'2a Aggregate costs'!AD$18)</f>
        <v>141.3946368201627</v>
      </c>
      <c r="AD17" s="106">
        <f>IF('2a Aggregate costs'!AE$15="-","-",SUM('2a Aggregate costs'!AE$15,'2a Aggregate costs'!AE$16,'2a Aggregate costs'!AE$17,'2a Aggregate costs'!AE40)*'3a Demand'!$C$9+'2a Aggregate costs'!AE$18)</f>
        <v>141.3946368201627</v>
      </c>
      <c r="AE17" s="106">
        <f>IF('2a Aggregate costs'!AF$15="-","-",SUM('2a Aggregate costs'!AF$15,'2a Aggregate costs'!AF$16,'2a Aggregate costs'!AF$17,'2a Aggregate costs'!AF40)*'3a Demand'!$C$9+'2a Aggregate costs'!AF$18)</f>
        <v>161.62142647259287</v>
      </c>
      <c r="AF17" s="106">
        <f>IF('2a Aggregate costs'!AG$15="-","-",SUM('2a Aggregate costs'!AG$15,'2a Aggregate costs'!AG$16,'2a Aggregate costs'!AG$17,'2a Aggregate costs'!AG40)*'3a Demand'!$C$9+'2a Aggregate costs'!AG$18)</f>
        <v>161.62142647259287</v>
      </c>
      <c r="AG17" s="106">
        <f>IF('2a Aggregate costs'!AH$15="-","-",SUM('2a Aggregate costs'!AH$15,'2a Aggregate costs'!AH$16,'2a Aggregate costs'!AH$17,'2a Aggregate costs'!AH40)*'3a Demand'!$C$9+'2a Aggregate costs'!AH$18)</f>
        <v>160.46823476641381</v>
      </c>
      <c r="AH17" s="106" t="str">
        <f>IF('2a Aggregate costs'!AI$15="-","-",SUM('2a Aggregate costs'!AI$15,'2a Aggregate costs'!AI$16,'2a Aggregate costs'!AI$17,'2a Aggregate costs'!AI40)*'3a Demand'!$C$9+'2a Aggregate costs'!AI$18)</f>
        <v>-</v>
      </c>
      <c r="AI17" s="106" t="str">
        <f>IF('2a Aggregate costs'!AJ$15="-","-",SUM('2a Aggregate costs'!AJ$15,'2a Aggregate costs'!AJ$16,'2a Aggregate costs'!AJ$17,'2a Aggregate costs'!AJ40)*'3a Demand'!$C$9+'2a Aggregate costs'!AJ$18)</f>
        <v>-</v>
      </c>
      <c r="AJ17" s="106" t="str">
        <f>IF('2a Aggregate costs'!AK$15="-","-",SUM('2a Aggregate costs'!AK$15,'2a Aggregate costs'!AK$16,'2a Aggregate costs'!AK$17,'2a Aggregate costs'!AK40)*'3a Demand'!$C$9+'2a Aggregate costs'!AK$18)</f>
        <v>-</v>
      </c>
      <c r="AK17" s="106" t="str">
        <f>IF('2a Aggregate costs'!AL$15="-","-",SUM('2a Aggregate costs'!AL$15,'2a Aggregate costs'!AL$16,'2a Aggregate costs'!AL$17,'2a Aggregate costs'!AL40)*'3a Demand'!$C$9+'2a Aggregate costs'!AL$18)</f>
        <v>-</v>
      </c>
      <c r="AL17" s="106" t="str">
        <f>IF('2a Aggregate costs'!AM$15="-","-",SUM('2a Aggregate costs'!AM$15,'2a Aggregate costs'!AM$16,'2a Aggregate costs'!AM$17,'2a Aggregate costs'!AM40)*'3a Demand'!$C$9+'2a Aggregate costs'!AM$18)</f>
        <v>-</v>
      </c>
      <c r="AM17" s="106" t="str">
        <f>IF('2a Aggregate costs'!AN$15="-","-",SUM('2a Aggregate costs'!AN$15,'2a Aggregate costs'!AN$16,'2a Aggregate costs'!AN$17,'2a Aggregate costs'!AN40)*'3a Demand'!$C$9+'2a Aggregate costs'!AN$18)</f>
        <v>-</v>
      </c>
      <c r="AN17" s="106" t="str">
        <f>IF('2a Aggregate costs'!AO$15="-","-",SUM('2a Aggregate costs'!AO$15,'2a Aggregate costs'!AO$16,'2a Aggregate costs'!AO$17,'2a Aggregate costs'!AO40)*'3a Demand'!$C$9+'2a Aggregate costs'!AO$18)</f>
        <v>-</v>
      </c>
      <c r="AO17" s="106" t="str">
        <f>IF('2a Aggregate costs'!AP$15="-","-",SUM('2a Aggregate costs'!AP$15,'2a Aggregate costs'!AP$16,'2a Aggregate costs'!AP$17,'2a Aggregate costs'!AP40)*'3a Demand'!$C$9+'2a Aggregate costs'!AP$18)</f>
        <v>-</v>
      </c>
      <c r="AP17" s="106" t="str">
        <f>IF('2a Aggregate costs'!AQ$15="-","-",SUM('2a Aggregate costs'!AQ$15,'2a Aggregate costs'!AQ$16,'2a Aggregate costs'!AQ$17,'2a Aggregate costs'!AQ40)*'3a Demand'!$C$9+'2a Aggregate costs'!AQ$18)</f>
        <v>-</v>
      </c>
      <c r="AQ17" s="106" t="str">
        <f>IF('2a Aggregate costs'!AR$15="-","-",SUM('2a Aggregate costs'!AR$15,'2a Aggregate costs'!AR$16,'2a Aggregate costs'!AR$17,'2a Aggregate costs'!AR40)*'3a Demand'!$C$9+'2a Aggregate costs'!AR$18)</f>
        <v>-</v>
      </c>
      <c r="AR17" s="106" t="str">
        <f>IF('2a Aggregate costs'!AS$15="-","-",SUM('2a Aggregate costs'!AS$15,'2a Aggregate costs'!AS$16,'2a Aggregate costs'!AS$17,'2a Aggregate costs'!AS40)*'3a Demand'!$C$9+'2a Aggregate costs'!AS$18)</f>
        <v>-</v>
      </c>
      <c r="AS17" s="106" t="str">
        <f>IF('2a Aggregate costs'!AT$15="-","-",SUM('2a Aggregate costs'!AT$15,'2a Aggregate costs'!AT$16,'2a Aggregate costs'!AT$17,'2a Aggregate costs'!AT40)*'3a Demand'!$C$9+'2a Aggregate costs'!AT$18)</f>
        <v>-</v>
      </c>
      <c r="AT17" s="106" t="str">
        <f>IF('2a Aggregate costs'!AU$15="-","-",SUM('2a Aggregate costs'!AU$15,'2a Aggregate costs'!AU$16,'2a Aggregate costs'!AU$17,'2a Aggregate costs'!AU40)*'3a Demand'!$C$9+'2a Aggregate costs'!AU$18)</f>
        <v>-</v>
      </c>
      <c r="AU17" s="106" t="str">
        <f>IF('2a Aggregate costs'!AV$15="-","-",SUM('2a Aggregate costs'!AV$15,'2a Aggregate costs'!AV$16,'2a Aggregate costs'!AV$17,'2a Aggregate costs'!AV40)*'3a Demand'!$C$9+'2a Aggregate costs'!AV$18)</f>
        <v>-</v>
      </c>
      <c r="AV17" s="106" t="str">
        <f>IF('2a Aggregate costs'!AW$15="-","-",SUM('2a Aggregate costs'!AW$15,'2a Aggregate costs'!AW$16,'2a Aggregate costs'!AW$17,'2a Aggregate costs'!AW40)*'3a Demand'!$C$9+'2a Aggregate costs'!AW$18)</f>
        <v>-</v>
      </c>
      <c r="AW17" s="106" t="str">
        <f>IF('2a Aggregate costs'!AX$15="-","-",SUM('2a Aggregate costs'!AX$15,'2a Aggregate costs'!AX$16,'2a Aggregate costs'!AX$17,'2a Aggregate costs'!AX40)*'3a Demand'!$C$9+'2a Aggregate costs'!AX$18)</f>
        <v>-</v>
      </c>
      <c r="AX17" s="106" t="str">
        <f>IF('2a Aggregate costs'!AY$15="-","-",SUM('2a Aggregate costs'!AY$15,'2a Aggregate costs'!AY$16,'2a Aggregate costs'!AY$17,'2a Aggregate costs'!AY40)*'3a Demand'!$C$9+'2a Aggregate costs'!AY$18)</f>
        <v>-</v>
      </c>
      <c r="AY17" s="106" t="str">
        <f>IF('2a Aggregate costs'!AZ$15="-","-",SUM('2a Aggregate costs'!AZ$15,'2a Aggregate costs'!AZ$16,'2a Aggregate costs'!AZ$17,'2a Aggregate costs'!AZ40)*'3a Demand'!$C$9+'2a Aggregate costs'!AZ$18)</f>
        <v>-</v>
      </c>
      <c r="AZ17" s="106" t="str">
        <f>IF('2a Aggregate costs'!BA$15="-","-",SUM('2a Aggregate costs'!BA$15,'2a Aggregate costs'!BA$16,'2a Aggregate costs'!BA$17,'2a Aggregate costs'!BA40)*'3a Demand'!$C$9+'2a Aggregate costs'!BA$18)</f>
        <v>-</v>
      </c>
      <c r="BA17" s="106" t="str">
        <f>IF('2a Aggregate costs'!BB$15="-","-",SUM('2a Aggregate costs'!BB$15,'2a Aggregate costs'!BB$16,'2a Aggregate costs'!BB$17,'2a Aggregate costs'!BB40)*'3a Demand'!$C$9+'2a Aggregate costs'!BB$18)</f>
        <v>-</v>
      </c>
      <c r="BB17" s="106" t="str">
        <f>IF('2a Aggregate costs'!BC$15="-","-",SUM('2a Aggregate costs'!BC$15,'2a Aggregate costs'!BC$16,'2a Aggregate costs'!BC$17,'2a Aggregate costs'!BC40)*'3a Demand'!$C$9+'2a Aggregate costs'!BC$18)</f>
        <v>-</v>
      </c>
      <c r="BC17" s="106" t="str">
        <f>IF('2a Aggregate costs'!BD$15="-","-",SUM('2a Aggregate costs'!BD$15,'2a Aggregate costs'!BD$16,'2a Aggregate costs'!BD$17,'2a Aggregate costs'!BD40)*'3a Demand'!$C$9+'2a Aggregate costs'!BD$18)</f>
        <v>-</v>
      </c>
      <c r="BD17" s="106" t="str">
        <f>IF('2a Aggregate costs'!BE$15="-","-",SUM('2a Aggregate costs'!BE$15,'2a Aggregate costs'!BE$16,'2a Aggregate costs'!BE$17,'2a Aggregate costs'!BE40)*'3a Demand'!$C$9+'2a Aggregate costs'!BE$18)</f>
        <v>-</v>
      </c>
      <c r="BE17" s="106" t="str">
        <f>IF('2a Aggregate costs'!BF$15="-","-",SUM('2a Aggregate costs'!BF$15,'2a Aggregate costs'!BF$16,'2a Aggregate costs'!BF$17,'2a Aggregate costs'!BF40)*'3a Demand'!$C$9+'2a Aggregate costs'!BF$18)</f>
        <v>-</v>
      </c>
    </row>
    <row r="18" spans="1:57" ht="12.75" customHeight="1">
      <c r="A18" s="14"/>
      <c r="B18" s="320"/>
      <c r="C18" s="108" t="s">
        <v>233</v>
      </c>
      <c r="D18" s="322"/>
      <c r="E18" s="323"/>
      <c r="F18" s="84"/>
      <c r="G18" s="106">
        <f>IF('2a Aggregate costs'!H$15="-","-",SUM('2a Aggregate costs'!H$15,'2a Aggregate costs'!H$16,'2a Aggregate costs'!H$17,'2a Aggregate costs'!H41)*'3a Demand'!$C$9+'2a Aggregate costs'!H$18)</f>
        <v>68.565747177307713</v>
      </c>
      <c r="H18" s="106">
        <f>IF('2a Aggregate costs'!I$15="-","-",SUM('2a Aggregate costs'!I$15,'2a Aggregate costs'!I$16,'2a Aggregate costs'!I$17,'2a Aggregate costs'!I41)*'3a Demand'!$C$9+'2a Aggregate costs'!I$18)</f>
        <v>68.545500105325445</v>
      </c>
      <c r="I18" s="106">
        <f>IF('2a Aggregate costs'!J$15="-","-",SUM('2a Aggregate costs'!J$15,'2a Aggregate costs'!J$16,'2a Aggregate costs'!J$17,'2a Aggregate costs'!J41)*'3a Demand'!$C$9+'2a Aggregate costs'!J$18)</f>
        <v>83.614769633672708</v>
      </c>
      <c r="J18" s="106">
        <f>IF('2a Aggregate costs'!K$15="-","-",SUM('2a Aggregate costs'!K$15,'2a Aggregate costs'!K$16,'2a Aggregate costs'!K$17,'2a Aggregate costs'!K41)*'3a Demand'!$C$9+'2a Aggregate costs'!K$18)</f>
        <v>83.537929133537489</v>
      </c>
      <c r="K18" s="106">
        <f>IF('2a Aggregate costs'!L$15="-","-",SUM('2a Aggregate costs'!L$15,'2a Aggregate costs'!L$16,'2a Aggregate costs'!L$17,'2a Aggregate costs'!L41)*'3a Demand'!$C$9+'2a Aggregate costs'!L$18)</f>
        <v>88.91797420411342</v>
      </c>
      <c r="L18" s="106">
        <f>IF('2a Aggregate costs'!M$15="-","-",SUM('2a Aggregate costs'!M$15,'2a Aggregate costs'!M$16,'2a Aggregate costs'!M$17,'2a Aggregate costs'!M41)*'3a Demand'!$C$9+'2a Aggregate costs'!M$18)</f>
        <v>89.232725169567033</v>
      </c>
      <c r="M18" s="106">
        <f>IF('2a Aggregate costs'!N$15="-","-",SUM('2a Aggregate costs'!N$15,'2a Aggregate costs'!N$16,'2a Aggregate costs'!N$17,'2a Aggregate costs'!N41)*'3a Demand'!$C$9+'2a Aggregate costs'!N$18)</f>
        <v>103.20523416154967</v>
      </c>
      <c r="N18" s="106">
        <f>IF('2a Aggregate costs'!O$15="-","-",SUM('2a Aggregate costs'!O$15,'2a Aggregate costs'!O$16,'2a Aggregate costs'!O$17,'2a Aggregate costs'!O41)*'3a Demand'!$C$9+'2a Aggregate costs'!O$18)</f>
        <v>103.27474890235051</v>
      </c>
      <c r="O18" s="84"/>
      <c r="P18" s="106">
        <f>IF('2a Aggregate costs'!Q$15="-","-",SUM('2a Aggregate costs'!Q$15,'2a Aggregate costs'!Q$16,'2a Aggregate costs'!Q$17,'2a Aggregate costs'!Q41)*'3a Demand'!$C$9+'2a Aggregate costs'!Q$18)</f>
        <v>103.27474890235051</v>
      </c>
      <c r="Q18" s="106">
        <f>IF('2a Aggregate costs'!R$15="-","-",SUM('2a Aggregate costs'!R$15,'2a Aggregate costs'!R$16,'2a Aggregate costs'!R$17,'2a Aggregate costs'!R41)*'3a Demand'!$C$9+'2a Aggregate costs'!R$18)</f>
        <v>110.40834451903547</v>
      </c>
      <c r="R18" s="106">
        <f>IF('2a Aggregate costs'!S$15="-","-",SUM('2a Aggregate costs'!S$15,'2a Aggregate costs'!S$16,'2a Aggregate costs'!S$17,'2a Aggregate costs'!S41)*'3a Demand'!$C$9+'2a Aggregate costs'!S$18)</f>
        <v>111.72002066613638</v>
      </c>
      <c r="S18" s="106">
        <f>IF('2a Aggregate costs'!T$15="-","-",SUM('2a Aggregate costs'!T$15,'2a Aggregate costs'!T$16,'2a Aggregate costs'!T$17,'2a Aggregate costs'!T41)*'3a Demand'!$C$9+'2a Aggregate costs'!T$18)</f>
        <v>114.92100619219393</v>
      </c>
      <c r="T18" s="106">
        <f>IF('2a Aggregate costs'!U$15="-","-",SUM('2a Aggregate costs'!U$15,'2a Aggregate costs'!U$16,'2a Aggregate costs'!U$17,'2a Aggregate costs'!U41)*'3a Demand'!$C$9+'2a Aggregate costs'!U$18)</f>
        <v>114.44093718956309</v>
      </c>
      <c r="U18" s="106">
        <f>IF('2a Aggregate costs'!V$15="-","-",SUM('2a Aggregate costs'!V$15,'2a Aggregate costs'!V$16,'2a Aggregate costs'!V$17,'2a Aggregate costs'!V41)*'3a Demand'!$C$9+'2a Aggregate costs'!V$18)</f>
        <v>121.08265454459803</v>
      </c>
      <c r="V18" s="106">
        <f>IF('2a Aggregate costs'!W$15="-","-",SUM('2a Aggregate costs'!W$15,'2a Aggregate costs'!W$16,'2a Aggregate costs'!W$17,'2a Aggregate costs'!W41)*'3a Demand'!$C$9+'2a Aggregate costs'!W$18)</f>
        <v>120.48875645470467</v>
      </c>
      <c r="W18" s="106">
        <f>IF('2a Aggregate costs'!X$15="-","-",SUM('2a Aggregate costs'!X$15,'2a Aggregate costs'!X$16,'2a Aggregate costs'!X$17,'2a Aggregate costs'!X41)*'3a Demand'!$C$9+'2a Aggregate costs'!X$18)</f>
        <v>126.60981518104413</v>
      </c>
      <c r="X18" s="84"/>
      <c r="Y18" s="106">
        <f>IF('2a Aggregate costs'!X$15="-","-",SUM('2a Aggregate costs'!X$15,'2a Aggregate costs'!X$16,'2a Aggregate costs'!X$17,'2a Aggregate costs'!X41)*'3a Demand'!$C$9+'2a Aggregate costs'!X$18)</f>
        <v>126.60981518104413</v>
      </c>
      <c r="Z18" s="106">
        <f>IF('2a Aggregate costs'!AA$15="-","-",SUM('2a Aggregate costs'!AA$15,'2a Aggregate costs'!AA$16,'2a Aggregate costs'!AA$17,'2a Aggregate costs'!AA41)*'3a Demand'!$C$9+'2a Aggregate costs'!AA$18)</f>
        <v>125.53404322940914</v>
      </c>
      <c r="AA18" s="106">
        <f>IF('2a Aggregate costs'!AB$15="-","-",SUM('2a Aggregate costs'!AB$15,'2a Aggregate costs'!AB$16,'2a Aggregate costs'!AB$17,'2a Aggregate costs'!AB41)*'3a Demand'!$C$9+'2a Aggregate costs'!AB$18)</f>
        <v>139.75948252334319</v>
      </c>
      <c r="AB18" s="106">
        <f>IF('2a Aggregate costs'!AC$15="-","-",SUM('2a Aggregate costs'!AC$15,'2a Aggregate costs'!AC$16,'2a Aggregate costs'!AC$17,'2a Aggregate costs'!AC41)*'3a Demand'!$C$9+'2a Aggregate costs'!AC$18)</f>
        <v>139.75948252334319</v>
      </c>
      <c r="AC18" s="106">
        <f>IF('2a Aggregate costs'!AD$15="-","-",SUM('2a Aggregate costs'!AD$15,'2a Aggregate costs'!AD$16,'2a Aggregate costs'!AD$17,'2a Aggregate costs'!AD41)*'3a Demand'!$C$9+'2a Aggregate costs'!AD$18)</f>
        <v>141.43146227515712</v>
      </c>
      <c r="AD18" s="106">
        <f>IF('2a Aggregate costs'!AE$15="-","-",SUM('2a Aggregate costs'!AE$15,'2a Aggregate costs'!AE$16,'2a Aggregate costs'!AE$17,'2a Aggregate costs'!AE41)*'3a Demand'!$C$9+'2a Aggregate costs'!AE$18)</f>
        <v>141.43146227515712</v>
      </c>
      <c r="AE18" s="106">
        <f>IF('2a Aggregate costs'!AF$15="-","-",SUM('2a Aggregate costs'!AF$15,'2a Aggregate costs'!AF$16,'2a Aggregate costs'!AF$17,'2a Aggregate costs'!AF41)*'3a Demand'!$C$9+'2a Aggregate costs'!AF$18)</f>
        <v>161.65117663367252</v>
      </c>
      <c r="AF18" s="106">
        <f>IF('2a Aggregate costs'!AG$15="-","-",SUM('2a Aggregate costs'!AG$15,'2a Aggregate costs'!AG$16,'2a Aggregate costs'!AG$17,'2a Aggregate costs'!AG41)*'3a Demand'!$C$9+'2a Aggregate costs'!AG$18)</f>
        <v>161.65117663367252</v>
      </c>
      <c r="AG18" s="106">
        <f>IF('2a Aggregate costs'!AH$15="-","-",SUM('2a Aggregate costs'!AH$15,'2a Aggregate costs'!AH$16,'2a Aggregate costs'!AH$17,'2a Aggregate costs'!AH41)*'3a Demand'!$C$9+'2a Aggregate costs'!AH$18)</f>
        <v>160.49590110310194</v>
      </c>
      <c r="AH18" s="106" t="str">
        <f>IF('2a Aggregate costs'!AI$15="-","-",SUM('2a Aggregate costs'!AI$15,'2a Aggregate costs'!AI$16,'2a Aggregate costs'!AI$17,'2a Aggregate costs'!AI41)*'3a Demand'!$C$9+'2a Aggregate costs'!AI$18)</f>
        <v>-</v>
      </c>
      <c r="AI18" s="106" t="str">
        <f>IF('2a Aggregate costs'!AJ$15="-","-",SUM('2a Aggregate costs'!AJ$15,'2a Aggregate costs'!AJ$16,'2a Aggregate costs'!AJ$17,'2a Aggregate costs'!AJ41)*'3a Demand'!$C$9+'2a Aggregate costs'!AJ$18)</f>
        <v>-</v>
      </c>
      <c r="AJ18" s="106" t="str">
        <f>IF('2a Aggregate costs'!AK$15="-","-",SUM('2a Aggregate costs'!AK$15,'2a Aggregate costs'!AK$16,'2a Aggregate costs'!AK$17,'2a Aggregate costs'!AK41)*'3a Demand'!$C$9+'2a Aggregate costs'!AK$18)</f>
        <v>-</v>
      </c>
      <c r="AK18" s="106" t="str">
        <f>IF('2a Aggregate costs'!AL$15="-","-",SUM('2a Aggregate costs'!AL$15,'2a Aggregate costs'!AL$16,'2a Aggregate costs'!AL$17,'2a Aggregate costs'!AL41)*'3a Demand'!$C$9+'2a Aggregate costs'!AL$18)</f>
        <v>-</v>
      </c>
      <c r="AL18" s="106" t="str">
        <f>IF('2a Aggregate costs'!AM$15="-","-",SUM('2a Aggregate costs'!AM$15,'2a Aggregate costs'!AM$16,'2a Aggregate costs'!AM$17,'2a Aggregate costs'!AM41)*'3a Demand'!$C$9+'2a Aggregate costs'!AM$18)</f>
        <v>-</v>
      </c>
      <c r="AM18" s="106" t="str">
        <f>IF('2a Aggregate costs'!AN$15="-","-",SUM('2a Aggregate costs'!AN$15,'2a Aggregate costs'!AN$16,'2a Aggregate costs'!AN$17,'2a Aggregate costs'!AN41)*'3a Demand'!$C$9+'2a Aggregate costs'!AN$18)</f>
        <v>-</v>
      </c>
      <c r="AN18" s="106" t="str">
        <f>IF('2a Aggregate costs'!AO$15="-","-",SUM('2a Aggregate costs'!AO$15,'2a Aggregate costs'!AO$16,'2a Aggregate costs'!AO$17,'2a Aggregate costs'!AO41)*'3a Demand'!$C$9+'2a Aggregate costs'!AO$18)</f>
        <v>-</v>
      </c>
      <c r="AO18" s="106" t="str">
        <f>IF('2a Aggregate costs'!AP$15="-","-",SUM('2a Aggregate costs'!AP$15,'2a Aggregate costs'!AP$16,'2a Aggregate costs'!AP$17,'2a Aggregate costs'!AP41)*'3a Demand'!$C$9+'2a Aggregate costs'!AP$18)</f>
        <v>-</v>
      </c>
      <c r="AP18" s="106" t="str">
        <f>IF('2a Aggregate costs'!AQ$15="-","-",SUM('2a Aggregate costs'!AQ$15,'2a Aggregate costs'!AQ$16,'2a Aggregate costs'!AQ$17,'2a Aggregate costs'!AQ41)*'3a Demand'!$C$9+'2a Aggregate costs'!AQ$18)</f>
        <v>-</v>
      </c>
      <c r="AQ18" s="106" t="str">
        <f>IF('2a Aggregate costs'!AR$15="-","-",SUM('2a Aggregate costs'!AR$15,'2a Aggregate costs'!AR$16,'2a Aggregate costs'!AR$17,'2a Aggregate costs'!AR41)*'3a Demand'!$C$9+'2a Aggregate costs'!AR$18)</f>
        <v>-</v>
      </c>
      <c r="AR18" s="106" t="str">
        <f>IF('2a Aggregate costs'!AS$15="-","-",SUM('2a Aggregate costs'!AS$15,'2a Aggregate costs'!AS$16,'2a Aggregate costs'!AS$17,'2a Aggregate costs'!AS41)*'3a Demand'!$C$9+'2a Aggregate costs'!AS$18)</f>
        <v>-</v>
      </c>
      <c r="AS18" s="106" t="str">
        <f>IF('2a Aggregate costs'!AT$15="-","-",SUM('2a Aggregate costs'!AT$15,'2a Aggregate costs'!AT$16,'2a Aggregate costs'!AT$17,'2a Aggregate costs'!AT41)*'3a Demand'!$C$9+'2a Aggregate costs'!AT$18)</f>
        <v>-</v>
      </c>
      <c r="AT18" s="106" t="str">
        <f>IF('2a Aggregate costs'!AU$15="-","-",SUM('2a Aggregate costs'!AU$15,'2a Aggregate costs'!AU$16,'2a Aggregate costs'!AU$17,'2a Aggregate costs'!AU41)*'3a Demand'!$C$9+'2a Aggregate costs'!AU$18)</f>
        <v>-</v>
      </c>
      <c r="AU18" s="106" t="str">
        <f>IF('2a Aggregate costs'!AV$15="-","-",SUM('2a Aggregate costs'!AV$15,'2a Aggregate costs'!AV$16,'2a Aggregate costs'!AV$17,'2a Aggregate costs'!AV41)*'3a Demand'!$C$9+'2a Aggregate costs'!AV$18)</f>
        <v>-</v>
      </c>
      <c r="AV18" s="106" t="str">
        <f>IF('2a Aggregate costs'!AW$15="-","-",SUM('2a Aggregate costs'!AW$15,'2a Aggregate costs'!AW$16,'2a Aggregate costs'!AW$17,'2a Aggregate costs'!AW41)*'3a Demand'!$C$9+'2a Aggregate costs'!AW$18)</f>
        <v>-</v>
      </c>
      <c r="AW18" s="106" t="str">
        <f>IF('2a Aggregate costs'!AX$15="-","-",SUM('2a Aggregate costs'!AX$15,'2a Aggregate costs'!AX$16,'2a Aggregate costs'!AX$17,'2a Aggregate costs'!AX41)*'3a Demand'!$C$9+'2a Aggregate costs'!AX$18)</f>
        <v>-</v>
      </c>
      <c r="AX18" s="106" t="str">
        <f>IF('2a Aggregate costs'!AY$15="-","-",SUM('2a Aggregate costs'!AY$15,'2a Aggregate costs'!AY$16,'2a Aggregate costs'!AY$17,'2a Aggregate costs'!AY41)*'3a Demand'!$C$9+'2a Aggregate costs'!AY$18)</f>
        <v>-</v>
      </c>
      <c r="AY18" s="106" t="str">
        <f>IF('2a Aggregate costs'!AZ$15="-","-",SUM('2a Aggregate costs'!AZ$15,'2a Aggregate costs'!AZ$16,'2a Aggregate costs'!AZ$17,'2a Aggregate costs'!AZ41)*'3a Demand'!$C$9+'2a Aggregate costs'!AZ$18)</f>
        <v>-</v>
      </c>
      <c r="AZ18" s="106" t="str">
        <f>IF('2a Aggregate costs'!BA$15="-","-",SUM('2a Aggregate costs'!BA$15,'2a Aggregate costs'!BA$16,'2a Aggregate costs'!BA$17,'2a Aggregate costs'!BA41)*'3a Demand'!$C$9+'2a Aggregate costs'!BA$18)</f>
        <v>-</v>
      </c>
      <c r="BA18" s="106" t="str">
        <f>IF('2a Aggregate costs'!BB$15="-","-",SUM('2a Aggregate costs'!BB$15,'2a Aggregate costs'!BB$16,'2a Aggregate costs'!BB$17,'2a Aggregate costs'!BB41)*'3a Demand'!$C$9+'2a Aggregate costs'!BB$18)</f>
        <v>-</v>
      </c>
      <c r="BB18" s="106" t="str">
        <f>IF('2a Aggregate costs'!BC$15="-","-",SUM('2a Aggregate costs'!BC$15,'2a Aggregate costs'!BC$16,'2a Aggregate costs'!BC$17,'2a Aggregate costs'!BC41)*'3a Demand'!$C$9+'2a Aggregate costs'!BC$18)</f>
        <v>-</v>
      </c>
      <c r="BC18" s="106" t="str">
        <f>IF('2a Aggregate costs'!BD$15="-","-",SUM('2a Aggregate costs'!BD$15,'2a Aggregate costs'!BD$16,'2a Aggregate costs'!BD$17,'2a Aggregate costs'!BD41)*'3a Demand'!$C$9+'2a Aggregate costs'!BD$18)</f>
        <v>-</v>
      </c>
      <c r="BD18" s="106" t="str">
        <f>IF('2a Aggregate costs'!BE$15="-","-",SUM('2a Aggregate costs'!BE$15,'2a Aggregate costs'!BE$16,'2a Aggregate costs'!BE$17,'2a Aggregate costs'!BE41)*'3a Demand'!$C$9+'2a Aggregate costs'!BE$18)</f>
        <v>-</v>
      </c>
      <c r="BE18" s="106" t="str">
        <f>IF('2a Aggregate costs'!BF$15="-","-",SUM('2a Aggregate costs'!BF$15,'2a Aggregate costs'!BF$16,'2a Aggregate costs'!BF$17,'2a Aggregate costs'!BF41)*'3a Demand'!$C$9+'2a Aggregate costs'!BF$18)</f>
        <v>-</v>
      </c>
    </row>
    <row r="19" spans="1:57" ht="12.75" customHeight="1">
      <c r="A19" s="14"/>
      <c r="B19" s="320"/>
      <c r="C19" s="108" t="s">
        <v>234</v>
      </c>
      <c r="D19" s="322"/>
      <c r="E19" s="323"/>
      <c r="F19" s="84"/>
      <c r="G19" s="106">
        <f>IF('2a Aggregate costs'!H$15="-","-",SUM('2a Aggregate costs'!H$15,'2a Aggregate costs'!H$16,'2a Aggregate costs'!H$17,'2a Aggregate costs'!H42)*'3a Demand'!$C$9+'2a Aggregate costs'!H$18)</f>
        <v>68.550813167100358</v>
      </c>
      <c r="H19" s="106">
        <f>IF('2a Aggregate costs'!I$15="-","-",SUM('2a Aggregate costs'!I$15,'2a Aggregate costs'!I$16,'2a Aggregate costs'!I$17,'2a Aggregate costs'!I42)*'3a Demand'!$C$9+'2a Aggregate costs'!I$18)</f>
        <v>68.530805582779863</v>
      </c>
      <c r="I19" s="106">
        <f>IF('2a Aggregate costs'!J$15="-","-",SUM('2a Aggregate costs'!J$15,'2a Aggregate costs'!J$16,'2a Aggregate costs'!J$17,'2a Aggregate costs'!J42)*'3a Demand'!$C$9+'2a Aggregate costs'!J$18)</f>
        <v>83.599722442586042</v>
      </c>
      <c r="J19" s="106">
        <f>IF('2a Aggregate costs'!K$15="-","-",SUM('2a Aggregate costs'!K$15,'2a Aggregate costs'!K$16,'2a Aggregate costs'!K$17,'2a Aggregate costs'!K42)*'3a Demand'!$C$9+'2a Aggregate costs'!K$18)</f>
        <v>83.522230042957943</v>
      </c>
      <c r="K19" s="106">
        <f>IF('2a Aggregate costs'!L$15="-","-",SUM('2a Aggregate costs'!L$15,'2a Aggregate costs'!L$16,'2a Aggregate costs'!L$17,'2a Aggregate costs'!L42)*'3a Demand'!$C$9+'2a Aggregate costs'!L$18)</f>
        <v>88.901992529903438</v>
      </c>
      <c r="L19" s="106">
        <f>IF('2a Aggregate costs'!M$15="-","-",SUM('2a Aggregate costs'!M$15,'2a Aggregate costs'!M$16,'2a Aggregate costs'!M$17,'2a Aggregate costs'!M42)*'3a Demand'!$C$9+'2a Aggregate costs'!M$18)</f>
        <v>89.21703490289589</v>
      </c>
      <c r="M19" s="106">
        <f>IF('2a Aggregate costs'!N$15="-","-",SUM('2a Aggregate costs'!N$15,'2a Aggregate costs'!N$16,'2a Aggregate costs'!N$17,'2a Aggregate costs'!N42)*'3a Demand'!$C$9+'2a Aggregate costs'!N$18)</f>
        <v>103.1814234863363</v>
      </c>
      <c r="N19" s="106">
        <f>IF('2a Aggregate costs'!O$15="-","-",SUM('2a Aggregate costs'!O$15,'2a Aggregate costs'!O$16,'2a Aggregate costs'!O$17,'2a Aggregate costs'!O42)*'3a Demand'!$C$9+'2a Aggregate costs'!O$18)</f>
        <v>103.2504146632336</v>
      </c>
      <c r="O19" s="84"/>
      <c r="P19" s="106">
        <f>IF('2a Aggregate costs'!Q$15="-","-",SUM('2a Aggregate costs'!Q$15,'2a Aggregate costs'!Q$16,'2a Aggregate costs'!Q$17,'2a Aggregate costs'!Q42)*'3a Demand'!$C$9+'2a Aggregate costs'!Q$18)</f>
        <v>103.2504146632336</v>
      </c>
      <c r="Q19" s="106">
        <f>IF('2a Aggregate costs'!R$15="-","-",SUM('2a Aggregate costs'!R$15,'2a Aggregate costs'!R$16,'2a Aggregate costs'!R$17,'2a Aggregate costs'!R42)*'3a Demand'!$C$9+'2a Aggregate costs'!R$18)</f>
        <v>110.38159085908389</v>
      </c>
      <c r="R19" s="106">
        <f>IF('2a Aggregate costs'!S$15="-","-",SUM('2a Aggregate costs'!S$15,'2a Aggregate costs'!S$16,'2a Aggregate costs'!S$17,'2a Aggregate costs'!S42)*'3a Demand'!$C$9+'2a Aggregate costs'!S$18)</f>
        <v>111.69228468957603</v>
      </c>
      <c r="S19" s="106">
        <f>IF('2a Aggregate costs'!T$15="-","-",SUM('2a Aggregate costs'!T$15,'2a Aggregate costs'!T$16,'2a Aggregate costs'!T$17,'2a Aggregate costs'!T42)*'3a Demand'!$C$9+'2a Aggregate costs'!T$18)</f>
        <v>114.89110859099678</v>
      </c>
      <c r="T19" s="106">
        <f>IF('2a Aggregate costs'!U$15="-","-",SUM('2a Aggregate costs'!U$15,'2a Aggregate costs'!U$16,'2a Aggregate costs'!U$17,'2a Aggregate costs'!U42)*'3a Demand'!$C$9+'2a Aggregate costs'!U$18)</f>
        <v>114.40723325319138</v>
      </c>
      <c r="U19" s="106">
        <f>IF('2a Aggregate costs'!V$15="-","-",SUM('2a Aggregate costs'!V$15,'2a Aggregate costs'!V$16,'2a Aggregate costs'!V$17,'2a Aggregate costs'!V42)*'3a Demand'!$C$9+'2a Aggregate costs'!V$18)</f>
        <v>121.04034142400069</v>
      </c>
      <c r="V19" s="106">
        <f>IF('2a Aggregate costs'!W$15="-","-",SUM('2a Aggregate costs'!W$15,'2a Aggregate costs'!W$16,'2a Aggregate costs'!W$17,'2a Aggregate costs'!W42)*'3a Demand'!$C$9+'2a Aggregate costs'!W$18)</f>
        <v>120.44939213964373</v>
      </c>
      <c r="W19" s="106">
        <f>IF('2a Aggregate costs'!X$15="-","-",SUM('2a Aggregate costs'!X$15,'2a Aggregate costs'!X$16,'2a Aggregate costs'!X$17,'2a Aggregate costs'!X42)*'3a Demand'!$C$9+'2a Aggregate costs'!X$18)</f>
        <v>126.56135408710406</v>
      </c>
      <c r="X19" s="84"/>
      <c r="Y19" s="106">
        <f>IF('2a Aggregate costs'!X$15="-","-",SUM('2a Aggregate costs'!X$15,'2a Aggregate costs'!X$16,'2a Aggregate costs'!X$17,'2a Aggregate costs'!X42)*'3a Demand'!$C$9+'2a Aggregate costs'!X$18)</f>
        <v>126.56135408710406</v>
      </c>
      <c r="Z19" s="106">
        <f>IF('2a Aggregate costs'!AA$15="-","-",SUM('2a Aggregate costs'!AA$15,'2a Aggregate costs'!AA$16,'2a Aggregate costs'!AA$17,'2a Aggregate costs'!AA42)*'3a Demand'!$C$9+'2a Aggregate costs'!AA$18)</f>
        <v>125.48742132045453</v>
      </c>
      <c r="AA19" s="106">
        <f>IF('2a Aggregate costs'!AB$15="-","-",SUM('2a Aggregate costs'!AB$15,'2a Aggregate costs'!AB$16,'2a Aggregate costs'!AB$17,'2a Aggregate costs'!AB42)*'3a Demand'!$C$9+'2a Aggregate costs'!AB$18)</f>
        <v>139.70823031516235</v>
      </c>
      <c r="AB19" s="106">
        <f>IF('2a Aggregate costs'!AC$15="-","-",SUM('2a Aggregate costs'!AC$15,'2a Aggregate costs'!AC$16,'2a Aggregate costs'!AC$17,'2a Aggregate costs'!AC42)*'3a Demand'!$C$9+'2a Aggregate costs'!AC$18)</f>
        <v>139.70823031516235</v>
      </c>
      <c r="AC19" s="106">
        <f>IF('2a Aggregate costs'!AD$15="-","-",SUM('2a Aggregate costs'!AD$15,'2a Aggregate costs'!AD$16,'2a Aggregate costs'!AD$17,'2a Aggregate costs'!AD42)*'3a Demand'!$C$9+'2a Aggregate costs'!AD$18)</f>
        <v>141.38482834935175</v>
      </c>
      <c r="AD19" s="106">
        <f>IF('2a Aggregate costs'!AE$15="-","-",SUM('2a Aggregate costs'!AE$15,'2a Aggregate costs'!AE$16,'2a Aggregate costs'!AE$17,'2a Aggregate costs'!AE42)*'3a Demand'!$C$9+'2a Aggregate costs'!AE$18)</f>
        <v>141.38482834935175</v>
      </c>
      <c r="AE19" s="106">
        <f>IF('2a Aggregate costs'!AF$15="-","-",SUM('2a Aggregate costs'!AF$15,'2a Aggregate costs'!AF$16,'2a Aggregate costs'!AF$17,'2a Aggregate costs'!AF42)*'3a Demand'!$C$9+'2a Aggregate costs'!AF$18)</f>
        <v>161.60922108129833</v>
      </c>
      <c r="AF19" s="106">
        <f>IF('2a Aggregate costs'!AG$15="-","-",SUM('2a Aggregate costs'!AG$15,'2a Aggregate costs'!AG$16,'2a Aggregate costs'!AG$17,'2a Aggregate costs'!AG42)*'3a Demand'!$C$9+'2a Aggregate costs'!AG$18)</f>
        <v>161.60922108129833</v>
      </c>
      <c r="AG19" s="106">
        <f>IF('2a Aggregate costs'!AH$15="-","-",SUM('2a Aggregate costs'!AH$15,'2a Aggregate costs'!AH$16,'2a Aggregate costs'!AH$17,'2a Aggregate costs'!AH42)*'3a Demand'!$C$9+'2a Aggregate costs'!AH$18)</f>
        <v>160.45714169549251</v>
      </c>
      <c r="AH19" s="106" t="str">
        <f>IF('2a Aggregate costs'!AI$15="-","-",SUM('2a Aggregate costs'!AI$15,'2a Aggregate costs'!AI$16,'2a Aggregate costs'!AI$17,'2a Aggregate costs'!AI42)*'3a Demand'!$C$9+'2a Aggregate costs'!AI$18)</f>
        <v>-</v>
      </c>
      <c r="AI19" s="106" t="str">
        <f>IF('2a Aggregate costs'!AJ$15="-","-",SUM('2a Aggregate costs'!AJ$15,'2a Aggregate costs'!AJ$16,'2a Aggregate costs'!AJ$17,'2a Aggregate costs'!AJ42)*'3a Demand'!$C$9+'2a Aggregate costs'!AJ$18)</f>
        <v>-</v>
      </c>
      <c r="AJ19" s="106" t="str">
        <f>IF('2a Aggregate costs'!AK$15="-","-",SUM('2a Aggregate costs'!AK$15,'2a Aggregate costs'!AK$16,'2a Aggregate costs'!AK$17,'2a Aggregate costs'!AK42)*'3a Demand'!$C$9+'2a Aggregate costs'!AK$18)</f>
        <v>-</v>
      </c>
      <c r="AK19" s="106" t="str">
        <f>IF('2a Aggregate costs'!AL$15="-","-",SUM('2a Aggregate costs'!AL$15,'2a Aggregate costs'!AL$16,'2a Aggregate costs'!AL$17,'2a Aggregate costs'!AL42)*'3a Demand'!$C$9+'2a Aggregate costs'!AL$18)</f>
        <v>-</v>
      </c>
      <c r="AL19" s="106" t="str">
        <f>IF('2a Aggregate costs'!AM$15="-","-",SUM('2a Aggregate costs'!AM$15,'2a Aggregate costs'!AM$16,'2a Aggregate costs'!AM$17,'2a Aggregate costs'!AM42)*'3a Demand'!$C$9+'2a Aggregate costs'!AM$18)</f>
        <v>-</v>
      </c>
      <c r="AM19" s="106" t="str">
        <f>IF('2a Aggregate costs'!AN$15="-","-",SUM('2a Aggregate costs'!AN$15,'2a Aggregate costs'!AN$16,'2a Aggregate costs'!AN$17,'2a Aggregate costs'!AN42)*'3a Demand'!$C$9+'2a Aggregate costs'!AN$18)</f>
        <v>-</v>
      </c>
      <c r="AN19" s="106" t="str">
        <f>IF('2a Aggregate costs'!AO$15="-","-",SUM('2a Aggregate costs'!AO$15,'2a Aggregate costs'!AO$16,'2a Aggregate costs'!AO$17,'2a Aggregate costs'!AO42)*'3a Demand'!$C$9+'2a Aggregate costs'!AO$18)</f>
        <v>-</v>
      </c>
      <c r="AO19" s="106" t="str">
        <f>IF('2a Aggregate costs'!AP$15="-","-",SUM('2a Aggregate costs'!AP$15,'2a Aggregate costs'!AP$16,'2a Aggregate costs'!AP$17,'2a Aggregate costs'!AP42)*'3a Demand'!$C$9+'2a Aggregate costs'!AP$18)</f>
        <v>-</v>
      </c>
      <c r="AP19" s="106" t="str">
        <f>IF('2a Aggregate costs'!AQ$15="-","-",SUM('2a Aggregate costs'!AQ$15,'2a Aggregate costs'!AQ$16,'2a Aggregate costs'!AQ$17,'2a Aggregate costs'!AQ42)*'3a Demand'!$C$9+'2a Aggregate costs'!AQ$18)</f>
        <v>-</v>
      </c>
      <c r="AQ19" s="106" t="str">
        <f>IF('2a Aggregate costs'!AR$15="-","-",SUM('2a Aggregate costs'!AR$15,'2a Aggregate costs'!AR$16,'2a Aggregate costs'!AR$17,'2a Aggregate costs'!AR42)*'3a Demand'!$C$9+'2a Aggregate costs'!AR$18)</f>
        <v>-</v>
      </c>
      <c r="AR19" s="106" t="str">
        <f>IF('2a Aggregate costs'!AS$15="-","-",SUM('2a Aggregate costs'!AS$15,'2a Aggregate costs'!AS$16,'2a Aggregate costs'!AS$17,'2a Aggregate costs'!AS42)*'3a Demand'!$C$9+'2a Aggregate costs'!AS$18)</f>
        <v>-</v>
      </c>
      <c r="AS19" s="106" t="str">
        <f>IF('2a Aggregate costs'!AT$15="-","-",SUM('2a Aggregate costs'!AT$15,'2a Aggregate costs'!AT$16,'2a Aggregate costs'!AT$17,'2a Aggregate costs'!AT42)*'3a Demand'!$C$9+'2a Aggregate costs'!AT$18)</f>
        <v>-</v>
      </c>
      <c r="AT19" s="106" t="str">
        <f>IF('2a Aggregate costs'!AU$15="-","-",SUM('2a Aggregate costs'!AU$15,'2a Aggregate costs'!AU$16,'2a Aggregate costs'!AU$17,'2a Aggregate costs'!AU42)*'3a Demand'!$C$9+'2a Aggregate costs'!AU$18)</f>
        <v>-</v>
      </c>
      <c r="AU19" s="106" t="str">
        <f>IF('2a Aggregate costs'!AV$15="-","-",SUM('2a Aggregate costs'!AV$15,'2a Aggregate costs'!AV$16,'2a Aggregate costs'!AV$17,'2a Aggregate costs'!AV42)*'3a Demand'!$C$9+'2a Aggregate costs'!AV$18)</f>
        <v>-</v>
      </c>
      <c r="AV19" s="106" t="str">
        <f>IF('2a Aggregate costs'!AW$15="-","-",SUM('2a Aggregate costs'!AW$15,'2a Aggregate costs'!AW$16,'2a Aggregate costs'!AW$17,'2a Aggregate costs'!AW42)*'3a Demand'!$C$9+'2a Aggregate costs'!AW$18)</f>
        <v>-</v>
      </c>
      <c r="AW19" s="106" t="str">
        <f>IF('2a Aggregate costs'!AX$15="-","-",SUM('2a Aggregate costs'!AX$15,'2a Aggregate costs'!AX$16,'2a Aggregate costs'!AX$17,'2a Aggregate costs'!AX42)*'3a Demand'!$C$9+'2a Aggregate costs'!AX$18)</f>
        <v>-</v>
      </c>
      <c r="AX19" s="106" t="str">
        <f>IF('2a Aggregate costs'!AY$15="-","-",SUM('2a Aggregate costs'!AY$15,'2a Aggregate costs'!AY$16,'2a Aggregate costs'!AY$17,'2a Aggregate costs'!AY42)*'3a Demand'!$C$9+'2a Aggregate costs'!AY$18)</f>
        <v>-</v>
      </c>
      <c r="AY19" s="106" t="str">
        <f>IF('2a Aggregate costs'!AZ$15="-","-",SUM('2a Aggregate costs'!AZ$15,'2a Aggregate costs'!AZ$16,'2a Aggregate costs'!AZ$17,'2a Aggregate costs'!AZ42)*'3a Demand'!$C$9+'2a Aggregate costs'!AZ$18)</f>
        <v>-</v>
      </c>
      <c r="AZ19" s="106" t="str">
        <f>IF('2a Aggregate costs'!BA$15="-","-",SUM('2a Aggregate costs'!BA$15,'2a Aggregate costs'!BA$16,'2a Aggregate costs'!BA$17,'2a Aggregate costs'!BA42)*'3a Demand'!$C$9+'2a Aggregate costs'!BA$18)</f>
        <v>-</v>
      </c>
      <c r="BA19" s="106" t="str">
        <f>IF('2a Aggregate costs'!BB$15="-","-",SUM('2a Aggregate costs'!BB$15,'2a Aggregate costs'!BB$16,'2a Aggregate costs'!BB$17,'2a Aggregate costs'!BB42)*'3a Demand'!$C$9+'2a Aggregate costs'!BB$18)</f>
        <v>-</v>
      </c>
      <c r="BB19" s="106" t="str">
        <f>IF('2a Aggregate costs'!BC$15="-","-",SUM('2a Aggregate costs'!BC$15,'2a Aggregate costs'!BC$16,'2a Aggregate costs'!BC$17,'2a Aggregate costs'!BC42)*'3a Demand'!$C$9+'2a Aggregate costs'!BC$18)</f>
        <v>-</v>
      </c>
      <c r="BC19" s="106" t="str">
        <f>IF('2a Aggregate costs'!BD$15="-","-",SUM('2a Aggregate costs'!BD$15,'2a Aggregate costs'!BD$16,'2a Aggregate costs'!BD$17,'2a Aggregate costs'!BD42)*'3a Demand'!$C$9+'2a Aggregate costs'!BD$18)</f>
        <v>-</v>
      </c>
      <c r="BD19" s="106" t="str">
        <f>IF('2a Aggregate costs'!BE$15="-","-",SUM('2a Aggregate costs'!BE$15,'2a Aggregate costs'!BE$16,'2a Aggregate costs'!BE$17,'2a Aggregate costs'!BE42)*'3a Demand'!$C$9+'2a Aggregate costs'!BE$18)</f>
        <v>-</v>
      </c>
      <c r="BE19" s="106" t="str">
        <f>IF('2a Aggregate costs'!BF$15="-","-",SUM('2a Aggregate costs'!BF$15,'2a Aggregate costs'!BF$16,'2a Aggregate costs'!BF$17,'2a Aggregate costs'!BF42)*'3a Demand'!$C$9+'2a Aggregate costs'!BF$18)</f>
        <v>-</v>
      </c>
    </row>
    <row r="20" spans="1:57" ht="12.75" customHeight="1">
      <c r="A20" s="14"/>
      <c r="B20" s="320"/>
      <c r="C20" s="108" t="s">
        <v>235</v>
      </c>
      <c r="D20" s="322"/>
      <c r="E20" s="323"/>
      <c r="F20" s="84"/>
      <c r="G20" s="106">
        <f>IF('2a Aggregate costs'!H$15="-","-",SUM('2a Aggregate costs'!H$15,'2a Aggregate costs'!H$16,'2a Aggregate costs'!H$17,'2a Aggregate costs'!H43)*'3a Demand'!$C$9+'2a Aggregate costs'!H$18)</f>
        <v>68.556725848640852</v>
      </c>
      <c r="H20" s="106">
        <f>IF('2a Aggregate costs'!I$15="-","-",SUM('2a Aggregate costs'!I$15,'2a Aggregate costs'!I$16,'2a Aggregate costs'!I$17,'2a Aggregate costs'!I43)*'3a Demand'!$C$9+'2a Aggregate costs'!I$18)</f>
        <v>68.536623446233506</v>
      </c>
      <c r="I20" s="106">
        <f>IF('2a Aggregate costs'!J$15="-","-",SUM('2a Aggregate costs'!J$15,'2a Aggregate costs'!J$16,'2a Aggregate costs'!J$17,'2a Aggregate costs'!J43)*'3a Demand'!$C$9+'2a Aggregate costs'!J$18)</f>
        <v>83.605679934762563</v>
      </c>
      <c r="J20" s="106">
        <f>IF('2a Aggregate costs'!K$15="-","-",SUM('2a Aggregate costs'!K$15,'2a Aggregate costs'!K$16,'2a Aggregate costs'!K$17,'2a Aggregate costs'!K43)*'3a Demand'!$C$9+'2a Aggregate costs'!K$18)</f>
        <v>83.528445635540479</v>
      </c>
      <c r="K20" s="106">
        <f>IF('2a Aggregate costs'!L$15="-","-",SUM('2a Aggregate costs'!L$15,'2a Aggregate costs'!L$16,'2a Aggregate costs'!L$17,'2a Aggregate costs'!L43)*'3a Demand'!$C$9+'2a Aggregate costs'!L$18)</f>
        <v>88.908320003152454</v>
      </c>
      <c r="L20" s="106">
        <f>IF('2a Aggregate costs'!M$15="-","-",SUM('2a Aggregate costs'!M$15,'2a Aggregate costs'!M$16,'2a Aggregate costs'!M$17,'2a Aggregate costs'!M43)*'3a Demand'!$C$9+'2a Aggregate costs'!M$18)</f>
        <v>89.223247001911744</v>
      </c>
      <c r="M20" s="106">
        <f>IF('2a Aggregate costs'!N$15="-","-",SUM('2a Aggregate costs'!N$15,'2a Aggregate costs'!N$16,'2a Aggregate costs'!N$17,'2a Aggregate costs'!N43)*'3a Demand'!$C$9+'2a Aggregate costs'!N$18)</f>
        <v>103.18595324217736</v>
      </c>
      <c r="N20" s="106">
        <f>IF('2a Aggregate costs'!O$15="-","-",SUM('2a Aggregate costs'!O$15,'2a Aggregate costs'!O$16,'2a Aggregate costs'!O$17,'2a Aggregate costs'!O43)*'3a Demand'!$C$9+'2a Aggregate costs'!O$18)</f>
        <v>103.25504402215726</v>
      </c>
      <c r="O20" s="84"/>
      <c r="P20" s="106">
        <f>IF('2a Aggregate costs'!Q$15="-","-",SUM('2a Aggregate costs'!Q$15,'2a Aggregate costs'!Q$16,'2a Aggregate costs'!Q$17,'2a Aggregate costs'!Q43)*'3a Demand'!$C$9+'2a Aggregate costs'!Q$18)</f>
        <v>103.25504402215726</v>
      </c>
      <c r="Q20" s="106">
        <f>IF('2a Aggregate costs'!R$15="-","-",SUM('2a Aggregate costs'!R$15,'2a Aggregate costs'!R$16,'2a Aggregate costs'!R$17,'2a Aggregate costs'!R43)*'3a Demand'!$C$9+'2a Aggregate costs'!R$18)</f>
        <v>110.38189529315571</v>
      </c>
      <c r="R20" s="106">
        <f>IF('2a Aggregate costs'!S$15="-","-",SUM('2a Aggregate costs'!S$15,'2a Aggregate costs'!S$16,'2a Aggregate costs'!S$17,'2a Aggregate costs'!S43)*'3a Demand'!$C$9+'2a Aggregate costs'!S$18)</f>
        <v>111.69260010496798</v>
      </c>
      <c r="S20" s="106">
        <f>IF('2a Aggregate costs'!T$15="-","-",SUM('2a Aggregate costs'!T$15,'2a Aggregate costs'!T$16,'2a Aggregate costs'!T$17,'2a Aggregate costs'!T43)*'3a Demand'!$C$9+'2a Aggregate costs'!T$18)</f>
        <v>114.88427922557452</v>
      </c>
      <c r="T20" s="106">
        <f>IF('2a Aggregate costs'!U$15="-","-",SUM('2a Aggregate costs'!U$15,'2a Aggregate costs'!U$16,'2a Aggregate costs'!U$17,'2a Aggregate costs'!U43)*'3a Demand'!$C$9+'2a Aggregate costs'!U$18)</f>
        <v>114.39954261523624</v>
      </c>
      <c r="U20" s="106">
        <f>IF('2a Aggregate costs'!V$15="-","-",SUM('2a Aggregate costs'!V$15,'2a Aggregate costs'!V$16,'2a Aggregate costs'!V$17,'2a Aggregate costs'!V43)*'3a Demand'!$C$9+'2a Aggregate costs'!V$18)</f>
        <v>121.02891942338647</v>
      </c>
      <c r="V20" s="106">
        <f>IF('2a Aggregate costs'!W$15="-","-",SUM('2a Aggregate costs'!W$15,'2a Aggregate costs'!W$16,'2a Aggregate costs'!W$17,'2a Aggregate costs'!W43)*'3a Demand'!$C$9+'2a Aggregate costs'!W$18)</f>
        <v>120.43876818656001</v>
      </c>
      <c r="W20" s="106">
        <f>IF('2a Aggregate costs'!X$15="-","-",SUM('2a Aggregate costs'!X$15,'2a Aggregate costs'!X$16,'2a Aggregate costs'!X$17,'2a Aggregate costs'!X43)*'3a Demand'!$C$9+'2a Aggregate costs'!X$18)</f>
        <v>126.54810698331491</v>
      </c>
      <c r="X20" s="84"/>
      <c r="Y20" s="106">
        <f>IF('2a Aggregate costs'!X$15="-","-",SUM('2a Aggregate costs'!X$15,'2a Aggregate costs'!X$16,'2a Aggregate costs'!X$17,'2a Aggregate costs'!X43)*'3a Demand'!$C$9+'2a Aggregate costs'!X$18)</f>
        <v>126.54810698331491</v>
      </c>
      <c r="Z20" s="106">
        <f>IF('2a Aggregate costs'!AA$15="-","-",SUM('2a Aggregate costs'!AA$15,'2a Aggregate costs'!AA$16,'2a Aggregate costs'!AA$17,'2a Aggregate costs'!AA43)*'3a Demand'!$C$9+'2a Aggregate costs'!AA$18)</f>
        <v>125.47467603569308</v>
      </c>
      <c r="AA20" s="106">
        <f>IF('2a Aggregate costs'!AB$15="-","-",SUM('2a Aggregate costs'!AB$15,'2a Aggregate costs'!AB$16,'2a Aggregate costs'!AB$17,'2a Aggregate costs'!AB43)*'3a Demand'!$C$9+'2a Aggregate costs'!AB$18)</f>
        <v>139.70107990471317</v>
      </c>
      <c r="AB20" s="106">
        <f>IF('2a Aggregate costs'!AC$15="-","-",SUM('2a Aggregate costs'!AC$15,'2a Aggregate costs'!AC$16,'2a Aggregate costs'!AC$17,'2a Aggregate costs'!AC43)*'3a Demand'!$C$9+'2a Aggregate costs'!AC$18)</f>
        <v>139.70107990471317</v>
      </c>
      <c r="AC20" s="106">
        <f>IF('2a Aggregate costs'!AD$15="-","-",SUM('2a Aggregate costs'!AD$15,'2a Aggregate costs'!AD$16,'2a Aggregate costs'!AD$17,'2a Aggregate costs'!AD43)*'3a Demand'!$C$9+'2a Aggregate costs'!AD$18)</f>
        <v>141.37828674670484</v>
      </c>
      <c r="AD20" s="106">
        <f>IF('2a Aggregate costs'!AE$15="-","-",SUM('2a Aggregate costs'!AE$15,'2a Aggregate costs'!AE$16,'2a Aggregate costs'!AE$17,'2a Aggregate costs'!AE43)*'3a Demand'!$C$9+'2a Aggregate costs'!AE$18)</f>
        <v>141.37828674670484</v>
      </c>
      <c r="AE20" s="106">
        <f>IF('2a Aggregate costs'!AF$15="-","-",SUM('2a Aggregate costs'!AF$15,'2a Aggregate costs'!AF$16,'2a Aggregate costs'!AF$17,'2a Aggregate costs'!AF43)*'3a Demand'!$C$9+'2a Aggregate costs'!AF$18)</f>
        <v>161.59932049619454</v>
      </c>
      <c r="AF20" s="106">
        <f>IF('2a Aggregate costs'!AG$15="-","-",SUM('2a Aggregate costs'!AG$15,'2a Aggregate costs'!AG$16,'2a Aggregate costs'!AG$17,'2a Aggregate costs'!AG43)*'3a Demand'!$C$9+'2a Aggregate costs'!AG$18)</f>
        <v>161.59932049619454</v>
      </c>
      <c r="AG20" s="106">
        <f>IF('2a Aggregate costs'!AH$15="-","-",SUM('2a Aggregate costs'!AH$15,'2a Aggregate costs'!AH$16,'2a Aggregate costs'!AH$17,'2a Aggregate costs'!AH43)*'3a Demand'!$C$9+'2a Aggregate costs'!AH$18)</f>
        <v>160.4319724555356</v>
      </c>
      <c r="AH20" s="106" t="str">
        <f>IF('2a Aggregate costs'!AI$15="-","-",SUM('2a Aggregate costs'!AI$15,'2a Aggregate costs'!AI$16,'2a Aggregate costs'!AI$17,'2a Aggregate costs'!AI43)*'3a Demand'!$C$9+'2a Aggregate costs'!AI$18)</f>
        <v>-</v>
      </c>
      <c r="AI20" s="106" t="str">
        <f>IF('2a Aggregate costs'!AJ$15="-","-",SUM('2a Aggregate costs'!AJ$15,'2a Aggregate costs'!AJ$16,'2a Aggregate costs'!AJ$17,'2a Aggregate costs'!AJ43)*'3a Demand'!$C$9+'2a Aggregate costs'!AJ$18)</f>
        <v>-</v>
      </c>
      <c r="AJ20" s="106" t="str">
        <f>IF('2a Aggregate costs'!AK$15="-","-",SUM('2a Aggregate costs'!AK$15,'2a Aggregate costs'!AK$16,'2a Aggregate costs'!AK$17,'2a Aggregate costs'!AK43)*'3a Demand'!$C$9+'2a Aggregate costs'!AK$18)</f>
        <v>-</v>
      </c>
      <c r="AK20" s="106" t="str">
        <f>IF('2a Aggregate costs'!AL$15="-","-",SUM('2a Aggregate costs'!AL$15,'2a Aggregate costs'!AL$16,'2a Aggregate costs'!AL$17,'2a Aggregate costs'!AL43)*'3a Demand'!$C$9+'2a Aggregate costs'!AL$18)</f>
        <v>-</v>
      </c>
      <c r="AL20" s="106" t="str">
        <f>IF('2a Aggregate costs'!AM$15="-","-",SUM('2a Aggregate costs'!AM$15,'2a Aggregate costs'!AM$16,'2a Aggregate costs'!AM$17,'2a Aggregate costs'!AM43)*'3a Demand'!$C$9+'2a Aggregate costs'!AM$18)</f>
        <v>-</v>
      </c>
      <c r="AM20" s="106" t="str">
        <f>IF('2a Aggregate costs'!AN$15="-","-",SUM('2a Aggregate costs'!AN$15,'2a Aggregate costs'!AN$16,'2a Aggregate costs'!AN$17,'2a Aggregate costs'!AN43)*'3a Demand'!$C$9+'2a Aggregate costs'!AN$18)</f>
        <v>-</v>
      </c>
      <c r="AN20" s="106" t="str">
        <f>IF('2a Aggregate costs'!AO$15="-","-",SUM('2a Aggregate costs'!AO$15,'2a Aggregate costs'!AO$16,'2a Aggregate costs'!AO$17,'2a Aggregate costs'!AO43)*'3a Demand'!$C$9+'2a Aggregate costs'!AO$18)</f>
        <v>-</v>
      </c>
      <c r="AO20" s="106" t="str">
        <f>IF('2a Aggregate costs'!AP$15="-","-",SUM('2a Aggregate costs'!AP$15,'2a Aggregate costs'!AP$16,'2a Aggregate costs'!AP$17,'2a Aggregate costs'!AP43)*'3a Demand'!$C$9+'2a Aggregate costs'!AP$18)</f>
        <v>-</v>
      </c>
      <c r="AP20" s="106" t="str">
        <f>IF('2a Aggregate costs'!AQ$15="-","-",SUM('2a Aggregate costs'!AQ$15,'2a Aggregate costs'!AQ$16,'2a Aggregate costs'!AQ$17,'2a Aggregate costs'!AQ43)*'3a Demand'!$C$9+'2a Aggregate costs'!AQ$18)</f>
        <v>-</v>
      </c>
      <c r="AQ20" s="106" t="str">
        <f>IF('2a Aggregate costs'!AR$15="-","-",SUM('2a Aggregate costs'!AR$15,'2a Aggregate costs'!AR$16,'2a Aggregate costs'!AR$17,'2a Aggregate costs'!AR43)*'3a Demand'!$C$9+'2a Aggregate costs'!AR$18)</f>
        <v>-</v>
      </c>
      <c r="AR20" s="106" t="str">
        <f>IF('2a Aggregate costs'!AS$15="-","-",SUM('2a Aggregate costs'!AS$15,'2a Aggregate costs'!AS$16,'2a Aggregate costs'!AS$17,'2a Aggregate costs'!AS43)*'3a Demand'!$C$9+'2a Aggregate costs'!AS$18)</f>
        <v>-</v>
      </c>
      <c r="AS20" s="106" t="str">
        <f>IF('2a Aggregate costs'!AT$15="-","-",SUM('2a Aggregate costs'!AT$15,'2a Aggregate costs'!AT$16,'2a Aggregate costs'!AT$17,'2a Aggregate costs'!AT43)*'3a Demand'!$C$9+'2a Aggregate costs'!AT$18)</f>
        <v>-</v>
      </c>
      <c r="AT20" s="106" t="str">
        <f>IF('2a Aggregate costs'!AU$15="-","-",SUM('2a Aggregate costs'!AU$15,'2a Aggregate costs'!AU$16,'2a Aggregate costs'!AU$17,'2a Aggregate costs'!AU43)*'3a Demand'!$C$9+'2a Aggregate costs'!AU$18)</f>
        <v>-</v>
      </c>
      <c r="AU20" s="106" t="str">
        <f>IF('2a Aggregate costs'!AV$15="-","-",SUM('2a Aggregate costs'!AV$15,'2a Aggregate costs'!AV$16,'2a Aggregate costs'!AV$17,'2a Aggregate costs'!AV43)*'3a Demand'!$C$9+'2a Aggregate costs'!AV$18)</f>
        <v>-</v>
      </c>
      <c r="AV20" s="106" t="str">
        <f>IF('2a Aggregate costs'!AW$15="-","-",SUM('2a Aggregate costs'!AW$15,'2a Aggregate costs'!AW$16,'2a Aggregate costs'!AW$17,'2a Aggregate costs'!AW43)*'3a Demand'!$C$9+'2a Aggregate costs'!AW$18)</f>
        <v>-</v>
      </c>
      <c r="AW20" s="106" t="str">
        <f>IF('2a Aggregate costs'!AX$15="-","-",SUM('2a Aggregate costs'!AX$15,'2a Aggregate costs'!AX$16,'2a Aggregate costs'!AX$17,'2a Aggregate costs'!AX43)*'3a Demand'!$C$9+'2a Aggregate costs'!AX$18)</f>
        <v>-</v>
      </c>
      <c r="AX20" s="106" t="str">
        <f>IF('2a Aggregate costs'!AY$15="-","-",SUM('2a Aggregate costs'!AY$15,'2a Aggregate costs'!AY$16,'2a Aggregate costs'!AY$17,'2a Aggregate costs'!AY43)*'3a Demand'!$C$9+'2a Aggregate costs'!AY$18)</f>
        <v>-</v>
      </c>
      <c r="AY20" s="106" t="str">
        <f>IF('2a Aggregate costs'!AZ$15="-","-",SUM('2a Aggregate costs'!AZ$15,'2a Aggregate costs'!AZ$16,'2a Aggregate costs'!AZ$17,'2a Aggregate costs'!AZ43)*'3a Demand'!$C$9+'2a Aggregate costs'!AZ$18)</f>
        <v>-</v>
      </c>
      <c r="AZ20" s="106" t="str">
        <f>IF('2a Aggregate costs'!BA$15="-","-",SUM('2a Aggregate costs'!BA$15,'2a Aggregate costs'!BA$16,'2a Aggregate costs'!BA$17,'2a Aggregate costs'!BA43)*'3a Demand'!$C$9+'2a Aggregate costs'!BA$18)</f>
        <v>-</v>
      </c>
      <c r="BA20" s="106" t="str">
        <f>IF('2a Aggregate costs'!BB$15="-","-",SUM('2a Aggregate costs'!BB$15,'2a Aggregate costs'!BB$16,'2a Aggregate costs'!BB$17,'2a Aggregate costs'!BB43)*'3a Demand'!$C$9+'2a Aggregate costs'!BB$18)</f>
        <v>-</v>
      </c>
      <c r="BB20" s="106" t="str">
        <f>IF('2a Aggregate costs'!BC$15="-","-",SUM('2a Aggregate costs'!BC$15,'2a Aggregate costs'!BC$16,'2a Aggregate costs'!BC$17,'2a Aggregate costs'!BC43)*'3a Demand'!$C$9+'2a Aggregate costs'!BC$18)</f>
        <v>-</v>
      </c>
      <c r="BC20" s="106" t="str">
        <f>IF('2a Aggregate costs'!BD$15="-","-",SUM('2a Aggregate costs'!BD$15,'2a Aggregate costs'!BD$16,'2a Aggregate costs'!BD$17,'2a Aggregate costs'!BD43)*'3a Demand'!$C$9+'2a Aggregate costs'!BD$18)</f>
        <v>-</v>
      </c>
      <c r="BD20" s="106" t="str">
        <f>IF('2a Aggregate costs'!BE$15="-","-",SUM('2a Aggregate costs'!BE$15,'2a Aggregate costs'!BE$16,'2a Aggregate costs'!BE$17,'2a Aggregate costs'!BE43)*'3a Demand'!$C$9+'2a Aggregate costs'!BE$18)</f>
        <v>-</v>
      </c>
      <c r="BE20" s="106" t="str">
        <f>IF('2a Aggregate costs'!BF$15="-","-",SUM('2a Aggregate costs'!BF$15,'2a Aggregate costs'!BF$16,'2a Aggregate costs'!BF$17,'2a Aggregate costs'!BF43)*'3a Demand'!$C$9+'2a Aggregate costs'!BF$18)</f>
        <v>-</v>
      </c>
    </row>
    <row r="21" spans="1:57" ht="12.75" customHeight="1">
      <c r="A21" s="14"/>
      <c r="B21" s="320"/>
      <c r="C21" s="108" t="s">
        <v>236</v>
      </c>
      <c r="D21" s="322"/>
      <c r="E21" s="323"/>
      <c r="F21" s="84"/>
      <c r="G21" s="106">
        <f>IF('2a Aggregate costs'!H$15="-","-",SUM('2a Aggregate costs'!H$15,'2a Aggregate costs'!H$16,'2a Aggregate costs'!H$17,'2a Aggregate costs'!H44)*'3a Demand'!$C$9+'2a Aggregate costs'!H$18)</f>
        <v>68.560160005926562</v>
      </c>
      <c r="H21" s="106">
        <f>IF('2a Aggregate costs'!I$15="-","-",SUM('2a Aggregate costs'!I$15,'2a Aggregate costs'!I$16,'2a Aggregate costs'!I$17,'2a Aggregate costs'!I44)*'3a Demand'!$C$9+'2a Aggregate costs'!I$18)</f>
        <v>68.5400025320222</v>
      </c>
      <c r="I21" s="106">
        <f>IF('2a Aggregate costs'!J$15="-","-",SUM('2a Aggregate costs'!J$15,'2a Aggregate costs'!J$16,'2a Aggregate costs'!J$17,'2a Aggregate costs'!J44)*'3a Demand'!$C$9+'2a Aggregate costs'!J$18)</f>
        <v>83.609140118610185</v>
      </c>
      <c r="J21" s="106">
        <f>IF('2a Aggregate costs'!K$15="-","-",SUM('2a Aggregate costs'!K$15,'2a Aggregate costs'!K$16,'2a Aggregate costs'!K$17,'2a Aggregate costs'!K44)*'3a Demand'!$C$9+'2a Aggregate costs'!K$18)</f>
        <v>83.532055727240163</v>
      </c>
      <c r="K21" s="106">
        <f>IF('2a Aggregate costs'!L$15="-","-",SUM('2a Aggregate costs'!L$15,'2a Aggregate costs'!L$16,'2a Aggregate costs'!L$17,'2a Aggregate costs'!L44)*'3a Demand'!$C$9+'2a Aggregate costs'!L$18)</f>
        <v>88.911995076502734</v>
      </c>
      <c r="L21" s="106">
        <f>IF('2a Aggregate costs'!M$15="-","-",SUM('2a Aggregate costs'!M$15,'2a Aggregate costs'!M$16,'2a Aggregate costs'!M$17,'2a Aggregate costs'!M44)*'3a Demand'!$C$9+'2a Aggregate costs'!M$18)</f>
        <v>89.226855064505457</v>
      </c>
      <c r="M21" s="106">
        <f>IF('2a Aggregate costs'!N$15="-","-",SUM('2a Aggregate costs'!N$15,'2a Aggregate costs'!N$16,'2a Aggregate costs'!N$17,'2a Aggregate costs'!N44)*'3a Demand'!$C$9+'2a Aggregate costs'!N$18)</f>
        <v>103.19700321494943</v>
      </c>
      <c r="N21" s="106">
        <f>IF('2a Aggregate costs'!O$15="-","-",SUM('2a Aggregate costs'!O$15,'2a Aggregate costs'!O$16,'2a Aggregate costs'!O$17,'2a Aggregate costs'!O44)*'3a Demand'!$C$9+'2a Aggregate costs'!O$18)</f>
        <v>103.26633696858828</v>
      </c>
      <c r="O21" s="84"/>
      <c r="P21" s="106">
        <f>IF('2a Aggregate costs'!Q$15="-","-",SUM('2a Aggregate costs'!Q$15,'2a Aggregate costs'!Q$16,'2a Aggregate costs'!Q$17,'2a Aggregate costs'!Q44)*'3a Demand'!$C$9+'2a Aggregate costs'!Q$18)</f>
        <v>103.26633696858828</v>
      </c>
      <c r="Q21" s="106">
        <f>IF('2a Aggregate costs'!R$15="-","-",SUM('2a Aggregate costs'!R$15,'2a Aggregate costs'!R$16,'2a Aggregate costs'!R$17,'2a Aggregate costs'!R44)*'3a Demand'!$C$9+'2a Aggregate costs'!R$18)</f>
        <v>110.39805303597517</v>
      </c>
      <c r="R21" s="106">
        <f>IF('2a Aggregate costs'!S$15="-","-",SUM('2a Aggregate costs'!S$15,'2a Aggregate costs'!S$16,'2a Aggregate costs'!S$17,'2a Aggregate costs'!S44)*'3a Demand'!$C$9+'2a Aggregate costs'!S$18)</f>
        <v>111.709341177252</v>
      </c>
      <c r="S21" s="106">
        <f>IF('2a Aggregate costs'!T$15="-","-",SUM('2a Aggregate costs'!T$15,'2a Aggregate costs'!T$16,'2a Aggregate costs'!T$17,'2a Aggregate costs'!T44)*'3a Demand'!$C$9+'2a Aggregate costs'!T$18)</f>
        <v>114.90278601608806</v>
      </c>
      <c r="T21" s="106">
        <f>IF('2a Aggregate costs'!U$15="-","-",SUM('2a Aggregate costs'!U$15,'2a Aggregate costs'!U$16,'2a Aggregate costs'!U$17,'2a Aggregate costs'!U44)*'3a Demand'!$C$9+'2a Aggregate costs'!U$18)</f>
        <v>114.42039745696937</v>
      </c>
      <c r="U21" s="106">
        <f>IF('2a Aggregate costs'!V$15="-","-",SUM('2a Aggregate costs'!V$15,'2a Aggregate costs'!V$16,'2a Aggregate costs'!V$17,'2a Aggregate costs'!V44)*'3a Demand'!$C$9+'2a Aggregate costs'!V$18)</f>
        <v>121.04798172649346</v>
      </c>
      <c r="V21" s="106">
        <f>IF('2a Aggregate costs'!W$15="-","-",SUM('2a Aggregate costs'!W$15,'2a Aggregate costs'!W$16,'2a Aggregate costs'!W$17,'2a Aggregate costs'!W44)*'3a Demand'!$C$9+'2a Aggregate costs'!W$18)</f>
        <v>120.45651370700574</v>
      </c>
      <c r="W21" s="106">
        <f>IF('2a Aggregate costs'!X$15="-","-",SUM('2a Aggregate costs'!X$15,'2a Aggregate costs'!X$16,'2a Aggregate costs'!X$17,'2a Aggregate costs'!X44)*'3a Demand'!$C$9+'2a Aggregate costs'!X$18)</f>
        <v>126.56471480313334</v>
      </c>
      <c r="X21" s="84"/>
      <c r="Y21" s="106">
        <f>IF('2a Aggregate costs'!X$15="-","-",SUM('2a Aggregate costs'!X$15,'2a Aggregate costs'!X$16,'2a Aggregate costs'!X$17,'2a Aggregate costs'!X44)*'3a Demand'!$C$9+'2a Aggregate costs'!X$18)</f>
        <v>126.56471480313334</v>
      </c>
      <c r="Z21" s="106">
        <f>IF('2a Aggregate costs'!AA$15="-","-",SUM('2a Aggregate costs'!AA$15,'2a Aggregate costs'!AA$16,'2a Aggregate costs'!AA$17,'2a Aggregate costs'!AA44)*'3a Demand'!$C$9+'2a Aggregate costs'!AA$18)</f>
        <v>125.48824111996691</v>
      </c>
      <c r="AA21" s="106">
        <f>IF('2a Aggregate costs'!AB$15="-","-",SUM('2a Aggregate costs'!AB$15,'2a Aggregate costs'!AB$16,'2a Aggregate costs'!AB$17,'2a Aggregate costs'!AB44)*'3a Demand'!$C$9+'2a Aggregate costs'!AB$18)</f>
        <v>139.69964210852015</v>
      </c>
      <c r="AB21" s="106">
        <f>IF('2a Aggregate costs'!AC$15="-","-",SUM('2a Aggregate costs'!AC$15,'2a Aggregate costs'!AC$16,'2a Aggregate costs'!AC$17,'2a Aggregate costs'!AC44)*'3a Demand'!$C$9+'2a Aggregate costs'!AC$18)</f>
        <v>139.69964210852015</v>
      </c>
      <c r="AC21" s="106">
        <f>IF('2a Aggregate costs'!AD$15="-","-",SUM('2a Aggregate costs'!AD$15,'2a Aggregate costs'!AD$16,'2a Aggregate costs'!AD$17,'2a Aggregate costs'!AD44)*'3a Demand'!$C$9+'2a Aggregate costs'!AD$18)</f>
        <v>141.37699144338654</v>
      </c>
      <c r="AD21" s="106">
        <f>IF('2a Aggregate costs'!AE$15="-","-",SUM('2a Aggregate costs'!AE$15,'2a Aggregate costs'!AE$16,'2a Aggregate costs'!AE$17,'2a Aggregate costs'!AE44)*'3a Demand'!$C$9+'2a Aggregate costs'!AE$18)</f>
        <v>141.37699144338654</v>
      </c>
      <c r="AE21" s="106">
        <f>IF('2a Aggregate costs'!AF$15="-","-",SUM('2a Aggregate costs'!AF$15,'2a Aggregate costs'!AF$16,'2a Aggregate costs'!AF$17,'2a Aggregate costs'!AF44)*'3a Demand'!$C$9+'2a Aggregate costs'!AF$18)</f>
        <v>161.59791815196624</v>
      </c>
      <c r="AF21" s="106">
        <f>IF('2a Aggregate costs'!AG$15="-","-",SUM('2a Aggregate costs'!AG$15,'2a Aggregate costs'!AG$16,'2a Aggregate costs'!AG$17,'2a Aggregate costs'!AG44)*'3a Demand'!$C$9+'2a Aggregate costs'!AG$18)</f>
        <v>161.59791815196624</v>
      </c>
      <c r="AG21" s="106">
        <f>IF('2a Aggregate costs'!AH$15="-","-",SUM('2a Aggregate costs'!AH$15,'2a Aggregate costs'!AH$16,'2a Aggregate costs'!AH$17,'2a Aggregate costs'!AH44)*'3a Demand'!$C$9+'2a Aggregate costs'!AH$18)</f>
        <v>160.48267321548684</v>
      </c>
      <c r="AH21" s="106" t="str">
        <f>IF('2a Aggregate costs'!AI$15="-","-",SUM('2a Aggregate costs'!AI$15,'2a Aggregate costs'!AI$16,'2a Aggregate costs'!AI$17,'2a Aggregate costs'!AI44)*'3a Demand'!$C$9+'2a Aggregate costs'!AI$18)</f>
        <v>-</v>
      </c>
      <c r="AI21" s="106" t="str">
        <f>IF('2a Aggregate costs'!AJ$15="-","-",SUM('2a Aggregate costs'!AJ$15,'2a Aggregate costs'!AJ$16,'2a Aggregate costs'!AJ$17,'2a Aggregate costs'!AJ44)*'3a Demand'!$C$9+'2a Aggregate costs'!AJ$18)</f>
        <v>-</v>
      </c>
      <c r="AJ21" s="106" t="str">
        <f>IF('2a Aggregate costs'!AK$15="-","-",SUM('2a Aggregate costs'!AK$15,'2a Aggregate costs'!AK$16,'2a Aggregate costs'!AK$17,'2a Aggregate costs'!AK44)*'3a Demand'!$C$9+'2a Aggregate costs'!AK$18)</f>
        <v>-</v>
      </c>
      <c r="AK21" s="106" t="str">
        <f>IF('2a Aggregate costs'!AL$15="-","-",SUM('2a Aggregate costs'!AL$15,'2a Aggregate costs'!AL$16,'2a Aggregate costs'!AL$17,'2a Aggregate costs'!AL44)*'3a Demand'!$C$9+'2a Aggregate costs'!AL$18)</f>
        <v>-</v>
      </c>
      <c r="AL21" s="106" t="str">
        <f>IF('2a Aggregate costs'!AM$15="-","-",SUM('2a Aggregate costs'!AM$15,'2a Aggregate costs'!AM$16,'2a Aggregate costs'!AM$17,'2a Aggregate costs'!AM44)*'3a Demand'!$C$9+'2a Aggregate costs'!AM$18)</f>
        <v>-</v>
      </c>
      <c r="AM21" s="106" t="str">
        <f>IF('2a Aggregate costs'!AN$15="-","-",SUM('2a Aggregate costs'!AN$15,'2a Aggregate costs'!AN$16,'2a Aggregate costs'!AN$17,'2a Aggregate costs'!AN44)*'3a Demand'!$C$9+'2a Aggregate costs'!AN$18)</f>
        <v>-</v>
      </c>
      <c r="AN21" s="106" t="str">
        <f>IF('2a Aggregate costs'!AO$15="-","-",SUM('2a Aggregate costs'!AO$15,'2a Aggregate costs'!AO$16,'2a Aggregate costs'!AO$17,'2a Aggregate costs'!AO44)*'3a Demand'!$C$9+'2a Aggregate costs'!AO$18)</f>
        <v>-</v>
      </c>
      <c r="AO21" s="106" t="str">
        <f>IF('2a Aggregate costs'!AP$15="-","-",SUM('2a Aggregate costs'!AP$15,'2a Aggregate costs'!AP$16,'2a Aggregate costs'!AP$17,'2a Aggregate costs'!AP44)*'3a Demand'!$C$9+'2a Aggregate costs'!AP$18)</f>
        <v>-</v>
      </c>
      <c r="AP21" s="106" t="str">
        <f>IF('2a Aggregate costs'!AQ$15="-","-",SUM('2a Aggregate costs'!AQ$15,'2a Aggregate costs'!AQ$16,'2a Aggregate costs'!AQ$17,'2a Aggregate costs'!AQ44)*'3a Demand'!$C$9+'2a Aggregate costs'!AQ$18)</f>
        <v>-</v>
      </c>
      <c r="AQ21" s="106" t="str">
        <f>IF('2a Aggregate costs'!AR$15="-","-",SUM('2a Aggregate costs'!AR$15,'2a Aggregate costs'!AR$16,'2a Aggregate costs'!AR$17,'2a Aggregate costs'!AR44)*'3a Demand'!$C$9+'2a Aggregate costs'!AR$18)</f>
        <v>-</v>
      </c>
      <c r="AR21" s="106" t="str">
        <f>IF('2a Aggregate costs'!AS$15="-","-",SUM('2a Aggregate costs'!AS$15,'2a Aggregate costs'!AS$16,'2a Aggregate costs'!AS$17,'2a Aggregate costs'!AS44)*'3a Demand'!$C$9+'2a Aggregate costs'!AS$18)</f>
        <v>-</v>
      </c>
      <c r="AS21" s="106" t="str">
        <f>IF('2a Aggregate costs'!AT$15="-","-",SUM('2a Aggregate costs'!AT$15,'2a Aggregate costs'!AT$16,'2a Aggregate costs'!AT$17,'2a Aggregate costs'!AT44)*'3a Demand'!$C$9+'2a Aggregate costs'!AT$18)</f>
        <v>-</v>
      </c>
      <c r="AT21" s="106" t="str">
        <f>IF('2a Aggregate costs'!AU$15="-","-",SUM('2a Aggregate costs'!AU$15,'2a Aggregate costs'!AU$16,'2a Aggregate costs'!AU$17,'2a Aggregate costs'!AU44)*'3a Demand'!$C$9+'2a Aggregate costs'!AU$18)</f>
        <v>-</v>
      </c>
      <c r="AU21" s="106" t="str">
        <f>IF('2a Aggregate costs'!AV$15="-","-",SUM('2a Aggregate costs'!AV$15,'2a Aggregate costs'!AV$16,'2a Aggregate costs'!AV$17,'2a Aggregate costs'!AV44)*'3a Demand'!$C$9+'2a Aggregate costs'!AV$18)</f>
        <v>-</v>
      </c>
      <c r="AV21" s="106" t="str">
        <f>IF('2a Aggregate costs'!AW$15="-","-",SUM('2a Aggregate costs'!AW$15,'2a Aggregate costs'!AW$16,'2a Aggregate costs'!AW$17,'2a Aggregate costs'!AW44)*'3a Demand'!$C$9+'2a Aggregate costs'!AW$18)</f>
        <v>-</v>
      </c>
      <c r="AW21" s="106" t="str">
        <f>IF('2a Aggregate costs'!AX$15="-","-",SUM('2a Aggregate costs'!AX$15,'2a Aggregate costs'!AX$16,'2a Aggregate costs'!AX$17,'2a Aggregate costs'!AX44)*'3a Demand'!$C$9+'2a Aggregate costs'!AX$18)</f>
        <v>-</v>
      </c>
      <c r="AX21" s="106" t="str">
        <f>IF('2a Aggregate costs'!AY$15="-","-",SUM('2a Aggregate costs'!AY$15,'2a Aggregate costs'!AY$16,'2a Aggregate costs'!AY$17,'2a Aggregate costs'!AY44)*'3a Demand'!$C$9+'2a Aggregate costs'!AY$18)</f>
        <v>-</v>
      </c>
      <c r="AY21" s="106" t="str">
        <f>IF('2a Aggregate costs'!AZ$15="-","-",SUM('2a Aggregate costs'!AZ$15,'2a Aggregate costs'!AZ$16,'2a Aggregate costs'!AZ$17,'2a Aggregate costs'!AZ44)*'3a Demand'!$C$9+'2a Aggregate costs'!AZ$18)</f>
        <v>-</v>
      </c>
      <c r="AZ21" s="106" t="str">
        <f>IF('2a Aggregate costs'!BA$15="-","-",SUM('2a Aggregate costs'!BA$15,'2a Aggregate costs'!BA$16,'2a Aggregate costs'!BA$17,'2a Aggregate costs'!BA44)*'3a Demand'!$C$9+'2a Aggregate costs'!BA$18)</f>
        <v>-</v>
      </c>
      <c r="BA21" s="106" t="str">
        <f>IF('2a Aggregate costs'!BB$15="-","-",SUM('2a Aggregate costs'!BB$15,'2a Aggregate costs'!BB$16,'2a Aggregate costs'!BB$17,'2a Aggregate costs'!BB44)*'3a Demand'!$C$9+'2a Aggregate costs'!BB$18)</f>
        <v>-</v>
      </c>
      <c r="BB21" s="106" t="str">
        <f>IF('2a Aggregate costs'!BC$15="-","-",SUM('2a Aggregate costs'!BC$15,'2a Aggregate costs'!BC$16,'2a Aggregate costs'!BC$17,'2a Aggregate costs'!BC44)*'3a Demand'!$C$9+'2a Aggregate costs'!BC$18)</f>
        <v>-</v>
      </c>
      <c r="BC21" s="106" t="str">
        <f>IF('2a Aggregate costs'!BD$15="-","-",SUM('2a Aggregate costs'!BD$15,'2a Aggregate costs'!BD$16,'2a Aggregate costs'!BD$17,'2a Aggregate costs'!BD44)*'3a Demand'!$C$9+'2a Aggregate costs'!BD$18)</f>
        <v>-</v>
      </c>
      <c r="BD21" s="106" t="str">
        <f>IF('2a Aggregate costs'!BE$15="-","-",SUM('2a Aggregate costs'!BE$15,'2a Aggregate costs'!BE$16,'2a Aggregate costs'!BE$17,'2a Aggregate costs'!BE44)*'3a Demand'!$C$9+'2a Aggregate costs'!BE$18)</f>
        <v>-</v>
      </c>
      <c r="BE21" s="106" t="str">
        <f>IF('2a Aggregate costs'!BF$15="-","-",SUM('2a Aggregate costs'!BF$15,'2a Aggregate costs'!BF$16,'2a Aggregate costs'!BF$17,'2a Aggregate costs'!BF44)*'3a Demand'!$C$9+'2a Aggregate costs'!BF$18)</f>
        <v>-</v>
      </c>
    </row>
    <row r="22" spans="1:57" ht="12.75" customHeight="1">
      <c r="A22" s="14"/>
      <c r="B22" s="320"/>
      <c r="C22" s="108" t="s">
        <v>237</v>
      </c>
      <c r="D22" s="322"/>
      <c r="E22" s="323"/>
      <c r="F22" s="28"/>
      <c r="G22" s="106">
        <f>IF('2a Aggregate costs'!H$15="-","-",SUM('2a Aggregate costs'!H$15,'2a Aggregate costs'!H$16,'2a Aggregate costs'!H$17,'2a Aggregate costs'!H45)*'3a Demand'!$C$9+'2a Aggregate costs'!H$18)</f>
        <v>68.547386682423578</v>
      </c>
      <c r="H22" s="106">
        <f>IF('2a Aggregate costs'!I$15="-","-",SUM('2a Aggregate costs'!I$15,'2a Aggregate costs'!I$16,'2a Aggregate costs'!I$17,'2a Aggregate costs'!I45)*'3a Demand'!$C$9+'2a Aggregate costs'!I$18)</f>
        <v>68.527434046559122</v>
      </c>
      <c r="I22" s="106">
        <f>IF('2a Aggregate costs'!J$15="-","-",SUM('2a Aggregate costs'!J$15,'2a Aggregate costs'!J$16,'2a Aggregate costs'!J$17,'2a Aggregate costs'!J45)*'3a Demand'!$C$9+'2a Aggregate costs'!J$18)</f>
        <v>83.596269989495994</v>
      </c>
      <c r="J22" s="106">
        <f>IF('2a Aggregate costs'!K$15="-","-",SUM('2a Aggregate costs'!K$15,'2a Aggregate costs'!K$16,'2a Aggregate costs'!K$17,'2a Aggregate costs'!K45)*'3a Demand'!$C$9+'2a Aggregate costs'!K$18)</f>
        <v>83.518628016940596</v>
      </c>
      <c r="K22" s="106">
        <f>IF('2a Aggregate costs'!L$15="-","-",SUM('2a Aggregate costs'!L$15,'2a Aggregate costs'!L$16,'2a Aggregate costs'!L$17,'2a Aggregate costs'!L45)*'3a Demand'!$C$9+'2a Aggregate costs'!L$18)</f>
        <v>88.898325667417765</v>
      </c>
      <c r="L22" s="106">
        <f>IF('2a Aggregate costs'!M$15="-","-",SUM('2a Aggregate costs'!M$15,'2a Aggregate costs'!M$16,'2a Aggregate costs'!M$17,'2a Aggregate costs'!M45)*'3a Demand'!$C$9+'2a Aggregate costs'!M$18)</f>
        <v>89.213434901451066</v>
      </c>
      <c r="M22" s="106">
        <f>IF('2a Aggregate costs'!N$15="-","-",SUM('2a Aggregate costs'!N$15,'2a Aggregate costs'!N$16,'2a Aggregate costs'!N$17,'2a Aggregate costs'!N45)*'3a Demand'!$C$9+'2a Aggregate costs'!N$18)</f>
        <v>103.18004779359447</v>
      </c>
      <c r="N22" s="106">
        <f>IF('2a Aggregate costs'!O$15="-","-",SUM('2a Aggregate costs'!O$15,'2a Aggregate costs'!O$16,'2a Aggregate costs'!O$17,'2a Aggregate costs'!O45)*'3a Demand'!$C$9+'2a Aggregate costs'!O$18)</f>
        <v>103.24900872090601</v>
      </c>
      <c r="O22" s="84"/>
      <c r="P22" s="106">
        <f>IF('2a Aggregate costs'!Q$15="-","-",SUM('2a Aggregate costs'!Q$15,'2a Aggregate costs'!Q$16,'2a Aggregate costs'!Q$17,'2a Aggregate costs'!Q45)*'3a Demand'!$C$9+'2a Aggregate costs'!Q$18)</f>
        <v>103.24900872090601</v>
      </c>
      <c r="Q22" s="106">
        <f>IF('2a Aggregate costs'!R$15="-","-",SUM('2a Aggregate costs'!R$15,'2a Aggregate costs'!R$16,'2a Aggregate costs'!R$17,'2a Aggregate costs'!R45)*'3a Demand'!$C$9+'2a Aggregate costs'!R$18)</f>
        <v>110.38013724600586</v>
      </c>
      <c r="R22" s="106">
        <f>IF('2a Aggregate costs'!S$15="-","-",SUM('2a Aggregate costs'!S$15,'2a Aggregate costs'!S$16,'2a Aggregate costs'!S$17,'2a Aggregate costs'!S45)*'3a Demand'!$C$9+'2a Aggregate costs'!S$18)</f>
        <v>111.6946549390581</v>
      </c>
      <c r="S22" s="106">
        <f>IF('2a Aggregate costs'!T$15="-","-",SUM('2a Aggregate costs'!T$15,'2a Aggregate costs'!T$16,'2a Aggregate costs'!T$17,'2a Aggregate costs'!T45)*'3a Demand'!$C$9+'2a Aggregate costs'!T$18)</f>
        <v>114.88906356222863</v>
      </c>
      <c r="T22" s="106">
        <f>IF('2a Aggregate costs'!U$15="-","-",SUM('2a Aggregate costs'!U$15,'2a Aggregate costs'!U$16,'2a Aggregate costs'!U$17,'2a Aggregate costs'!U45)*'3a Demand'!$C$9+'2a Aggregate costs'!U$18)</f>
        <v>114.40848643406545</v>
      </c>
      <c r="U22" s="106">
        <f>IF('2a Aggregate costs'!V$15="-","-",SUM('2a Aggregate costs'!V$15,'2a Aggregate costs'!V$16,'2a Aggregate costs'!V$17,'2a Aggregate costs'!V45)*'3a Demand'!$C$9+'2a Aggregate costs'!V$18)</f>
        <v>121.04212798149379</v>
      </c>
      <c r="V22" s="106">
        <f>IF('2a Aggregate costs'!W$15="-","-",SUM('2a Aggregate costs'!W$15,'2a Aggregate costs'!W$16,'2a Aggregate costs'!W$17,'2a Aggregate costs'!W45)*'3a Demand'!$C$9+'2a Aggregate costs'!W$18)</f>
        <v>120.44834141433503</v>
      </c>
      <c r="W22" s="106">
        <f>IF('2a Aggregate costs'!X$15="-","-",SUM('2a Aggregate costs'!X$15,'2a Aggregate costs'!X$16,'2a Aggregate costs'!X$17,'2a Aggregate costs'!X45)*'3a Demand'!$C$9+'2a Aggregate costs'!X$18)</f>
        <v>126.55616762721465</v>
      </c>
      <c r="X22" s="84"/>
      <c r="Y22" s="106">
        <f>IF('2a Aggregate costs'!X$15="-","-",SUM('2a Aggregate costs'!X$15,'2a Aggregate costs'!X$16,'2a Aggregate costs'!X$17,'2a Aggregate costs'!X45)*'3a Demand'!$C$9+'2a Aggregate costs'!X$18)</f>
        <v>126.55616762721465</v>
      </c>
      <c r="Z22" s="106">
        <f>IF('2a Aggregate costs'!AA$15="-","-",SUM('2a Aggregate costs'!AA$15,'2a Aggregate costs'!AA$16,'2a Aggregate costs'!AA$17,'2a Aggregate costs'!AA45)*'3a Demand'!$C$9+'2a Aggregate costs'!AA$18)</f>
        <v>125.48206645212916</v>
      </c>
      <c r="AA22" s="106">
        <f>IF('2a Aggregate costs'!AB$15="-","-",SUM('2a Aggregate costs'!AB$15,'2a Aggregate costs'!AB$16,'2a Aggregate costs'!AB$17,'2a Aggregate costs'!AB45)*'3a Demand'!$C$9+'2a Aggregate costs'!AB$18)</f>
        <v>139.70644438429181</v>
      </c>
      <c r="AB22" s="106">
        <f>IF('2a Aggregate costs'!AC$15="-","-",SUM('2a Aggregate costs'!AC$15,'2a Aggregate costs'!AC$16,'2a Aggregate costs'!AC$17,'2a Aggregate costs'!AC45)*'3a Demand'!$C$9+'2a Aggregate costs'!AC$18)</f>
        <v>139.70644438429181</v>
      </c>
      <c r="AC22" s="106">
        <f>IF('2a Aggregate costs'!AD$15="-","-",SUM('2a Aggregate costs'!AD$15,'2a Aggregate costs'!AD$16,'2a Aggregate costs'!AD$17,'2a Aggregate costs'!AD45)*'3a Demand'!$C$9+'2a Aggregate costs'!AD$18)</f>
        <v>141.3832110650354</v>
      </c>
      <c r="AD22" s="106">
        <f>IF('2a Aggregate costs'!AE$15="-","-",SUM('2a Aggregate costs'!AE$15,'2a Aggregate costs'!AE$16,'2a Aggregate costs'!AE$17,'2a Aggregate costs'!AE45)*'3a Demand'!$C$9+'2a Aggregate costs'!AE$18)</f>
        <v>141.3832110650354</v>
      </c>
      <c r="AE22" s="106">
        <f>IF('2a Aggregate costs'!AF$15="-","-",SUM('2a Aggregate costs'!AF$15,'2a Aggregate costs'!AF$16,'2a Aggregate costs'!AF$17,'2a Aggregate costs'!AF45)*'3a Demand'!$C$9+'2a Aggregate costs'!AF$18)</f>
        <v>161.6046517489533</v>
      </c>
      <c r="AF22" s="106">
        <f>IF('2a Aggregate costs'!AG$15="-","-",SUM('2a Aggregate costs'!AG$15,'2a Aggregate costs'!AG$16,'2a Aggregate costs'!AG$17,'2a Aggregate costs'!AG45)*'3a Demand'!$C$9+'2a Aggregate costs'!AG$18)</f>
        <v>161.6046517489533</v>
      </c>
      <c r="AG22" s="106">
        <f>IF('2a Aggregate costs'!AH$15="-","-",SUM('2a Aggregate costs'!AH$15,'2a Aggregate costs'!AH$16,'2a Aggregate costs'!AH$17,'2a Aggregate costs'!AH45)*'3a Demand'!$C$9+'2a Aggregate costs'!AH$18)</f>
        <v>160.45178322322542</v>
      </c>
      <c r="AH22" s="106" t="str">
        <f>IF('2a Aggregate costs'!AI$15="-","-",SUM('2a Aggregate costs'!AI$15,'2a Aggregate costs'!AI$16,'2a Aggregate costs'!AI$17,'2a Aggregate costs'!AI45)*'3a Demand'!$C$9+'2a Aggregate costs'!AI$18)</f>
        <v>-</v>
      </c>
      <c r="AI22" s="106" t="str">
        <f>IF('2a Aggregate costs'!AJ$15="-","-",SUM('2a Aggregate costs'!AJ$15,'2a Aggregate costs'!AJ$16,'2a Aggregate costs'!AJ$17,'2a Aggregate costs'!AJ45)*'3a Demand'!$C$9+'2a Aggregate costs'!AJ$18)</f>
        <v>-</v>
      </c>
      <c r="AJ22" s="106" t="str">
        <f>IF('2a Aggregate costs'!AK$15="-","-",SUM('2a Aggregate costs'!AK$15,'2a Aggregate costs'!AK$16,'2a Aggregate costs'!AK$17,'2a Aggregate costs'!AK45)*'3a Demand'!$C$9+'2a Aggregate costs'!AK$18)</f>
        <v>-</v>
      </c>
      <c r="AK22" s="106" t="str">
        <f>IF('2a Aggregate costs'!AL$15="-","-",SUM('2a Aggregate costs'!AL$15,'2a Aggregate costs'!AL$16,'2a Aggregate costs'!AL$17,'2a Aggregate costs'!AL45)*'3a Demand'!$C$9+'2a Aggregate costs'!AL$18)</f>
        <v>-</v>
      </c>
      <c r="AL22" s="106" t="str">
        <f>IF('2a Aggregate costs'!AM$15="-","-",SUM('2a Aggregate costs'!AM$15,'2a Aggregate costs'!AM$16,'2a Aggregate costs'!AM$17,'2a Aggregate costs'!AM45)*'3a Demand'!$C$9+'2a Aggregate costs'!AM$18)</f>
        <v>-</v>
      </c>
      <c r="AM22" s="106" t="str">
        <f>IF('2a Aggregate costs'!AN$15="-","-",SUM('2a Aggregate costs'!AN$15,'2a Aggregate costs'!AN$16,'2a Aggregate costs'!AN$17,'2a Aggregate costs'!AN45)*'3a Demand'!$C$9+'2a Aggregate costs'!AN$18)</f>
        <v>-</v>
      </c>
      <c r="AN22" s="106" t="str">
        <f>IF('2a Aggregate costs'!AO$15="-","-",SUM('2a Aggregate costs'!AO$15,'2a Aggregate costs'!AO$16,'2a Aggregate costs'!AO$17,'2a Aggregate costs'!AO45)*'3a Demand'!$C$9+'2a Aggregate costs'!AO$18)</f>
        <v>-</v>
      </c>
      <c r="AO22" s="106" t="str">
        <f>IF('2a Aggregate costs'!AP$15="-","-",SUM('2a Aggregate costs'!AP$15,'2a Aggregate costs'!AP$16,'2a Aggregate costs'!AP$17,'2a Aggregate costs'!AP45)*'3a Demand'!$C$9+'2a Aggregate costs'!AP$18)</f>
        <v>-</v>
      </c>
      <c r="AP22" s="106" t="str">
        <f>IF('2a Aggregate costs'!AQ$15="-","-",SUM('2a Aggregate costs'!AQ$15,'2a Aggregate costs'!AQ$16,'2a Aggregate costs'!AQ$17,'2a Aggregate costs'!AQ45)*'3a Demand'!$C$9+'2a Aggregate costs'!AQ$18)</f>
        <v>-</v>
      </c>
      <c r="AQ22" s="106" t="str">
        <f>IF('2a Aggregate costs'!AR$15="-","-",SUM('2a Aggregate costs'!AR$15,'2a Aggregate costs'!AR$16,'2a Aggregate costs'!AR$17,'2a Aggregate costs'!AR45)*'3a Demand'!$C$9+'2a Aggregate costs'!AR$18)</f>
        <v>-</v>
      </c>
      <c r="AR22" s="106" t="str">
        <f>IF('2a Aggregate costs'!AS$15="-","-",SUM('2a Aggregate costs'!AS$15,'2a Aggregate costs'!AS$16,'2a Aggregate costs'!AS$17,'2a Aggregate costs'!AS45)*'3a Demand'!$C$9+'2a Aggregate costs'!AS$18)</f>
        <v>-</v>
      </c>
      <c r="AS22" s="106" t="str">
        <f>IF('2a Aggregate costs'!AT$15="-","-",SUM('2a Aggregate costs'!AT$15,'2a Aggregate costs'!AT$16,'2a Aggregate costs'!AT$17,'2a Aggregate costs'!AT45)*'3a Demand'!$C$9+'2a Aggregate costs'!AT$18)</f>
        <v>-</v>
      </c>
      <c r="AT22" s="106" t="str">
        <f>IF('2a Aggregate costs'!AU$15="-","-",SUM('2a Aggregate costs'!AU$15,'2a Aggregate costs'!AU$16,'2a Aggregate costs'!AU$17,'2a Aggregate costs'!AU45)*'3a Demand'!$C$9+'2a Aggregate costs'!AU$18)</f>
        <v>-</v>
      </c>
      <c r="AU22" s="106" t="str">
        <f>IF('2a Aggregate costs'!AV$15="-","-",SUM('2a Aggregate costs'!AV$15,'2a Aggregate costs'!AV$16,'2a Aggregate costs'!AV$17,'2a Aggregate costs'!AV45)*'3a Demand'!$C$9+'2a Aggregate costs'!AV$18)</f>
        <v>-</v>
      </c>
      <c r="AV22" s="106" t="str">
        <f>IF('2a Aggregate costs'!AW$15="-","-",SUM('2a Aggregate costs'!AW$15,'2a Aggregate costs'!AW$16,'2a Aggregate costs'!AW$17,'2a Aggregate costs'!AW45)*'3a Demand'!$C$9+'2a Aggregate costs'!AW$18)</f>
        <v>-</v>
      </c>
      <c r="AW22" s="106" t="str">
        <f>IF('2a Aggregate costs'!AX$15="-","-",SUM('2a Aggregate costs'!AX$15,'2a Aggregate costs'!AX$16,'2a Aggregate costs'!AX$17,'2a Aggregate costs'!AX45)*'3a Demand'!$C$9+'2a Aggregate costs'!AX$18)</f>
        <v>-</v>
      </c>
      <c r="AX22" s="106" t="str">
        <f>IF('2a Aggregate costs'!AY$15="-","-",SUM('2a Aggregate costs'!AY$15,'2a Aggregate costs'!AY$16,'2a Aggregate costs'!AY$17,'2a Aggregate costs'!AY45)*'3a Demand'!$C$9+'2a Aggregate costs'!AY$18)</f>
        <v>-</v>
      </c>
      <c r="AY22" s="106" t="str">
        <f>IF('2a Aggregate costs'!AZ$15="-","-",SUM('2a Aggregate costs'!AZ$15,'2a Aggregate costs'!AZ$16,'2a Aggregate costs'!AZ$17,'2a Aggregate costs'!AZ45)*'3a Demand'!$C$9+'2a Aggregate costs'!AZ$18)</f>
        <v>-</v>
      </c>
      <c r="AZ22" s="106" t="str">
        <f>IF('2a Aggregate costs'!BA$15="-","-",SUM('2a Aggregate costs'!BA$15,'2a Aggregate costs'!BA$16,'2a Aggregate costs'!BA$17,'2a Aggregate costs'!BA45)*'3a Demand'!$C$9+'2a Aggregate costs'!BA$18)</f>
        <v>-</v>
      </c>
      <c r="BA22" s="106" t="str">
        <f>IF('2a Aggregate costs'!BB$15="-","-",SUM('2a Aggregate costs'!BB$15,'2a Aggregate costs'!BB$16,'2a Aggregate costs'!BB$17,'2a Aggregate costs'!BB45)*'3a Demand'!$C$9+'2a Aggregate costs'!BB$18)</f>
        <v>-</v>
      </c>
      <c r="BB22" s="106" t="str">
        <f>IF('2a Aggregate costs'!BC$15="-","-",SUM('2a Aggregate costs'!BC$15,'2a Aggregate costs'!BC$16,'2a Aggregate costs'!BC$17,'2a Aggregate costs'!BC45)*'3a Demand'!$C$9+'2a Aggregate costs'!BC$18)</f>
        <v>-</v>
      </c>
      <c r="BC22" s="106" t="str">
        <f>IF('2a Aggregate costs'!BD$15="-","-",SUM('2a Aggregate costs'!BD$15,'2a Aggregate costs'!BD$16,'2a Aggregate costs'!BD$17,'2a Aggregate costs'!BD45)*'3a Demand'!$C$9+'2a Aggregate costs'!BD$18)</f>
        <v>-</v>
      </c>
      <c r="BD22" s="106" t="str">
        <f>IF('2a Aggregate costs'!BE$15="-","-",SUM('2a Aggregate costs'!BE$15,'2a Aggregate costs'!BE$16,'2a Aggregate costs'!BE$17,'2a Aggregate costs'!BE45)*'3a Demand'!$C$9+'2a Aggregate costs'!BE$18)</f>
        <v>-</v>
      </c>
      <c r="BE22" s="106" t="str">
        <f>IF('2a Aggregate costs'!BF$15="-","-",SUM('2a Aggregate costs'!BF$15,'2a Aggregate costs'!BF$16,'2a Aggregate costs'!BF$17,'2a Aggregate costs'!BF45)*'3a Demand'!$C$9+'2a Aggregate costs'!BF$18)</f>
        <v>-</v>
      </c>
    </row>
    <row r="23" spans="1:57" ht="12.75" customHeight="1">
      <c r="A23" s="14"/>
      <c r="B23" s="320"/>
      <c r="C23" s="108" t="s">
        <v>238</v>
      </c>
      <c r="D23" s="322"/>
      <c r="E23" s="323"/>
      <c r="F23" s="28"/>
      <c r="G23" s="106">
        <f>IF('2a Aggregate costs'!H$15="-","-",SUM('2a Aggregate costs'!H$15,'2a Aggregate costs'!H$16,'2a Aggregate costs'!H$17,'2a Aggregate costs'!H46)*'3a Demand'!$C$9+'2a Aggregate costs'!H$18)</f>
        <v>68.55579000687797</v>
      </c>
      <c r="H23" s="106">
        <f>IF('2a Aggregate costs'!I$15="-","-",SUM('2a Aggregate costs'!I$15,'2a Aggregate costs'!I$16,'2a Aggregate costs'!I$17,'2a Aggregate costs'!I46)*'3a Demand'!$C$9+'2a Aggregate costs'!I$18)</f>
        <v>68.535702611997237</v>
      </c>
      <c r="I23" s="106">
        <f>IF('2a Aggregate costs'!J$15="-","-",SUM('2a Aggregate costs'!J$15,'2a Aggregate costs'!J$16,'2a Aggregate costs'!J$17,'2a Aggregate costs'!J46)*'3a Demand'!$C$9+'2a Aggregate costs'!J$18)</f>
        <v>83.604737000504613</v>
      </c>
      <c r="J23" s="106">
        <f>IF('2a Aggregate costs'!K$15="-","-",SUM('2a Aggregate costs'!K$15,'2a Aggregate costs'!K$16,'2a Aggregate costs'!K$17,'2a Aggregate costs'!K46)*'3a Demand'!$C$9+'2a Aggregate costs'!K$18)</f>
        <v>83.527461849912925</v>
      </c>
      <c r="K23" s="106">
        <f>IF('2a Aggregate costs'!L$15="-","-",SUM('2a Aggregate costs'!L$15,'2a Aggregate costs'!L$16,'2a Aggregate costs'!L$17,'2a Aggregate costs'!L46)*'3a Demand'!$C$9+'2a Aggregate costs'!L$18)</f>
        <v>88.9073185093836</v>
      </c>
      <c r="L23" s="106">
        <f>IF('2a Aggregate costs'!M$15="-","-",SUM('2a Aggregate costs'!M$15,'2a Aggregate costs'!M$16,'2a Aggregate costs'!M$17,'2a Aggregate costs'!M46)*'3a Demand'!$C$9+'2a Aggregate costs'!M$18)</f>
        <v>89.22226376923561</v>
      </c>
      <c r="M23" s="106">
        <f>IF('2a Aggregate costs'!N$15="-","-",SUM('2a Aggregate costs'!N$15,'2a Aggregate costs'!N$16,'2a Aggregate costs'!N$17,'2a Aggregate costs'!N46)*'3a Demand'!$C$9+'2a Aggregate costs'!N$18)</f>
        <v>103.18509229444641</v>
      </c>
      <c r="N23" s="106">
        <f>IF('2a Aggregate costs'!O$15="-","-",SUM('2a Aggregate costs'!O$15,'2a Aggregate costs'!O$16,'2a Aggregate costs'!O$17,'2a Aggregate costs'!O46)*'3a Demand'!$C$9+'2a Aggregate costs'!O$18)</f>
        <v>103.25416414337329</v>
      </c>
      <c r="O23" s="84"/>
      <c r="P23" s="106">
        <f>IF('2a Aggregate costs'!Q$15="-","-",SUM('2a Aggregate costs'!Q$15,'2a Aggregate costs'!Q$16,'2a Aggregate costs'!Q$17,'2a Aggregate costs'!Q46)*'3a Demand'!$C$9+'2a Aggregate costs'!Q$18)</f>
        <v>103.25416414337329</v>
      </c>
      <c r="Q23" s="106">
        <f>IF('2a Aggregate costs'!R$15="-","-",SUM('2a Aggregate costs'!R$15,'2a Aggregate costs'!R$16,'2a Aggregate costs'!R$17,'2a Aggregate costs'!R46)*'3a Demand'!$C$9+'2a Aggregate costs'!R$18)</f>
        <v>110.38686246643424</v>
      </c>
      <c r="R23" s="106">
        <f>IF('2a Aggregate costs'!S$15="-","-",SUM('2a Aggregate costs'!S$15,'2a Aggregate costs'!S$16,'2a Aggregate costs'!S$17,'2a Aggregate costs'!S46)*'3a Demand'!$C$9+'2a Aggregate costs'!S$18)</f>
        <v>111.69774923055448</v>
      </c>
      <c r="S23" s="106">
        <f>IF('2a Aggregate costs'!T$15="-","-",SUM('2a Aggregate costs'!T$15,'2a Aggregate costs'!T$16,'2a Aggregate costs'!T$17,'2a Aggregate costs'!T46)*'3a Demand'!$C$9+'2a Aggregate costs'!T$18)</f>
        <v>114.8942978176965</v>
      </c>
      <c r="T23" s="106">
        <f>IF('2a Aggregate costs'!U$15="-","-",SUM('2a Aggregate costs'!U$15,'2a Aggregate costs'!U$16,'2a Aggregate costs'!U$17,'2a Aggregate costs'!U46)*'3a Demand'!$C$9+'2a Aggregate costs'!U$18)</f>
        <v>114.41085689696557</v>
      </c>
      <c r="U23" s="106">
        <f>IF('2a Aggregate costs'!V$15="-","-",SUM('2a Aggregate costs'!V$15,'2a Aggregate costs'!V$16,'2a Aggregate costs'!V$17,'2a Aggregate costs'!V46)*'3a Demand'!$C$9+'2a Aggregate costs'!V$18)</f>
        <v>121.04378830690989</v>
      </c>
      <c r="V23" s="106">
        <f>IF('2a Aggregate costs'!W$15="-","-",SUM('2a Aggregate costs'!W$15,'2a Aggregate costs'!W$16,'2a Aggregate costs'!W$17,'2a Aggregate costs'!W46)*'3a Demand'!$C$9+'2a Aggregate costs'!W$18)</f>
        <v>120.45263635701144</v>
      </c>
      <c r="W23" s="106">
        <f>IF('2a Aggregate costs'!X$15="-","-",SUM('2a Aggregate costs'!X$15,'2a Aggregate costs'!X$16,'2a Aggregate costs'!X$17,'2a Aggregate costs'!X46)*'3a Demand'!$C$9+'2a Aggregate costs'!X$18)</f>
        <v>126.56857488821802</v>
      </c>
      <c r="X23" s="84"/>
      <c r="Y23" s="106">
        <f>IF('2a Aggregate costs'!X$15="-","-",SUM('2a Aggregate costs'!X$15,'2a Aggregate costs'!X$16,'2a Aggregate costs'!X$17,'2a Aggregate costs'!X46)*'3a Demand'!$C$9+'2a Aggregate costs'!X$18)</f>
        <v>126.56857488821802</v>
      </c>
      <c r="Z23" s="106">
        <f>IF('2a Aggregate costs'!AA$15="-","-",SUM('2a Aggregate costs'!AA$15,'2a Aggregate costs'!AA$16,'2a Aggregate costs'!AA$17,'2a Aggregate costs'!AA46)*'3a Demand'!$C$9+'2a Aggregate costs'!AA$18)</f>
        <v>125.49433359257735</v>
      </c>
      <c r="AA23" s="106">
        <f>IF('2a Aggregate costs'!AB$15="-","-",SUM('2a Aggregate costs'!AB$15,'2a Aggregate costs'!AB$16,'2a Aggregate costs'!AB$17,'2a Aggregate costs'!AB46)*'3a Demand'!$C$9+'2a Aggregate costs'!AB$18)</f>
        <v>139.71641519921286</v>
      </c>
      <c r="AB23" s="106">
        <f>IF('2a Aggregate costs'!AC$15="-","-",SUM('2a Aggregate costs'!AC$15,'2a Aggregate costs'!AC$16,'2a Aggregate costs'!AC$17,'2a Aggregate costs'!AC46)*'3a Demand'!$C$9+'2a Aggregate costs'!AC$18)</f>
        <v>139.71641519921286</v>
      </c>
      <c r="AC23" s="106">
        <f>IF('2a Aggregate costs'!AD$15="-","-",SUM('2a Aggregate costs'!AD$15,'2a Aggregate costs'!AD$16,'2a Aggregate costs'!AD$17,'2a Aggregate costs'!AD46)*'3a Demand'!$C$9+'2a Aggregate costs'!AD$18)</f>
        <v>141.39219629101166</v>
      </c>
      <c r="AD23" s="106">
        <f>IF('2a Aggregate costs'!AE$15="-","-",SUM('2a Aggregate costs'!AE$15,'2a Aggregate costs'!AE$16,'2a Aggregate costs'!AE$17,'2a Aggregate costs'!AE46)*'3a Demand'!$C$9+'2a Aggregate costs'!AE$18)</f>
        <v>141.39219629101166</v>
      </c>
      <c r="AE23" s="106">
        <f>IF('2a Aggregate costs'!AF$15="-","-",SUM('2a Aggregate costs'!AF$15,'2a Aggregate costs'!AF$16,'2a Aggregate costs'!AF$17,'2a Aggregate costs'!AF46)*'3a Demand'!$C$9+'2a Aggregate costs'!AF$18)</f>
        <v>161.6124630540171</v>
      </c>
      <c r="AF23" s="106">
        <f>IF('2a Aggregate costs'!AG$15="-","-",SUM('2a Aggregate costs'!AG$15,'2a Aggregate costs'!AG$16,'2a Aggregate costs'!AG$17,'2a Aggregate costs'!AG46)*'3a Demand'!$C$9+'2a Aggregate costs'!AG$18)</f>
        <v>161.6124630540171</v>
      </c>
      <c r="AG23" s="106">
        <f>IF('2a Aggregate costs'!AH$15="-","-",SUM('2a Aggregate costs'!AH$15,'2a Aggregate costs'!AH$16,'2a Aggregate costs'!AH$17,'2a Aggregate costs'!AH46)*'3a Demand'!$C$9+'2a Aggregate costs'!AH$18)</f>
        <v>160.45997756389315</v>
      </c>
      <c r="AH23" s="106" t="str">
        <f>IF('2a Aggregate costs'!AI$15="-","-",SUM('2a Aggregate costs'!AI$15,'2a Aggregate costs'!AI$16,'2a Aggregate costs'!AI$17,'2a Aggregate costs'!AI46)*'3a Demand'!$C$9+'2a Aggregate costs'!AI$18)</f>
        <v>-</v>
      </c>
      <c r="AI23" s="106" t="str">
        <f>IF('2a Aggregate costs'!AJ$15="-","-",SUM('2a Aggregate costs'!AJ$15,'2a Aggregate costs'!AJ$16,'2a Aggregate costs'!AJ$17,'2a Aggregate costs'!AJ46)*'3a Demand'!$C$9+'2a Aggregate costs'!AJ$18)</f>
        <v>-</v>
      </c>
      <c r="AJ23" s="106" t="str">
        <f>IF('2a Aggregate costs'!AK$15="-","-",SUM('2a Aggregate costs'!AK$15,'2a Aggregate costs'!AK$16,'2a Aggregate costs'!AK$17,'2a Aggregate costs'!AK46)*'3a Demand'!$C$9+'2a Aggregate costs'!AK$18)</f>
        <v>-</v>
      </c>
      <c r="AK23" s="106" t="str">
        <f>IF('2a Aggregate costs'!AL$15="-","-",SUM('2a Aggregate costs'!AL$15,'2a Aggregate costs'!AL$16,'2a Aggregate costs'!AL$17,'2a Aggregate costs'!AL46)*'3a Demand'!$C$9+'2a Aggregate costs'!AL$18)</f>
        <v>-</v>
      </c>
      <c r="AL23" s="106" t="str">
        <f>IF('2a Aggregate costs'!AM$15="-","-",SUM('2a Aggregate costs'!AM$15,'2a Aggregate costs'!AM$16,'2a Aggregate costs'!AM$17,'2a Aggregate costs'!AM46)*'3a Demand'!$C$9+'2a Aggregate costs'!AM$18)</f>
        <v>-</v>
      </c>
      <c r="AM23" s="106" t="str">
        <f>IF('2a Aggregate costs'!AN$15="-","-",SUM('2a Aggregate costs'!AN$15,'2a Aggregate costs'!AN$16,'2a Aggregate costs'!AN$17,'2a Aggregate costs'!AN46)*'3a Demand'!$C$9+'2a Aggregate costs'!AN$18)</f>
        <v>-</v>
      </c>
      <c r="AN23" s="106" t="str">
        <f>IF('2a Aggregate costs'!AO$15="-","-",SUM('2a Aggregate costs'!AO$15,'2a Aggregate costs'!AO$16,'2a Aggregate costs'!AO$17,'2a Aggregate costs'!AO46)*'3a Demand'!$C$9+'2a Aggregate costs'!AO$18)</f>
        <v>-</v>
      </c>
      <c r="AO23" s="106" t="str">
        <f>IF('2a Aggregate costs'!AP$15="-","-",SUM('2a Aggregate costs'!AP$15,'2a Aggregate costs'!AP$16,'2a Aggregate costs'!AP$17,'2a Aggregate costs'!AP46)*'3a Demand'!$C$9+'2a Aggregate costs'!AP$18)</f>
        <v>-</v>
      </c>
      <c r="AP23" s="106" t="str">
        <f>IF('2a Aggregate costs'!AQ$15="-","-",SUM('2a Aggregate costs'!AQ$15,'2a Aggregate costs'!AQ$16,'2a Aggregate costs'!AQ$17,'2a Aggregate costs'!AQ46)*'3a Demand'!$C$9+'2a Aggregate costs'!AQ$18)</f>
        <v>-</v>
      </c>
      <c r="AQ23" s="106" t="str">
        <f>IF('2a Aggregate costs'!AR$15="-","-",SUM('2a Aggregate costs'!AR$15,'2a Aggregate costs'!AR$16,'2a Aggregate costs'!AR$17,'2a Aggregate costs'!AR46)*'3a Demand'!$C$9+'2a Aggregate costs'!AR$18)</f>
        <v>-</v>
      </c>
      <c r="AR23" s="106" t="str">
        <f>IF('2a Aggregate costs'!AS$15="-","-",SUM('2a Aggregate costs'!AS$15,'2a Aggregate costs'!AS$16,'2a Aggregate costs'!AS$17,'2a Aggregate costs'!AS46)*'3a Demand'!$C$9+'2a Aggregate costs'!AS$18)</f>
        <v>-</v>
      </c>
      <c r="AS23" s="106" t="str">
        <f>IF('2a Aggregate costs'!AT$15="-","-",SUM('2a Aggregate costs'!AT$15,'2a Aggregate costs'!AT$16,'2a Aggregate costs'!AT$17,'2a Aggregate costs'!AT46)*'3a Demand'!$C$9+'2a Aggregate costs'!AT$18)</f>
        <v>-</v>
      </c>
      <c r="AT23" s="106" t="str">
        <f>IF('2a Aggregate costs'!AU$15="-","-",SUM('2a Aggregate costs'!AU$15,'2a Aggregate costs'!AU$16,'2a Aggregate costs'!AU$17,'2a Aggregate costs'!AU46)*'3a Demand'!$C$9+'2a Aggregate costs'!AU$18)</f>
        <v>-</v>
      </c>
      <c r="AU23" s="106" t="str">
        <f>IF('2a Aggregate costs'!AV$15="-","-",SUM('2a Aggregate costs'!AV$15,'2a Aggregate costs'!AV$16,'2a Aggregate costs'!AV$17,'2a Aggregate costs'!AV46)*'3a Demand'!$C$9+'2a Aggregate costs'!AV$18)</f>
        <v>-</v>
      </c>
      <c r="AV23" s="106" t="str">
        <f>IF('2a Aggregate costs'!AW$15="-","-",SUM('2a Aggregate costs'!AW$15,'2a Aggregate costs'!AW$16,'2a Aggregate costs'!AW$17,'2a Aggregate costs'!AW46)*'3a Demand'!$C$9+'2a Aggregate costs'!AW$18)</f>
        <v>-</v>
      </c>
      <c r="AW23" s="106" t="str">
        <f>IF('2a Aggregate costs'!AX$15="-","-",SUM('2a Aggregate costs'!AX$15,'2a Aggregate costs'!AX$16,'2a Aggregate costs'!AX$17,'2a Aggregate costs'!AX46)*'3a Demand'!$C$9+'2a Aggregate costs'!AX$18)</f>
        <v>-</v>
      </c>
      <c r="AX23" s="106" t="str">
        <f>IF('2a Aggregate costs'!AY$15="-","-",SUM('2a Aggregate costs'!AY$15,'2a Aggregate costs'!AY$16,'2a Aggregate costs'!AY$17,'2a Aggregate costs'!AY46)*'3a Demand'!$C$9+'2a Aggregate costs'!AY$18)</f>
        <v>-</v>
      </c>
      <c r="AY23" s="106" t="str">
        <f>IF('2a Aggregate costs'!AZ$15="-","-",SUM('2a Aggregate costs'!AZ$15,'2a Aggregate costs'!AZ$16,'2a Aggregate costs'!AZ$17,'2a Aggregate costs'!AZ46)*'3a Demand'!$C$9+'2a Aggregate costs'!AZ$18)</f>
        <v>-</v>
      </c>
      <c r="AZ23" s="106" t="str">
        <f>IF('2a Aggregate costs'!BA$15="-","-",SUM('2a Aggregate costs'!BA$15,'2a Aggregate costs'!BA$16,'2a Aggregate costs'!BA$17,'2a Aggregate costs'!BA46)*'3a Demand'!$C$9+'2a Aggregate costs'!BA$18)</f>
        <v>-</v>
      </c>
      <c r="BA23" s="106" t="str">
        <f>IF('2a Aggregate costs'!BB$15="-","-",SUM('2a Aggregate costs'!BB$15,'2a Aggregate costs'!BB$16,'2a Aggregate costs'!BB$17,'2a Aggregate costs'!BB46)*'3a Demand'!$C$9+'2a Aggregate costs'!BB$18)</f>
        <v>-</v>
      </c>
      <c r="BB23" s="106" t="str">
        <f>IF('2a Aggregate costs'!BC$15="-","-",SUM('2a Aggregate costs'!BC$15,'2a Aggregate costs'!BC$16,'2a Aggregate costs'!BC$17,'2a Aggregate costs'!BC46)*'3a Demand'!$C$9+'2a Aggregate costs'!BC$18)</f>
        <v>-</v>
      </c>
      <c r="BC23" s="106" t="str">
        <f>IF('2a Aggregate costs'!BD$15="-","-",SUM('2a Aggregate costs'!BD$15,'2a Aggregate costs'!BD$16,'2a Aggregate costs'!BD$17,'2a Aggregate costs'!BD46)*'3a Demand'!$C$9+'2a Aggregate costs'!BD$18)</f>
        <v>-</v>
      </c>
      <c r="BD23" s="106" t="str">
        <f>IF('2a Aggregate costs'!BE$15="-","-",SUM('2a Aggregate costs'!BE$15,'2a Aggregate costs'!BE$16,'2a Aggregate costs'!BE$17,'2a Aggregate costs'!BE46)*'3a Demand'!$C$9+'2a Aggregate costs'!BE$18)</f>
        <v>-</v>
      </c>
      <c r="BE23" s="106" t="str">
        <f>IF('2a Aggregate costs'!BF$15="-","-",SUM('2a Aggregate costs'!BF$15,'2a Aggregate costs'!BF$16,'2a Aggregate costs'!BF$17,'2a Aggregate costs'!BF46)*'3a Demand'!$C$9+'2a Aggregate costs'!BF$18)</f>
        <v>-</v>
      </c>
    </row>
    <row r="24" spans="1:57" ht="12.75" customHeight="1">
      <c r="A24" s="14"/>
      <c r="B24" s="320"/>
      <c r="C24" s="108" t="s">
        <v>239</v>
      </c>
      <c r="D24" s="322"/>
      <c r="E24" s="323"/>
      <c r="F24" s="28"/>
      <c r="G24" s="106">
        <f>IF('2a Aggregate costs'!H$15="-","-",SUM('2a Aggregate costs'!H$15,'2a Aggregate costs'!H$16,'2a Aggregate costs'!H$17,'2a Aggregate costs'!H47)*'3a Demand'!$C$9+'2a Aggregate costs'!H$18)</f>
        <v>68.551645969717612</v>
      </c>
      <c r="H24" s="106">
        <f>IF('2a Aggregate costs'!I$15="-","-",SUM('2a Aggregate costs'!I$15,'2a Aggregate costs'!I$16,'2a Aggregate costs'!I$17,'2a Aggregate costs'!I47)*'3a Demand'!$C$9+'2a Aggregate costs'!I$18)</f>
        <v>68.531625030246786</v>
      </c>
      <c r="I24" s="106">
        <f>IF('2a Aggregate costs'!J$15="-","-",SUM('2a Aggregate costs'!J$15,'2a Aggregate costs'!J$16,'2a Aggregate costs'!J$17,'2a Aggregate costs'!J47)*'3a Demand'!$C$9+'2a Aggregate costs'!J$18)</f>
        <v>83.600561556792172</v>
      </c>
      <c r="J24" s="106">
        <f>IF('2a Aggregate costs'!K$15="-","-",SUM('2a Aggregate costs'!K$15,'2a Aggregate costs'!K$16,'2a Aggregate costs'!K$17,'2a Aggregate costs'!K47)*'3a Demand'!$C$9+'2a Aggregate costs'!K$18)</f>
        <v>83.523105510668344</v>
      </c>
      <c r="K24" s="106">
        <f>IF('2a Aggregate costs'!L$15="-","-",SUM('2a Aggregate costs'!L$15,'2a Aggregate costs'!L$16,'2a Aggregate costs'!L$17,'2a Aggregate costs'!L47)*'3a Demand'!$C$9+'2a Aggregate costs'!L$18)</f>
        <v>88.902883756032622</v>
      </c>
      <c r="L24" s="106">
        <f>IF('2a Aggregate costs'!M$15="-","-",SUM('2a Aggregate costs'!M$15,'2a Aggregate costs'!M$16,'2a Aggregate costs'!M$17,'2a Aggregate costs'!M47)*'3a Demand'!$C$9+'2a Aggregate costs'!M$18)</f>
        <v>89.217909878536574</v>
      </c>
      <c r="M24" s="106">
        <f>IF('2a Aggregate costs'!N$15="-","-",SUM('2a Aggregate costs'!N$15,'2a Aggregate costs'!N$16,'2a Aggregate costs'!N$17,'2a Aggregate costs'!N47)*'3a Demand'!$C$9+'2a Aggregate costs'!N$18)</f>
        <v>103.18045219826936</v>
      </c>
      <c r="N24" s="106">
        <f>IF('2a Aggregate costs'!O$15="-","-",SUM('2a Aggregate costs'!O$15,'2a Aggregate costs'!O$16,'2a Aggregate costs'!O$17,'2a Aggregate costs'!O47)*'3a Demand'!$C$9+'2a Aggregate costs'!O$18)</f>
        <v>103.24942201788187</v>
      </c>
      <c r="O24" s="84"/>
      <c r="P24" s="106">
        <f>IF('2a Aggregate costs'!Q$15="-","-",SUM('2a Aggregate costs'!Q$15,'2a Aggregate costs'!Q$16,'2a Aggregate costs'!Q$17,'2a Aggregate costs'!Q47)*'3a Demand'!$C$9+'2a Aggregate costs'!Q$18)</f>
        <v>103.24942201788187</v>
      </c>
      <c r="Q24" s="106">
        <f>IF('2a Aggregate costs'!R$15="-","-",SUM('2a Aggregate costs'!R$15,'2a Aggregate costs'!R$16,'2a Aggregate costs'!R$17,'2a Aggregate costs'!R47)*'3a Demand'!$C$9+'2a Aggregate costs'!R$18)</f>
        <v>110.3805645564847</v>
      </c>
      <c r="R24" s="106">
        <f>IF('2a Aggregate costs'!S$15="-","-",SUM('2a Aggregate costs'!S$15,'2a Aggregate costs'!S$16,'2a Aggregate costs'!S$17,'2a Aggregate costs'!S47)*'3a Demand'!$C$9+'2a Aggregate costs'!S$18)</f>
        <v>111.69121919139204</v>
      </c>
      <c r="S24" s="106">
        <f>IF('2a Aggregate costs'!T$15="-","-",SUM('2a Aggregate costs'!T$15,'2a Aggregate costs'!T$16,'2a Aggregate costs'!T$17,'2a Aggregate costs'!T47)*'3a Demand'!$C$9+'2a Aggregate costs'!T$18)</f>
        <v>114.88219483508649</v>
      </c>
      <c r="T24" s="106">
        <f>IF('2a Aggregate costs'!U$15="-","-",SUM('2a Aggregate costs'!U$15,'2a Aggregate costs'!U$16,'2a Aggregate costs'!U$17,'2a Aggregate costs'!U47)*'3a Demand'!$C$9+'2a Aggregate costs'!U$18)</f>
        <v>114.39718367156834</v>
      </c>
      <c r="U24" s="106">
        <f>IF('2a Aggregate costs'!V$15="-","-",SUM('2a Aggregate costs'!V$15,'2a Aggregate costs'!V$16,'2a Aggregate costs'!V$17,'2a Aggregate costs'!V47)*'3a Demand'!$C$9+'2a Aggregate costs'!V$18)</f>
        <v>121.02601455728704</v>
      </c>
      <c r="V24" s="106">
        <f>IF('2a Aggregate costs'!W$15="-","-",SUM('2a Aggregate costs'!W$15,'2a Aggregate costs'!W$16,'2a Aggregate costs'!W$17,'2a Aggregate costs'!W47)*'3a Demand'!$C$9+'2a Aggregate costs'!W$18)</f>
        <v>120.43609497203327</v>
      </c>
      <c r="W24" s="106">
        <f>IF('2a Aggregate costs'!X$15="-","-",SUM('2a Aggregate costs'!X$15,'2a Aggregate costs'!X$16,'2a Aggregate costs'!X$17,'2a Aggregate costs'!X47)*'3a Demand'!$C$9+'2a Aggregate costs'!X$18)</f>
        <v>126.55825210065206</v>
      </c>
      <c r="X24" s="84"/>
      <c r="Y24" s="106">
        <f>IF('2a Aggregate costs'!X$15="-","-",SUM('2a Aggregate costs'!X$15,'2a Aggregate costs'!X$16,'2a Aggregate costs'!X$17,'2a Aggregate costs'!X47)*'3a Demand'!$C$9+'2a Aggregate costs'!X$18)</f>
        <v>126.55825210065206</v>
      </c>
      <c r="Z24" s="106">
        <f>IF('2a Aggregate costs'!AA$15="-","-",SUM('2a Aggregate costs'!AA$15,'2a Aggregate costs'!AA$16,'2a Aggregate costs'!AA$17,'2a Aggregate costs'!AA47)*'3a Demand'!$C$9+'2a Aggregate costs'!AA$18)</f>
        <v>125.4844290531592</v>
      </c>
      <c r="AA24" s="106">
        <f>IF('2a Aggregate costs'!AB$15="-","-",SUM('2a Aggregate costs'!AB$15,'2a Aggregate costs'!AB$16,'2a Aggregate costs'!AB$17,'2a Aggregate costs'!AB47)*'3a Demand'!$C$9+'2a Aggregate costs'!AB$18)</f>
        <v>139.70484944091874</v>
      </c>
      <c r="AB24" s="106">
        <f>IF('2a Aggregate costs'!AC$15="-","-",SUM('2a Aggregate costs'!AC$15,'2a Aggregate costs'!AC$16,'2a Aggregate costs'!AC$17,'2a Aggregate costs'!AC47)*'3a Demand'!$C$9+'2a Aggregate costs'!AC$18)</f>
        <v>139.70484944091874</v>
      </c>
      <c r="AC24" s="106">
        <f>IF('2a Aggregate costs'!AD$15="-","-",SUM('2a Aggregate costs'!AD$15,'2a Aggregate costs'!AD$16,'2a Aggregate costs'!AD$17,'2a Aggregate costs'!AD47)*'3a Demand'!$C$9+'2a Aggregate costs'!AD$18)</f>
        <v>141.38181195709561</v>
      </c>
      <c r="AD24" s="106">
        <f>IF('2a Aggregate costs'!AE$15="-","-",SUM('2a Aggregate costs'!AE$15,'2a Aggregate costs'!AE$16,'2a Aggregate costs'!AE$17,'2a Aggregate costs'!AE47)*'3a Demand'!$C$9+'2a Aggregate costs'!AE$18)</f>
        <v>141.38181195709561</v>
      </c>
      <c r="AE24" s="106">
        <f>IF('2a Aggregate costs'!AF$15="-","-",SUM('2a Aggregate costs'!AF$15,'2a Aggregate costs'!AF$16,'2a Aggregate costs'!AF$17,'2a Aggregate costs'!AF47)*'3a Demand'!$C$9+'2a Aggregate costs'!AF$18)</f>
        <v>161.60907663720343</v>
      </c>
      <c r="AF24" s="106">
        <f>IF('2a Aggregate costs'!AG$15="-","-",SUM('2a Aggregate costs'!AG$15,'2a Aggregate costs'!AG$16,'2a Aggregate costs'!AG$17,'2a Aggregate costs'!AG47)*'3a Demand'!$C$9+'2a Aggregate costs'!AG$18)</f>
        <v>161.60907663720343</v>
      </c>
      <c r="AG24" s="106">
        <f>IF('2a Aggregate costs'!AH$15="-","-",SUM('2a Aggregate costs'!AH$15,'2a Aggregate costs'!AH$16,'2a Aggregate costs'!AH$17,'2a Aggregate costs'!AH47)*'3a Demand'!$C$9+'2a Aggregate costs'!AH$18)</f>
        <v>160.45705975864536</v>
      </c>
      <c r="AH24" s="106" t="str">
        <f>IF('2a Aggregate costs'!AI$15="-","-",SUM('2a Aggregate costs'!AI$15,'2a Aggregate costs'!AI$16,'2a Aggregate costs'!AI$17,'2a Aggregate costs'!AI47)*'3a Demand'!$C$9+'2a Aggregate costs'!AI$18)</f>
        <v>-</v>
      </c>
      <c r="AI24" s="106" t="str">
        <f>IF('2a Aggregate costs'!AJ$15="-","-",SUM('2a Aggregate costs'!AJ$15,'2a Aggregate costs'!AJ$16,'2a Aggregate costs'!AJ$17,'2a Aggregate costs'!AJ47)*'3a Demand'!$C$9+'2a Aggregate costs'!AJ$18)</f>
        <v>-</v>
      </c>
      <c r="AJ24" s="106" t="str">
        <f>IF('2a Aggregate costs'!AK$15="-","-",SUM('2a Aggregate costs'!AK$15,'2a Aggregate costs'!AK$16,'2a Aggregate costs'!AK$17,'2a Aggregate costs'!AK47)*'3a Demand'!$C$9+'2a Aggregate costs'!AK$18)</f>
        <v>-</v>
      </c>
      <c r="AK24" s="106" t="str">
        <f>IF('2a Aggregate costs'!AL$15="-","-",SUM('2a Aggregate costs'!AL$15,'2a Aggregate costs'!AL$16,'2a Aggregate costs'!AL$17,'2a Aggregate costs'!AL47)*'3a Demand'!$C$9+'2a Aggregate costs'!AL$18)</f>
        <v>-</v>
      </c>
      <c r="AL24" s="106" t="str">
        <f>IF('2a Aggregate costs'!AM$15="-","-",SUM('2a Aggregate costs'!AM$15,'2a Aggregate costs'!AM$16,'2a Aggregate costs'!AM$17,'2a Aggregate costs'!AM47)*'3a Demand'!$C$9+'2a Aggregate costs'!AM$18)</f>
        <v>-</v>
      </c>
      <c r="AM24" s="106" t="str">
        <f>IF('2a Aggregate costs'!AN$15="-","-",SUM('2a Aggregate costs'!AN$15,'2a Aggregate costs'!AN$16,'2a Aggregate costs'!AN$17,'2a Aggregate costs'!AN47)*'3a Demand'!$C$9+'2a Aggregate costs'!AN$18)</f>
        <v>-</v>
      </c>
      <c r="AN24" s="106" t="str">
        <f>IF('2a Aggregate costs'!AO$15="-","-",SUM('2a Aggregate costs'!AO$15,'2a Aggregate costs'!AO$16,'2a Aggregate costs'!AO$17,'2a Aggregate costs'!AO47)*'3a Demand'!$C$9+'2a Aggregate costs'!AO$18)</f>
        <v>-</v>
      </c>
      <c r="AO24" s="106" t="str">
        <f>IF('2a Aggregate costs'!AP$15="-","-",SUM('2a Aggregate costs'!AP$15,'2a Aggregate costs'!AP$16,'2a Aggregate costs'!AP$17,'2a Aggregate costs'!AP47)*'3a Demand'!$C$9+'2a Aggregate costs'!AP$18)</f>
        <v>-</v>
      </c>
      <c r="AP24" s="106" t="str">
        <f>IF('2a Aggregate costs'!AQ$15="-","-",SUM('2a Aggregate costs'!AQ$15,'2a Aggregate costs'!AQ$16,'2a Aggregate costs'!AQ$17,'2a Aggregate costs'!AQ47)*'3a Demand'!$C$9+'2a Aggregate costs'!AQ$18)</f>
        <v>-</v>
      </c>
      <c r="AQ24" s="106" t="str">
        <f>IF('2a Aggregate costs'!AR$15="-","-",SUM('2a Aggregate costs'!AR$15,'2a Aggregate costs'!AR$16,'2a Aggregate costs'!AR$17,'2a Aggregate costs'!AR47)*'3a Demand'!$C$9+'2a Aggregate costs'!AR$18)</f>
        <v>-</v>
      </c>
      <c r="AR24" s="106" t="str">
        <f>IF('2a Aggregate costs'!AS$15="-","-",SUM('2a Aggregate costs'!AS$15,'2a Aggregate costs'!AS$16,'2a Aggregate costs'!AS$17,'2a Aggregate costs'!AS47)*'3a Demand'!$C$9+'2a Aggregate costs'!AS$18)</f>
        <v>-</v>
      </c>
      <c r="AS24" s="106" t="str">
        <f>IF('2a Aggregate costs'!AT$15="-","-",SUM('2a Aggregate costs'!AT$15,'2a Aggregate costs'!AT$16,'2a Aggregate costs'!AT$17,'2a Aggregate costs'!AT47)*'3a Demand'!$C$9+'2a Aggregate costs'!AT$18)</f>
        <v>-</v>
      </c>
      <c r="AT24" s="106" t="str">
        <f>IF('2a Aggregate costs'!AU$15="-","-",SUM('2a Aggregate costs'!AU$15,'2a Aggregate costs'!AU$16,'2a Aggregate costs'!AU$17,'2a Aggregate costs'!AU47)*'3a Demand'!$C$9+'2a Aggregate costs'!AU$18)</f>
        <v>-</v>
      </c>
      <c r="AU24" s="106" t="str">
        <f>IF('2a Aggregate costs'!AV$15="-","-",SUM('2a Aggregate costs'!AV$15,'2a Aggregate costs'!AV$16,'2a Aggregate costs'!AV$17,'2a Aggregate costs'!AV47)*'3a Demand'!$C$9+'2a Aggregate costs'!AV$18)</f>
        <v>-</v>
      </c>
      <c r="AV24" s="106" t="str">
        <f>IF('2a Aggregate costs'!AW$15="-","-",SUM('2a Aggregate costs'!AW$15,'2a Aggregate costs'!AW$16,'2a Aggregate costs'!AW$17,'2a Aggregate costs'!AW47)*'3a Demand'!$C$9+'2a Aggregate costs'!AW$18)</f>
        <v>-</v>
      </c>
      <c r="AW24" s="106" t="str">
        <f>IF('2a Aggregate costs'!AX$15="-","-",SUM('2a Aggregate costs'!AX$15,'2a Aggregate costs'!AX$16,'2a Aggregate costs'!AX$17,'2a Aggregate costs'!AX47)*'3a Demand'!$C$9+'2a Aggregate costs'!AX$18)</f>
        <v>-</v>
      </c>
      <c r="AX24" s="106" t="str">
        <f>IF('2a Aggregate costs'!AY$15="-","-",SUM('2a Aggregate costs'!AY$15,'2a Aggregate costs'!AY$16,'2a Aggregate costs'!AY$17,'2a Aggregate costs'!AY47)*'3a Demand'!$C$9+'2a Aggregate costs'!AY$18)</f>
        <v>-</v>
      </c>
      <c r="AY24" s="106" t="str">
        <f>IF('2a Aggregate costs'!AZ$15="-","-",SUM('2a Aggregate costs'!AZ$15,'2a Aggregate costs'!AZ$16,'2a Aggregate costs'!AZ$17,'2a Aggregate costs'!AZ47)*'3a Demand'!$C$9+'2a Aggregate costs'!AZ$18)</f>
        <v>-</v>
      </c>
      <c r="AZ24" s="106" t="str">
        <f>IF('2a Aggregate costs'!BA$15="-","-",SUM('2a Aggregate costs'!BA$15,'2a Aggregate costs'!BA$16,'2a Aggregate costs'!BA$17,'2a Aggregate costs'!BA47)*'3a Demand'!$C$9+'2a Aggregate costs'!BA$18)</f>
        <v>-</v>
      </c>
      <c r="BA24" s="106" t="str">
        <f>IF('2a Aggregate costs'!BB$15="-","-",SUM('2a Aggregate costs'!BB$15,'2a Aggregate costs'!BB$16,'2a Aggregate costs'!BB$17,'2a Aggregate costs'!BB47)*'3a Demand'!$C$9+'2a Aggregate costs'!BB$18)</f>
        <v>-</v>
      </c>
      <c r="BB24" s="106" t="str">
        <f>IF('2a Aggregate costs'!BC$15="-","-",SUM('2a Aggregate costs'!BC$15,'2a Aggregate costs'!BC$16,'2a Aggregate costs'!BC$17,'2a Aggregate costs'!BC47)*'3a Demand'!$C$9+'2a Aggregate costs'!BC$18)</f>
        <v>-</v>
      </c>
      <c r="BC24" s="106" t="str">
        <f>IF('2a Aggregate costs'!BD$15="-","-",SUM('2a Aggregate costs'!BD$15,'2a Aggregate costs'!BD$16,'2a Aggregate costs'!BD$17,'2a Aggregate costs'!BD47)*'3a Demand'!$C$9+'2a Aggregate costs'!BD$18)</f>
        <v>-</v>
      </c>
      <c r="BD24" s="106" t="str">
        <f>IF('2a Aggregate costs'!BE$15="-","-",SUM('2a Aggregate costs'!BE$15,'2a Aggregate costs'!BE$16,'2a Aggregate costs'!BE$17,'2a Aggregate costs'!BE47)*'3a Demand'!$C$9+'2a Aggregate costs'!BE$18)</f>
        <v>-</v>
      </c>
      <c r="BE24" s="106" t="str">
        <f>IF('2a Aggregate costs'!BF$15="-","-",SUM('2a Aggregate costs'!BF$15,'2a Aggregate costs'!BF$16,'2a Aggregate costs'!BF$17,'2a Aggregate costs'!BF47)*'3a Demand'!$C$9+'2a Aggregate costs'!BF$18)</f>
        <v>-</v>
      </c>
    </row>
    <row r="25" spans="1:57" ht="12.75" customHeight="1">
      <c r="A25" s="14"/>
      <c r="B25" s="320"/>
      <c r="C25" s="108" t="s">
        <v>240</v>
      </c>
      <c r="D25" s="322"/>
      <c r="E25" s="323"/>
      <c r="F25" s="28"/>
      <c r="G25" s="106">
        <f>IF('2a Aggregate costs'!H$15="-","-",SUM('2a Aggregate costs'!H$15,'2a Aggregate costs'!H$16,'2a Aggregate costs'!H$17,'2a Aggregate costs'!H48)*'3a Demand'!$C$9+'2a Aggregate costs'!H$18)</f>
        <v>68.539550896779375</v>
      </c>
      <c r="H25" s="106">
        <f>IF('2a Aggregate costs'!I$15="-","-",SUM('2a Aggregate costs'!I$15,'2a Aggregate costs'!I$16,'2a Aggregate costs'!I$17,'2a Aggregate costs'!I48)*'3a Demand'!$C$9+'2a Aggregate costs'!I$18)</f>
        <v>68.5197239186556</v>
      </c>
      <c r="I25" s="106">
        <f>IF('2a Aggregate costs'!J$15="-","-",SUM('2a Aggregate costs'!J$15,'2a Aggregate costs'!J$16,'2a Aggregate costs'!J$17,'2a Aggregate costs'!J48)*'3a Demand'!$C$9+'2a Aggregate costs'!J$18)</f>
        <v>83.588374818522794</v>
      </c>
      <c r="J25" s="106">
        <f>IF('2a Aggregate costs'!K$15="-","-",SUM('2a Aggregate costs'!K$15,'2a Aggregate costs'!K$16,'2a Aggregate costs'!K$17,'2a Aggregate costs'!K48)*'3a Demand'!$C$9+'2a Aggregate costs'!K$18)</f>
        <v>83.510390798210835</v>
      </c>
      <c r="K25" s="106">
        <f>IF('2a Aggregate costs'!L$15="-","-",SUM('2a Aggregate costs'!L$15,'2a Aggregate costs'!L$16,'2a Aggregate costs'!L$17,'2a Aggregate costs'!L48)*'3a Demand'!$C$9+'2a Aggregate costs'!L$18)</f>
        <v>88.889940178750891</v>
      </c>
      <c r="L25" s="106">
        <f>IF('2a Aggregate costs'!M$15="-","-",SUM('2a Aggregate costs'!M$15,'2a Aggregate costs'!M$16,'2a Aggregate costs'!M$17,'2a Aggregate costs'!M48)*'3a Demand'!$C$9+'2a Aggregate costs'!M$18)</f>
        <v>89.205202312573178</v>
      </c>
      <c r="M25" s="106">
        <f>IF('2a Aggregate costs'!N$15="-","-",SUM('2a Aggregate costs'!N$15,'2a Aggregate costs'!N$16,'2a Aggregate costs'!N$17,'2a Aggregate costs'!N48)*'3a Demand'!$C$9+'2a Aggregate costs'!N$18)</f>
        <v>103.17088658516163</v>
      </c>
      <c r="N25" s="106">
        <f>IF('2a Aggregate costs'!O$15="-","-",SUM('2a Aggregate costs'!O$15,'2a Aggregate costs'!O$16,'2a Aggregate costs'!O$17,'2a Aggregate costs'!O48)*'3a Demand'!$C$9+'2a Aggregate costs'!O$18)</f>
        <v>103.23964607013669</v>
      </c>
      <c r="O25" s="84"/>
      <c r="P25" s="106">
        <f>IF('2a Aggregate costs'!Q$15="-","-",SUM('2a Aggregate costs'!Q$15,'2a Aggregate costs'!Q$16,'2a Aggregate costs'!Q$17,'2a Aggregate costs'!Q48)*'3a Demand'!$C$9+'2a Aggregate costs'!Q$18)</f>
        <v>103.23964607013669</v>
      </c>
      <c r="Q25" s="106">
        <f>IF('2a Aggregate costs'!R$15="-","-",SUM('2a Aggregate costs'!R$15,'2a Aggregate costs'!R$16,'2a Aggregate costs'!R$17,'2a Aggregate costs'!R48)*'3a Demand'!$C$9+'2a Aggregate costs'!R$18)</f>
        <v>110.37504353598116</v>
      </c>
      <c r="R25" s="106">
        <f>IF('2a Aggregate costs'!S$15="-","-",SUM('2a Aggregate costs'!S$15,'2a Aggregate costs'!S$16,'2a Aggregate costs'!S$17,'2a Aggregate costs'!S48)*'3a Demand'!$C$9+'2a Aggregate costs'!S$18)</f>
        <v>111.68549842027564</v>
      </c>
      <c r="S25" s="106">
        <f>IF('2a Aggregate costs'!T$15="-","-",SUM('2a Aggregate costs'!T$15,'2a Aggregate costs'!T$16,'2a Aggregate costs'!T$17,'2a Aggregate costs'!T48)*'3a Demand'!$C$9+'2a Aggregate costs'!T$18)</f>
        <v>114.87963726752957</v>
      </c>
      <c r="T25" s="106">
        <f>IF('2a Aggregate costs'!U$15="-","-",SUM('2a Aggregate costs'!U$15,'2a Aggregate costs'!U$16,'2a Aggregate costs'!U$17,'2a Aggregate costs'!U48)*'3a Demand'!$C$9+'2a Aggregate costs'!U$18)</f>
        <v>114.39430782369746</v>
      </c>
      <c r="U25" s="106">
        <f>IF('2a Aggregate costs'!V$15="-","-",SUM('2a Aggregate costs'!V$15,'2a Aggregate costs'!V$16,'2a Aggregate costs'!V$17,'2a Aggregate costs'!V48)*'3a Demand'!$C$9+'2a Aggregate costs'!V$18)</f>
        <v>121.01750784944342</v>
      </c>
      <c r="V25" s="106">
        <f>IF('2a Aggregate costs'!W$15="-","-",SUM('2a Aggregate costs'!W$15,'2a Aggregate costs'!W$16,'2a Aggregate costs'!W$17,'2a Aggregate costs'!W48)*'3a Demand'!$C$9+'2a Aggregate costs'!W$18)</f>
        <v>120.42817308134462</v>
      </c>
      <c r="W25" s="106">
        <f>IF('2a Aggregate costs'!X$15="-","-",SUM('2a Aggregate costs'!X$15,'2a Aggregate costs'!X$16,'2a Aggregate costs'!X$17,'2a Aggregate costs'!X48)*'3a Demand'!$C$9+'2a Aggregate costs'!X$18)</f>
        <v>126.53507412297992</v>
      </c>
      <c r="X25" s="84"/>
      <c r="Y25" s="106">
        <f>IF('2a Aggregate costs'!X$15="-","-",SUM('2a Aggregate costs'!X$15,'2a Aggregate costs'!X$16,'2a Aggregate costs'!X$17,'2a Aggregate costs'!X48)*'3a Demand'!$C$9+'2a Aggregate costs'!X$18)</f>
        <v>126.53507412297992</v>
      </c>
      <c r="Z25" s="106">
        <f>IF('2a Aggregate costs'!AA$15="-","-",SUM('2a Aggregate costs'!AA$15,'2a Aggregate costs'!AA$16,'2a Aggregate costs'!AA$17,'2a Aggregate costs'!AA48)*'3a Demand'!$C$9+'2a Aggregate costs'!AA$18)</f>
        <v>125.46212437871127</v>
      </c>
      <c r="AA25" s="106">
        <f>IF('2a Aggregate costs'!AB$15="-","-",SUM('2a Aggregate costs'!AB$15,'2a Aggregate costs'!AB$16,'2a Aggregate costs'!AB$17,'2a Aggregate costs'!AB48)*'3a Demand'!$C$9+'2a Aggregate costs'!AB$18)</f>
        <v>139.67798529916868</v>
      </c>
      <c r="AB25" s="106">
        <f>IF('2a Aggregate costs'!AC$15="-","-",SUM('2a Aggregate costs'!AC$15,'2a Aggregate costs'!AC$16,'2a Aggregate costs'!AC$17,'2a Aggregate costs'!AC48)*'3a Demand'!$C$9+'2a Aggregate costs'!AC$18)</f>
        <v>139.67798529916868</v>
      </c>
      <c r="AC25" s="106">
        <f>IF('2a Aggregate costs'!AD$15="-","-",SUM('2a Aggregate costs'!AD$15,'2a Aggregate costs'!AD$16,'2a Aggregate costs'!AD$17,'2a Aggregate costs'!AD48)*'3a Demand'!$C$9+'2a Aggregate costs'!AD$18)</f>
        <v>141.3572294056772</v>
      </c>
      <c r="AD25" s="106">
        <f>IF('2a Aggregate costs'!AE$15="-","-",SUM('2a Aggregate costs'!AE$15,'2a Aggregate costs'!AE$16,'2a Aggregate costs'!AE$17,'2a Aggregate costs'!AE48)*'3a Demand'!$C$9+'2a Aggregate costs'!AE$18)</f>
        <v>141.3572294056772</v>
      </c>
      <c r="AE25" s="106">
        <f>IF('2a Aggregate costs'!AF$15="-","-",SUM('2a Aggregate costs'!AF$15,'2a Aggregate costs'!AF$16,'2a Aggregate costs'!AF$17,'2a Aggregate costs'!AF48)*'3a Demand'!$C$9+'2a Aggregate costs'!AF$18)</f>
        <v>161.57652302456279</v>
      </c>
      <c r="AF25" s="106">
        <f>IF('2a Aggregate costs'!AG$15="-","-",SUM('2a Aggregate costs'!AG$15,'2a Aggregate costs'!AG$16,'2a Aggregate costs'!AG$17,'2a Aggregate costs'!AG48)*'3a Demand'!$C$9+'2a Aggregate costs'!AG$18)</f>
        <v>161.57652302456279</v>
      </c>
      <c r="AG25" s="106">
        <f>IF('2a Aggregate costs'!AH$15="-","-",SUM('2a Aggregate costs'!AH$15,'2a Aggregate costs'!AH$16,'2a Aggregate costs'!AH$17,'2a Aggregate costs'!AH48)*'3a Demand'!$C$9+'2a Aggregate costs'!AH$18)</f>
        <v>160.42692807521527</v>
      </c>
      <c r="AH25" s="106" t="str">
        <f>IF('2a Aggregate costs'!AI$15="-","-",SUM('2a Aggregate costs'!AI$15,'2a Aggregate costs'!AI$16,'2a Aggregate costs'!AI$17,'2a Aggregate costs'!AI48)*'3a Demand'!$C$9+'2a Aggregate costs'!AI$18)</f>
        <v>-</v>
      </c>
      <c r="AI25" s="106" t="str">
        <f>IF('2a Aggregate costs'!AJ$15="-","-",SUM('2a Aggregate costs'!AJ$15,'2a Aggregate costs'!AJ$16,'2a Aggregate costs'!AJ$17,'2a Aggregate costs'!AJ48)*'3a Demand'!$C$9+'2a Aggregate costs'!AJ$18)</f>
        <v>-</v>
      </c>
      <c r="AJ25" s="106" t="str">
        <f>IF('2a Aggregate costs'!AK$15="-","-",SUM('2a Aggregate costs'!AK$15,'2a Aggregate costs'!AK$16,'2a Aggregate costs'!AK$17,'2a Aggregate costs'!AK48)*'3a Demand'!$C$9+'2a Aggregate costs'!AK$18)</f>
        <v>-</v>
      </c>
      <c r="AK25" s="106" t="str">
        <f>IF('2a Aggregate costs'!AL$15="-","-",SUM('2a Aggregate costs'!AL$15,'2a Aggregate costs'!AL$16,'2a Aggregate costs'!AL$17,'2a Aggregate costs'!AL48)*'3a Demand'!$C$9+'2a Aggregate costs'!AL$18)</f>
        <v>-</v>
      </c>
      <c r="AL25" s="106" t="str">
        <f>IF('2a Aggregate costs'!AM$15="-","-",SUM('2a Aggregate costs'!AM$15,'2a Aggregate costs'!AM$16,'2a Aggregate costs'!AM$17,'2a Aggregate costs'!AM48)*'3a Demand'!$C$9+'2a Aggregate costs'!AM$18)</f>
        <v>-</v>
      </c>
      <c r="AM25" s="106" t="str">
        <f>IF('2a Aggregate costs'!AN$15="-","-",SUM('2a Aggregate costs'!AN$15,'2a Aggregate costs'!AN$16,'2a Aggregate costs'!AN$17,'2a Aggregate costs'!AN48)*'3a Demand'!$C$9+'2a Aggregate costs'!AN$18)</f>
        <v>-</v>
      </c>
      <c r="AN25" s="106" t="str">
        <f>IF('2a Aggregate costs'!AO$15="-","-",SUM('2a Aggregate costs'!AO$15,'2a Aggregate costs'!AO$16,'2a Aggregate costs'!AO$17,'2a Aggregate costs'!AO48)*'3a Demand'!$C$9+'2a Aggregate costs'!AO$18)</f>
        <v>-</v>
      </c>
      <c r="AO25" s="106" t="str">
        <f>IF('2a Aggregate costs'!AP$15="-","-",SUM('2a Aggregate costs'!AP$15,'2a Aggregate costs'!AP$16,'2a Aggregate costs'!AP$17,'2a Aggregate costs'!AP48)*'3a Demand'!$C$9+'2a Aggregate costs'!AP$18)</f>
        <v>-</v>
      </c>
      <c r="AP25" s="106" t="str">
        <f>IF('2a Aggregate costs'!AQ$15="-","-",SUM('2a Aggregate costs'!AQ$15,'2a Aggregate costs'!AQ$16,'2a Aggregate costs'!AQ$17,'2a Aggregate costs'!AQ48)*'3a Demand'!$C$9+'2a Aggregate costs'!AQ$18)</f>
        <v>-</v>
      </c>
      <c r="AQ25" s="106" t="str">
        <f>IF('2a Aggregate costs'!AR$15="-","-",SUM('2a Aggregate costs'!AR$15,'2a Aggregate costs'!AR$16,'2a Aggregate costs'!AR$17,'2a Aggregate costs'!AR48)*'3a Demand'!$C$9+'2a Aggregate costs'!AR$18)</f>
        <v>-</v>
      </c>
      <c r="AR25" s="106" t="str">
        <f>IF('2a Aggregate costs'!AS$15="-","-",SUM('2a Aggregate costs'!AS$15,'2a Aggregate costs'!AS$16,'2a Aggregate costs'!AS$17,'2a Aggregate costs'!AS48)*'3a Demand'!$C$9+'2a Aggregate costs'!AS$18)</f>
        <v>-</v>
      </c>
      <c r="AS25" s="106" t="str">
        <f>IF('2a Aggregate costs'!AT$15="-","-",SUM('2a Aggregate costs'!AT$15,'2a Aggregate costs'!AT$16,'2a Aggregate costs'!AT$17,'2a Aggregate costs'!AT48)*'3a Demand'!$C$9+'2a Aggregate costs'!AT$18)</f>
        <v>-</v>
      </c>
      <c r="AT25" s="106" t="str">
        <f>IF('2a Aggregate costs'!AU$15="-","-",SUM('2a Aggregate costs'!AU$15,'2a Aggregate costs'!AU$16,'2a Aggregate costs'!AU$17,'2a Aggregate costs'!AU48)*'3a Demand'!$C$9+'2a Aggregate costs'!AU$18)</f>
        <v>-</v>
      </c>
      <c r="AU25" s="106" t="str">
        <f>IF('2a Aggregate costs'!AV$15="-","-",SUM('2a Aggregate costs'!AV$15,'2a Aggregate costs'!AV$16,'2a Aggregate costs'!AV$17,'2a Aggregate costs'!AV48)*'3a Demand'!$C$9+'2a Aggregate costs'!AV$18)</f>
        <v>-</v>
      </c>
      <c r="AV25" s="106" t="str">
        <f>IF('2a Aggregate costs'!AW$15="-","-",SUM('2a Aggregate costs'!AW$15,'2a Aggregate costs'!AW$16,'2a Aggregate costs'!AW$17,'2a Aggregate costs'!AW48)*'3a Demand'!$C$9+'2a Aggregate costs'!AW$18)</f>
        <v>-</v>
      </c>
      <c r="AW25" s="106" t="str">
        <f>IF('2a Aggregate costs'!AX$15="-","-",SUM('2a Aggregate costs'!AX$15,'2a Aggregate costs'!AX$16,'2a Aggregate costs'!AX$17,'2a Aggregate costs'!AX48)*'3a Demand'!$C$9+'2a Aggregate costs'!AX$18)</f>
        <v>-</v>
      </c>
      <c r="AX25" s="106" t="str">
        <f>IF('2a Aggregate costs'!AY$15="-","-",SUM('2a Aggregate costs'!AY$15,'2a Aggregate costs'!AY$16,'2a Aggregate costs'!AY$17,'2a Aggregate costs'!AY48)*'3a Demand'!$C$9+'2a Aggregate costs'!AY$18)</f>
        <v>-</v>
      </c>
      <c r="AY25" s="106" t="str">
        <f>IF('2a Aggregate costs'!AZ$15="-","-",SUM('2a Aggregate costs'!AZ$15,'2a Aggregate costs'!AZ$16,'2a Aggregate costs'!AZ$17,'2a Aggregate costs'!AZ48)*'3a Demand'!$C$9+'2a Aggregate costs'!AZ$18)</f>
        <v>-</v>
      </c>
      <c r="AZ25" s="106" t="str">
        <f>IF('2a Aggregate costs'!BA$15="-","-",SUM('2a Aggregate costs'!BA$15,'2a Aggregate costs'!BA$16,'2a Aggregate costs'!BA$17,'2a Aggregate costs'!BA48)*'3a Demand'!$C$9+'2a Aggregate costs'!BA$18)</f>
        <v>-</v>
      </c>
      <c r="BA25" s="106" t="str">
        <f>IF('2a Aggregate costs'!BB$15="-","-",SUM('2a Aggregate costs'!BB$15,'2a Aggregate costs'!BB$16,'2a Aggregate costs'!BB$17,'2a Aggregate costs'!BB48)*'3a Demand'!$C$9+'2a Aggregate costs'!BB$18)</f>
        <v>-</v>
      </c>
      <c r="BB25" s="106" t="str">
        <f>IF('2a Aggregate costs'!BC$15="-","-",SUM('2a Aggregate costs'!BC$15,'2a Aggregate costs'!BC$16,'2a Aggregate costs'!BC$17,'2a Aggregate costs'!BC48)*'3a Demand'!$C$9+'2a Aggregate costs'!BC$18)</f>
        <v>-</v>
      </c>
      <c r="BC25" s="106" t="str">
        <f>IF('2a Aggregate costs'!BD$15="-","-",SUM('2a Aggregate costs'!BD$15,'2a Aggregate costs'!BD$16,'2a Aggregate costs'!BD$17,'2a Aggregate costs'!BD48)*'3a Demand'!$C$9+'2a Aggregate costs'!BD$18)</f>
        <v>-</v>
      </c>
      <c r="BD25" s="106" t="str">
        <f>IF('2a Aggregate costs'!BE$15="-","-",SUM('2a Aggregate costs'!BE$15,'2a Aggregate costs'!BE$16,'2a Aggregate costs'!BE$17,'2a Aggregate costs'!BE48)*'3a Demand'!$C$9+'2a Aggregate costs'!BE$18)</f>
        <v>-</v>
      </c>
      <c r="BE25" s="106" t="str">
        <f>IF('2a Aggregate costs'!BF$15="-","-",SUM('2a Aggregate costs'!BF$15,'2a Aggregate costs'!BF$16,'2a Aggregate costs'!BF$17,'2a Aggregate costs'!BF48)*'3a Demand'!$C$9+'2a Aggregate costs'!BF$18)</f>
        <v>-</v>
      </c>
    </row>
    <row r="26" spans="1:57" ht="12.75" customHeight="1">
      <c r="A26" s="14"/>
      <c r="B26" s="320"/>
      <c r="C26" s="108" t="s">
        <v>241</v>
      </c>
      <c r="D26" s="322"/>
      <c r="E26" s="323"/>
      <c r="F26" s="28"/>
      <c r="G26" s="106">
        <f>IF('2a Aggregate costs'!H$15="-","-",SUM('2a Aggregate costs'!H$15,'2a Aggregate costs'!H$16,'2a Aggregate costs'!H$17,'2a Aggregate costs'!H49)*'3a Demand'!$C$9+'2a Aggregate costs'!H$18)</f>
        <v>68.566257480138134</v>
      </c>
      <c r="H26" s="106">
        <f>IF('2a Aggregate costs'!I$15="-","-",SUM('2a Aggregate costs'!I$15,'2a Aggregate costs'!I$16,'2a Aggregate costs'!I$17,'2a Aggregate costs'!I49)*'3a Demand'!$C$9+'2a Aggregate costs'!I$18)</f>
        <v>68.54600222473897</v>
      </c>
      <c r="I26" s="106">
        <f>IF('2a Aggregate costs'!J$15="-","-",SUM('2a Aggregate costs'!J$15,'2a Aggregate costs'!J$16,'2a Aggregate costs'!J$17,'2a Aggregate costs'!J49)*'3a Demand'!$C$9+'2a Aggregate costs'!J$18)</f>
        <v>83.615283803952153</v>
      </c>
      <c r="J26" s="106">
        <f>IF('2a Aggregate costs'!K$15="-","-",SUM('2a Aggregate costs'!K$15,'2a Aggregate costs'!K$16,'2a Aggregate costs'!K$17,'2a Aggregate costs'!K49)*'3a Demand'!$C$9+'2a Aggregate costs'!K$18)</f>
        <v>83.538465579558803</v>
      </c>
      <c r="K26" s="106">
        <f>IF('2a Aggregate costs'!L$15="-","-",SUM('2a Aggregate costs'!L$15,'2a Aggregate costs'!L$16,'2a Aggregate costs'!L$17,'2a Aggregate costs'!L49)*'3a Demand'!$C$9+'2a Aggregate costs'!L$18)</f>
        <v>88.918520306163103</v>
      </c>
      <c r="L26" s="106">
        <f>IF('2a Aggregate costs'!M$15="-","-",SUM('2a Aggregate costs'!M$15,'2a Aggregate costs'!M$16,'2a Aggregate costs'!M$17,'2a Aggregate costs'!M49)*'3a Demand'!$C$9+'2a Aggregate costs'!M$18)</f>
        <v>89.23326131407083</v>
      </c>
      <c r="M26" s="106">
        <f>IF('2a Aggregate costs'!N$15="-","-",SUM('2a Aggregate costs'!N$15,'2a Aggregate costs'!N$16,'2a Aggregate costs'!N$17,'2a Aggregate costs'!N49)*'3a Demand'!$C$9+'2a Aggregate costs'!N$18)</f>
        <v>103.19313190317045</v>
      </c>
      <c r="N26" s="106">
        <f>IF('2a Aggregate costs'!O$15="-","-",SUM('2a Aggregate costs'!O$15,'2a Aggregate costs'!O$16,'2a Aggregate costs'!O$17,'2a Aggregate costs'!O49)*'3a Demand'!$C$9+'2a Aggregate costs'!O$18)</f>
        <v>103.26238053200336</v>
      </c>
      <c r="O26" s="84"/>
      <c r="P26" s="106">
        <f>IF('2a Aggregate costs'!Q$15="-","-",SUM('2a Aggregate costs'!Q$15,'2a Aggregate costs'!Q$16,'2a Aggregate costs'!Q$17,'2a Aggregate costs'!Q49)*'3a Demand'!$C$9+'2a Aggregate costs'!Q$18)</f>
        <v>103.26238053200336</v>
      </c>
      <c r="Q26" s="106">
        <f>IF('2a Aggregate costs'!R$15="-","-",SUM('2a Aggregate costs'!R$15,'2a Aggregate costs'!R$16,'2a Aggregate costs'!R$17,'2a Aggregate costs'!R49)*'3a Demand'!$C$9+'2a Aggregate costs'!R$18)</f>
        <v>110.39362986281387</v>
      </c>
      <c r="R26" s="106">
        <f>IF('2a Aggregate costs'!S$15="-","-",SUM('2a Aggregate costs'!S$15,'2a Aggregate costs'!S$16,'2a Aggregate costs'!S$17,'2a Aggregate costs'!S49)*'3a Demand'!$C$9+'2a Aggregate costs'!S$18)</f>
        <v>111.70476541113041</v>
      </c>
      <c r="S26" s="106">
        <f>IF('2a Aggregate costs'!T$15="-","-",SUM('2a Aggregate costs'!T$15,'2a Aggregate costs'!T$16,'2a Aggregate costs'!T$17,'2a Aggregate costs'!T49)*'3a Demand'!$C$9+'2a Aggregate costs'!T$18)</f>
        <v>114.9046356255967</v>
      </c>
      <c r="T26" s="106">
        <f>IF('2a Aggregate costs'!U$15="-","-",SUM('2a Aggregate costs'!U$15,'2a Aggregate costs'!U$16,'2a Aggregate costs'!U$17,'2a Aggregate costs'!U49)*'3a Demand'!$C$9+'2a Aggregate costs'!U$18)</f>
        <v>114.42248377213858</v>
      </c>
      <c r="U26" s="106">
        <f>IF('2a Aggregate costs'!V$15="-","-",SUM('2a Aggregate costs'!V$15,'2a Aggregate costs'!V$16,'2a Aggregate costs'!V$17,'2a Aggregate costs'!V49)*'3a Demand'!$C$9+'2a Aggregate costs'!V$18)</f>
        <v>121.06347608883701</v>
      </c>
      <c r="V26" s="106">
        <f>IF('2a Aggregate costs'!W$15="-","-",SUM('2a Aggregate costs'!W$15,'2a Aggregate costs'!W$16,'2a Aggregate costs'!W$17,'2a Aggregate costs'!W49)*'3a Demand'!$C$9+'2a Aggregate costs'!W$18)</f>
        <v>120.47092116189678</v>
      </c>
      <c r="W26" s="106">
        <f>IF('2a Aggregate costs'!X$15="-","-",SUM('2a Aggregate costs'!X$15,'2a Aggregate costs'!X$16,'2a Aggregate costs'!X$17,'2a Aggregate costs'!X49)*'3a Demand'!$C$9+'2a Aggregate costs'!X$18)</f>
        <v>126.58490194252974</v>
      </c>
      <c r="X26" s="84"/>
      <c r="Y26" s="106">
        <f>IF('2a Aggregate costs'!X$15="-","-",SUM('2a Aggregate costs'!X$15,'2a Aggregate costs'!X$16,'2a Aggregate costs'!X$17,'2a Aggregate costs'!X49)*'3a Demand'!$C$9+'2a Aggregate costs'!X$18)</f>
        <v>126.58490194252974</v>
      </c>
      <c r="Z26" s="106">
        <f>IF('2a Aggregate costs'!AA$15="-","-",SUM('2a Aggregate costs'!AA$15,'2a Aggregate costs'!AA$16,'2a Aggregate costs'!AA$17,'2a Aggregate costs'!AA49)*'3a Demand'!$C$9+'2a Aggregate costs'!AA$18)</f>
        <v>125.51006076203592</v>
      </c>
      <c r="AA26" s="106">
        <f>IF('2a Aggregate costs'!AB$15="-","-",SUM('2a Aggregate costs'!AB$15,'2a Aggregate costs'!AB$16,'2a Aggregate costs'!AB$17,'2a Aggregate costs'!AB49)*'3a Demand'!$C$9+'2a Aggregate costs'!AB$18)</f>
        <v>139.73380995006059</v>
      </c>
      <c r="AB26" s="106">
        <f>IF('2a Aggregate costs'!AC$15="-","-",SUM('2a Aggregate costs'!AC$15,'2a Aggregate costs'!AC$16,'2a Aggregate costs'!AC$17,'2a Aggregate costs'!AC49)*'3a Demand'!$C$9+'2a Aggregate costs'!AC$18)</f>
        <v>139.73380995006059</v>
      </c>
      <c r="AC26" s="106">
        <f>IF('2a Aggregate costs'!AD$15="-","-",SUM('2a Aggregate costs'!AD$15,'2a Aggregate costs'!AD$16,'2a Aggregate costs'!AD$17,'2a Aggregate costs'!AD49)*'3a Demand'!$C$9+'2a Aggregate costs'!AD$18)</f>
        <v>141.40812443429675</v>
      </c>
      <c r="AD26" s="106">
        <f>IF('2a Aggregate costs'!AE$15="-","-",SUM('2a Aggregate costs'!AE$15,'2a Aggregate costs'!AE$16,'2a Aggregate costs'!AE$17,'2a Aggregate costs'!AE49)*'3a Demand'!$C$9+'2a Aggregate costs'!AE$18)</f>
        <v>141.40812443429675</v>
      </c>
      <c r="AE26" s="106">
        <f>IF('2a Aggregate costs'!AF$15="-","-",SUM('2a Aggregate costs'!AF$15,'2a Aggregate costs'!AF$16,'2a Aggregate costs'!AF$17,'2a Aggregate costs'!AF49)*'3a Demand'!$C$9+'2a Aggregate costs'!AF$18)</f>
        <v>161.63162390219151</v>
      </c>
      <c r="AF26" s="106">
        <f>IF('2a Aggregate costs'!AG$15="-","-",SUM('2a Aggregate costs'!AG$15,'2a Aggregate costs'!AG$16,'2a Aggregate costs'!AG$17,'2a Aggregate costs'!AG49)*'3a Demand'!$C$9+'2a Aggregate costs'!AG$18)</f>
        <v>161.63162390219151</v>
      </c>
      <c r="AG26" s="106">
        <f>IF('2a Aggregate costs'!AH$15="-","-",SUM('2a Aggregate costs'!AH$15,'2a Aggregate costs'!AH$16,'2a Aggregate costs'!AH$17,'2a Aggregate costs'!AH49)*'3a Demand'!$C$9+'2a Aggregate costs'!AH$18)</f>
        <v>160.49217338608389</v>
      </c>
      <c r="AH26" s="106" t="str">
        <f>IF('2a Aggregate costs'!AI$15="-","-",SUM('2a Aggregate costs'!AI$15,'2a Aggregate costs'!AI$16,'2a Aggregate costs'!AI$17,'2a Aggregate costs'!AI49)*'3a Demand'!$C$9+'2a Aggregate costs'!AI$18)</f>
        <v>-</v>
      </c>
      <c r="AI26" s="106" t="str">
        <f>IF('2a Aggregate costs'!AJ$15="-","-",SUM('2a Aggregate costs'!AJ$15,'2a Aggregate costs'!AJ$16,'2a Aggregate costs'!AJ$17,'2a Aggregate costs'!AJ49)*'3a Demand'!$C$9+'2a Aggregate costs'!AJ$18)</f>
        <v>-</v>
      </c>
      <c r="AJ26" s="106" t="str">
        <f>IF('2a Aggregate costs'!AK$15="-","-",SUM('2a Aggregate costs'!AK$15,'2a Aggregate costs'!AK$16,'2a Aggregate costs'!AK$17,'2a Aggregate costs'!AK49)*'3a Demand'!$C$9+'2a Aggregate costs'!AK$18)</f>
        <v>-</v>
      </c>
      <c r="AK26" s="106" t="str">
        <f>IF('2a Aggregate costs'!AL$15="-","-",SUM('2a Aggregate costs'!AL$15,'2a Aggregate costs'!AL$16,'2a Aggregate costs'!AL$17,'2a Aggregate costs'!AL49)*'3a Demand'!$C$9+'2a Aggregate costs'!AL$18)</f>
        <v>-</v>
      </c>
      <c r="AL26" s="106" t="str">
        <f>IF('2a Aggregate costs'!AM$15="-","-",SUM('2a Aggregate costs'!AM$15,'2a Aggregate costs'!AM$16,'2a Aggregate costs'!AM$17,'2a Aggregate costs'!AM49)*'3a Demand'!$C$9+'2a Aggregate costs'!AM$18)</f>
        <v>-</v>
      </c>
      <c r="AM26" s="106" t="str">
        <f>IF('2a Aggregate costs'!AN$15="-","-",SUM('2a Aggregate costs'!AN$15,'2a Aggregate costs'!AN$16,'2a Aggregate costs'!AN$17,'2a Aggregate costs'!AN49)*'3a Demand'!$C$9+'2a Aggregate costs'!AN$18)</f>
        <v>-</v>
      </c>
      <c r="AN26" s="106" t="str">
        <f>IF('2a Aggregate costs'!AO$15="-","-",SUM('2a Aggregate costs'!AO$15,'2a Aggregate costs'!AO$16,'2a Aggregate costs'!AO$17,'2a Aggregate costs'!AO49)*'3a Demand'!$C$9+'2a Aggregate costs'!AO$18)</f>
        <v>-</v>
      </c>
      <c r="AO26" s="106" t="str">
        <f>IF('2a Aggregate costs'!AP$15="-","-",SUM('2a Aggregate costs'!AP$15,'2a Aggregate costs'!AP$16,'2a Aggregate costs'!AP$17,'2a Aggregate costs'!AP49)*'3a Demand'!$C$9+'2a Aggregate costs'!AP$18)</f>
        <v>-</v>
      </c>
      <c r="AP26" s="106" t="str">
        <f>IF('2a Aggregate costs'!AQ$15="-","-",SUM('2a Aggregate costs'!AQ$15,'2a Aggregate costs'!AQ$16,'2a Aggregate costs'!AQ$17,'2a Aggregate costs'!AQ49)*'3a Demand'!$C$9+'2a Aggregate costs'!AQ$18)</f>
        <v>-</v>
      </c>
      <c r="AQ26" s="106" t="str">
        <f>IF('2a Aggregate costs'!AR$15="-","-",SUM('2a Aggregate costs'!AR$15,'2a Aggregate costs'!AR$16,'2a Aggregate costs'!AR$17,'2a Aggregate costs'!AR49)*'3a Demand'!$C$9+'2a Aggregate costs'!AR$18)</f>
        <v>-</v>
      </c>
      <c r="AR26" s="106" t="str">
        <f>IF('2a Aggregate costs'!AS$15="-","-",SUM('2a Aggregate costs'!AS$15,'2a Aggregate costs'!AS$16,'2a Aggregate costs'!AS$17,'2a Aggregate costs'!AS49)*'3a Demand'!$C$9+'2a Aggregate costs'!AS$18)</f>
        <v>-</v>
      </c>
      <c r="AS26" s="106" t="str">
        <f>IF('2a Aggregate costs'!AT$15="-","-",SUM('2a Aggregate costs'!AT$15,'2a Aggregate costs'!AT$16,'2a Aggregate costs'!AT$17,'2a Aggregate costs'!AT49)*'3a Demand'!$C$9+'2a Aggregate costs'!AT$18)</f>
        <v>-</v>
      </c>
      <c r="AT26" s="106" t="str">
        <f>IF('2a Aggregate costs'!AU$15="-","-",SUM('2a Aggregate costs'!AU$15,'2a Aggregate costs'!AU$16,'2a Aggregate costs'!AU$17,'2a Aggregate costs'!AU49)*'3a Demand'!$C$9+'2a Aggregate costs'!AU$18)</f>
        <v>-</v>
      </c>
      <c r="AU26" s="106" t="str">
        <f>IF('2a Aggregate costs'!AV$15="-","-",SUM('2a Aggregate costs'!AV$15,'2a Aggregate costs'!AV$16,'2a Aggregate costs'!AV$17,'2a Aggregate costs'!AV49)*'3a Demand'!$C$9+'2a Aggregate costs'!AV$18)</f>
        <v>-</v>
      </c>
      <c r="AV26" s="106" t="str">
        <f>IF('2a Aggregate costs'!AW$15="-","-",SUM('2a Aggregate costs'!AW$15,'2a Aggregate costs'!AW$16,'2a Aggregate costs'!AW$17,'2a Aggregate costs'!AW49)*'3a Demand'!$C$9+'2a Aggregate costs'!AW$18)</f>
        <v>-</v>
      </c>
      <c r="AW26" s="106" t="str">
        <f>IF('2a Aggregate costs'!AX$15="-","-",SUM('2a Aggregate costs'!AX$15,'2a Aggregate costs'!AX$16,'2a Aggregate costs'!AX$17,'2a Aggregate costs'!AX49)*'3a Demand'!$C$9+'2a Aggregate costs'!AX$18)</f>
        <v>-</v>
      </c>
      <c r="AX26" s="106" t="str">
        <f>IF('2a Aggregate costs'!AY$15="-","-",SUM('2a Aggregate costs'!AY$15,'2a Aggregate costs'!AY$16,'2a Aggregate costs'!AY$17,'2a Aggregate costs'!AY49)*'3a Demand'!$C$9+'2a Aggregate costs'!AY$18)</f>
        <v>-</v>
      </c>
      <c r="AY26" s="106" t="str">
        <f>IF('2a Aggregate costs'!AZ$15="-","-",SUM('2a Aggregate costs'!AZ$15,'2a Aggregate costs'!AZ$16,'2a Aggregate costs'!AZ$17,'2a Aggregate costs'!AZ49)*'3a Demand'!$C$9+'2a Aggregate costs'!AZ$18)</f>
        <v>-</v>
      </c>
      <c r="AZ26" s="106" t="str">
        <f>IF('2a Aggregate costs'!BA$15="-","-",SUM('2a Aggregate costs'!BA$15,'2a Aggregate costs'!BA$16,'2a Aggregate costs'!BA$17,'2a Aggregate costs'!BA49)*'3a Demand'!$C$9+'2a Aggregate costs'!BA$18)</f>
        <v>-</v>
      </c>
      <c r="BA26" s="106" t="str">
        <f>IF('2a Aggregate costs'!BB$15="-","-",SUM('2a Aggregate costs'!BB$15,'2a Aggregate costs'!BB$16,'2a Aggregate costs'!BB$17,'2a Aggregate costs'!BB49)*'3a Demand'!$C$9+'2a Aggregate costs'!BB$18)</f>
        <v>-</v>
      </c>
      <c r="BB26" s="106" t="str">
        <f>IF('2a Aggregate costs'!BC$15="-","-",SUM('2a Aggregate costs'!BC$15,'2a Aggregate costs'!BC$16,'2a Aggregate costs'!BC$17,'2a Aggregate costs'!BC49)*'3a Demand'!$C$9+'2a Aggregate costs'!BC$18)</f>
        <v>-</v>
      </c>
      <c r="BC26" s="106" t="str">
        <f>IF('2a Aggregate costs'!BD$15="-","-",SUM('2a Aggregate costs'!BD$15,'2a Aggregate costs'!BD$16,'2a Aggregate costs'!BD$17,'2a Aggregate costs'!BD49)*'3a Demand'!$C$9+'2a Aggregate costs'!BD$18)</f>
        <v>-</v>
      </c>
      <c r="BD26" s="106" t="str">
        <f>IF('2a Aggregate costs'!BE$15="-","-",SUM('2a Aggregate costs'!BE$15,'2a Aggregate costs'!BE$16,'2a Aggregate costs'!BE$17,'2a Aggregate costs'!BE49)*'3a Demand'!$C$9+'2a Aggregate costs'!BE$18)</f>
        <v>-</v>
      </c>
      <c r="BE26" s="106" t="str">
        <f>IF('2a Aggregate costs'!BF$15="-","-",SUM('2a Aggregate costs'!BF$15,'2a Aggregate costs'!BF$16,'2a Aggregate costs'!BF$17,'2a Aggregate costs'!BF49)*'3a Demand'!$C$9+'2a Aggregate costs'!BF$18)</f>
        <v>-</v>
      </c>
    </row>
    <row r="27" spans="1:57" ht="12.75" customHeight="1">
      <c r="A27" s="14"/>
      <c r="B27" s="320"/>
      <c r="C27" s="108" t="s">
        <v>242</v>
      </c>
      <c r="D27" s="322"/>
      <c r="E27" s="323"/>
      <c r="F27" s="28"/>
      <c r="G27" s="106">
        <f>IF('2a Aggregate costs'!H$15="-","-",SUM('2a Aggregate costs'!H$15,'2a Aggregate costs'!H$16,'2a Aggregate costs'!H$17,'2a Aggregate costs'!H50)*'3a Demand'!$C$9+'2a Aggregate costs'!H$18)</f>
        <v>68.561272633346178</v>
      </c>
      <c r="H27" s="106">
        <f>IF('2a Aggregate costs'!I$15="-","-",SUM('2a Aggregate costs'!I$15,'2a Aggregate costs'!I$16,'2a Aggregate costs'!I$17,'2a Aggregate costs'!I50)*'3a Demand'!$C$9+'2a Aggregate costs'!I$18)</f>
        <v>68.541097316910879</v>
      </c>
      <c r="I27" s="106">
        <f>IF('2a Aggregate costs'!J$15="-","-",SUM('2a Aggregate costs'!J$15,'2a Aggregate costs'!J$16,'2a Aggregate costs'!J$17,'2a Aggregate costs'!J50)*'3a Demand'!$C$9+'2a Aggregate costs'!J$18)</f>
        <v>83.610261178336188</v>
      </c>
      <c r="J27" s="106">
        <f>IF('2a Aggregate costs'!K$15="-","-",SUM('2a Aggregate costs'!K$15,'2a Aggregate costs'!K$16,'2a Aggregate costs'!K$17,'2a Aggregate costs'!K50)*'3a Demand'!$C$9+'2a Aggregate costs'!K$18)</f>
        <v>83.533225355384204</v>
      </c>
      <c r="K27" s="106">
        <f>IF('2a Aggregate costs'!L$15="-","-",SUM('2a Aggregate costs'!L$15,'2a Aggregate costs'!L$16,'2a Aggregate costs'!L$17,'2a Aggregate costs'!L50)*'3a Demand'!$C$9+'2a Aggregate costs'!L$18)</f>
        <v>88.913185757953372</v>
      </c>
      <c r="L27" s="106">
        <f>IF('2a Aggregate costs'!M$15="-","-",SUM('2a Aggregate costs'!M$15,'2a Aggregate costs'!M$16,'2a Aggregate costs'!M$17,'2a Aggregate costs'!M50)*'3a Demand'!$C$9+'2a Aggregate costs'!M$18)</f>
        <v>89.228024035242527</v>
      </c>
      <c r="M27" s="106">
        <f>IF('2a Aggregate costs'!N$15="-","-",SUM('2a Aggregate costs'!N$15,'2a Aggregate costs'!N$16,'2a Aggregate costs'!N$17,'2a Aggregate costs'!N50)*'3a Demand'!$C$9+'2a Aggregate costs'!N$18)</f>
        <v>103.20172610134659</v>
      </c>
      <c r="N27" s="106">
        <f>IF('2a Aggregate costs'!O$15="-","-",SUM('2a Aggregate costs'!O$15,'2a Aggregate costs'!O$16,'2a Aggregate costs'!O$17,'2a Aggregate costs'!O50)*'3a Demand'!$C$9+'2a Aggregate costs'!O$18)</f>
        <v>103.27116370474258</v>
      </c>
      <c r="O27" s="84"/>
      <c r="P27" s="106">
        <f>IF('2a Aggregate costs'!Q$15="-","-",SUM('2a Aggregate costs'!Q$15,'2a Aggregate costs'!Q$16,'2a Aggregate costs'!Q$17,'2a Aggregate costs'!Q50)*'3a Demand'!$C$9+'2a Aggregate costs'!Q$18)</f>
        <v>103.27116370474258</v>
      </c>
      <c r="Q27" s="106">
        <f>IF('2a Aggregate costs'!R$15="-","-",SUM('2a Aggregate costs'!R$15,'2a Aggregate costs'!R$16,'2a Aggregate costs'!R$17,'2a Aggregate costs'!R50)*'3a Demand'!$C$9+'2a Aggregate costs'!R$18)</f>
        <v>110.40261218544866</v>
      </c>
      <c r="R27" s="106">
        <f>IF('2a Aggregate costs'!S$15="-","-",SUM('2a Aggregate costs'!S$15,'2a Aggregate costs'!S$16,'2a Aggregate costs'!S$17,'2a Aggregate costs'!S50)*'3a Demand'!$C$9+'2a Aggregate costs'!S$18)</f>
        <v>111.71407723629213</v>
      </c>
      <c r="S27" s="106">
        <f>IF('2a Aggregate costs'!T$15="-","-",SUM('2a Aggregate costs'!T$15,'2a Aggregate costs'!T$16,'2a Aggregate costs'!T$17,'2a Aggregate costs'!T50)*'3a Demand'!$C$9+'2a Aggregate costs'!T$18)</f>
        <v>114.90968574928812</v>
      </c>
      <c r="T27" s="106">
        <f>IF('2a Aggregate costs'!U$15="-","-",SUM('2a Aggregate costs'!U$15,'2a Aggregate costs'!U$16,'2a Aggregate costs'!U$17,'2a Aggregate costs'!U50)*'3a Demand'!$C$9+'2a Aggregate costs'!U$18)</f>
        <v>114.42817758934933</v>
      </c>
      <c r="U27" s="106">
        <f>IF('2a Aggregate costs'!V$15="-","-",SUM('2a Aggregate costs'!V$15,'2a Aggregate costs'!V$16,'2a Aggregate costs'!V$17,'2a Aggregate costs'!V50)*'3a Demand'!$C$9+'2a Aggregate costs'!V$18)</f>
        <v>121.07147261883324</v>
      </c>
      <c r="V27" s="106">
        <f>IF('2a Aggregate costs'!W$15="-","-",SUM('2a Aggregate costs'!W$15,'2a Aggregate costs'!W$16,'2a Aggregate costs'!W$17,'2a Aggregate costs'!W50)*'3a Demand'!$C$9+'2a Aggregate costs'!W$18)</f>
        <v>120.47834809609292</v>
      </c>
      <c r="W27" s="106">
        <f>IF('2a Aggregate costs'!X$15="-","-",SUM('2a Aggregate costs'!X$15,'2a Aggregate costs'!X$16,'2a Aggregate costs'!X$17,'2a Aggregate costs'!X50)*'3a Demand'!$C$9+'2a Aggregate costs'!X$18)</f>
        <v>126.59583342312249</v>
      </c>
      <c r="X27" s="84"/>
      <c r="Y27" s="106">
        <f>IF('2a Aggregate costs'!X$15="-","-",SUM('2a Aggregate costs'!X$15,'2a Aggregate costs'!X$16,'2a Aggregate costs'!X$17,'2a Aggregate costs'!X50)*'3a Demand'!$C$9+'2a Aggregate costs'!X$18)</f>
        <v>126.59583342312249</v>
      </c>
      <c r="Z27" s="106">
        <f>IF('2a Aggregate costs'!AA$15="-","-",SUM('2a Aggregate costs'!AA$15,'2a Aggregate costs'!AA$16,'2a Aggregate costs'!AA$17,'2a Aggregate costs'!AA50)*'3a Demand'!$C$9+'2a Aggregate costs'!AA$18)</f>
        <v>125.52059600564726</v>
      </c>
      <c r="AA27" s="106">
        <f>IF('2a Aggregate costs'!AB$15="-","-",SUM('2a Aggregate costs'!AB$15,'2a Aggregate costs'!AB$16,'2a Aggregate costs'!AB$17,'2a Aggregate costs'!AB50)*'3a Demand'!$C$9+'2a Aggregate costs'!AB$18)</f>
        <v>139.7459433141735</v>
      </c>
      <c r="AB27" s="106">
        <f>IF('2a Aggregate costs'!AC$15="-","-",SUM('2a Aggregate costs'!AC$15,'2a Aggregate costs'!AC$16,'2a Aggregate costs'!AC$17,'2a Aggregate costs'!AC50)*'3a Demand'!$C$9+'2a Aggregate costs'!AC$18)</f>
        <v>139.7459433141735</v>
      </c>
      <c r="AC27" s="106">
        <f>IF('2a Aggregate costs'!AD$15="-","-",SUM('2a Aggregate costs'!AD$15,'2a Aggregate costs'!AD$16,'2a Aggregate costs'!AD$17,'2a Aggregate costs'!AD50)*'3a Demand'!$C$9+'2a Aggregate costs'!AD$18)</f>
        <v>141.41915641756847</v>
      </c>
      <c r="AD27" s="106">
        <f>IF('2a Aggregate costs'!AE$15="-","-",SUM('2a Aggregate costs'!AE$15,'2a Aggregate costs'!AE$16,'2a Aggregate costs'!AE$17,'2a Aggregate costs'!AE50)*'3a Demand'!$C$9+'2a Aggregate costs'!AE$18)</f>
        <v>141.41915641756847</v>
      </c>
      <c r="AE27" s="106">
        <f>IF('2a Aggregate costs'!AF$15="-","-",SUM('2a Aggregate costs'!AF$15,'2a Aggregate costs'!AF$16,'2a Aggregate costs'!AF$17,'2a Aggregate costs'!AF50)*'3a Demand'!$C$9+'2a Aggregate costs'!AF$18)</f>
        <v>161.64950999667238</v>
      </c>
      <c r="AF27" s="106">
        <f>IF('2a Aggregate costs'!AG$15="-","-",SUM('2a Aggregate costs'!AG$15,'2a Aggregate costs'!AG$16,'2a Aggregate costs'!AG$17,'2a Aggregate costs'!AG50)*'3a Demand'!$C$9+'2a Aggregate costs'!AG$18)</f>
        <v>161.64950999667238</v>
      </c>
      <c r="AG27" s="106">
        <f>IF('2a Aggregate costs'!AH$15="-","-",SUM('2a Aggregate costs'!AH$15,'2a Aggregate costs'!AH$16,'2a Aggregate costs'!AH$17,'2a Aggregate costs'!AH50)*'3a Demand'!$C$9+'2a Aggregate costs'!AH$18)</f>
        <v>160.49434421846325</v>
      </c>
      <c r="AH27" s="106" t="str">
        <f>IF('2a Aggregate costs'!AI$15="-","-",SUM('2a Aggregate costs'!AI$15,'2a Aggregate costs'!AI$16,'2a Aggregate costs'!AI$17,'2a Aggregate costs'!AI50)*'3a Demand'!$C$9+'2a Aggregate costs'!AI$18)</f>
        <v>-</v>
      </c>
      <c r="AI27" s="106" t="str">
        <f>IF('2a Aggregate costs'!AJ$15="-","-",SUM('2a Aggregate costs'!AJ$15,'2a Aggregate costs'!AJ$16,'2a Aggregate costs'!AJ$17,'2a Aggregate costs'!AJ50)*'3a Demand'!$C$9+'2a Aggregate costs'!AJ$18)</f>
        <v>-</v>
      </c>
      <c r="AJ27" s="106" t="str">
        <f>IF('2a Aggregate costs'!AK$15="-","-",SUM('2a Aggregate costs'!AK$15,'2a Aggregate costs'!AK$16,'2a Aggregate costs'!AK$17,'2a Aggregate costs'!AK50)*'3a Demand'!$C$9+'2a Aggregate costs'!AK$18)</f>
        <v>-</v>
      </c>
      <c r="AK27" s="106" t="str">
        <f>IF('2a Aggregate costs'!AL$15="-","-",SUM('2a Aggregate costs'!AL$15,'2a Aggregate costs'!AL$16,'2a Aggregate costs'!AL$17,'2a Aggregate costs'!AL50)*'3a Demand'!$C$9+'2a Aggregate costs'!AL$18)</f>
        <v>-</v>
      </c>
      <c r="AL27" s="106" t="str">
        <f>IF('2a Aggregate costs'!AM$15="-","-",SUM('2a Aggregate costs'!AM$15,'2a Aggregate costs'!AM$16,'2a Aggregate costs'!AM$17,'2a Aggregate costs'!AM50)*'3a Demand'!$C$9+'2a Aggregate costs'!AM$18)</f>
        <v>-</v>
      </c>
      <c r="AM27" s="106" t="str">
        <f>IF('2a Aggregate costs'!AN$15="-","-",SUM('2a Aggregate costs'!AN$15,'2a Aggregate costs'!AN$16,'2a Aggregate costs'!AN$17,'2a Aggregate costs'!AN50)*'3a Demand'!$C$9+'2a Aggregate costs'!AN$18)</f>
        <v>-</v>
      </c>
      <c r="AN27" s="106" t="str">
        <f>IF('2a Aggregate costs'!AO$15="-","-",SUM('2a Aggregate costs'!AO$15,'2a Aggregate costs'!AO$16,'2a Aggregate costs'!AO$17,'2a Aggregate costs'!AO50)*'3a Demand'!$C$9+'2a Aggregate costs'!AO$18)</f>
        <v>-</v>
      </c>
      <c r="AO27" s="106" t="str">
        <f>IF('2a Aggregate costs'!AP$15="-","-",SUM('2a Aggregate costs'!AP$15,'2a Aggregate costs'!AP$16,'2a Aggregate costs'!AP$17,'2a Aggregate costs'!AP50)*'3a Demand'!$C$9+'2a Aggregate costs'!AP$18)</f>
        <v>-</v>
      </c>
      <c r="AP27" s="106" t="str">
        <f>IF('2a Aggregate costs'!AQ$15="-","-",SUM('2a Aggregate costs'!AQ$15,'2a Aggregate costs'!AQ$16,'2a Aggregate costs'!AQ$17,'2a Aggregate costs'!AQ50)*'3a Demand'!$C$9+'2a Aggregate costs'!AQ$18)</f>
        <v>-</v>
      </c>
      <c r="AQ27" s="106" t="str">
        <f>IF('2a Aggregate costs'!AR$15="-","-",SUM('2a Aggregate costs'!AR$15,'2a Aggregate costs'!AR$16,'2a Aggregate costs'!AR$17,'2a Aggregate costs'!AR50)*'3a Demand'!$C$9+'2a Aggregate costs'!AR$18)</f>
        <v>-</v>
      </c>
      <c r="AR27" s="106" t="str">
        <f>IF('2a Aggregate costs'!AS$15="-","-",SUM('2a Aggregate costs'!AS$15,'2a Aggregate costs'!AS$16,'2a Aggregate costs'!AS$17,'2a Aggregate costs'!AS50)*'3a Demand'!$C$9+'2a Aggregate costs'!AS$18)</f>
        <v>-</v>
      </c>
      <c r="AS27" s="106" t="str">
        <f>IF('2a Aggregate costs'!AT$15="-","-",SUM('2a Aggregate costs'!AT$15,'2a Aggregate costs'!AT$16,'2a Aggregate costs'!AT$17,'2a Aggregate costs'!AT50)*'3a Demand'!$C$9+'2a Aggregate costs'!AT$18)</f>
        <v>-</v>
      </c>
      <c r="AT27" s="106" t="str">
        <f>IF('2a Aggregate costs'!AU$15="-","-",SUM('2a Aggregate costs'!AU$15,'2a Aggregate costs'!AU$16,'2a Aggregate costs'!AU$17,'2a Aggregate costs'!AU50)*'3a Demand'!$C$9+'2a Aggregate costs'!AU$18)</f>
        <v>-</v>
      </c>
      <c r="AU27" s="106" t="str">
        <f>IF('2a Aggregate costs'!AV$15="-","-",SUM('2a Aggregate costs'!AV$15,'2a Aggregate costs'!AV$16,'2a Aggregate costs'!AV$17,'2a Aggregate costs'!AV50)*'3a Demand'!$C$9+'2a Aggregate costs'!AV$18)</f>
        <v>-</v>
      </c>
      <c r="AV27" s="106" t="str">
        <f>IF('2a Aggregate costs'!AW$15="-","-",SUM('2a Aggregate costs'!AW$15,'2a Aggregate costs'!AW$16,'2a Aggregate costs'!AW$17,'2a Aggregate costs'!AW50)*'3a Demand'!$C$9+'2a Aggregate costs'!AW$18)</f>
        <v>-</v>
      </c>
      <c r="AW27" s="106" t="str">
        <f>IF('2a Aggregate costs'!AX$15="-","-",SUM('2a Aggregate costs'!AX$15,'2a Aggregate costs'!AX$16,'2a Aggregate costs'!AX$17,'2a Aggregate costs'!AX50)*'3a Demand'!$C$9+'2a Aggregate costs'!AX$18)</f>
        <v>-</v>
      </c>
      <c r="AX27" s="106" t="str">
        <f>IF('2a Aggregate costs'!AY$15="-","-",SUM('2a Aggregate costs'!AY$15,'2a Aggregate costs'!AY$16,'2a Aggregate costs'!AY$17,'2a Aggregate costs'!AY50)*'3a Demand'!$C$9+'2a Aggregate costs'!AY$18)</f>
        <v>-</v>
      </c>
      <c r="AY27" s="106" t="str">
        <f>IF('2a Aggregate costs'!AZ$15="-","-",SUM('2a Aggregate costs'!AZ$15,'2a Aggregate costs'!AZ$16,'2a Aggregate costs'!AZ$17,'2a Aggregate costs'!AZ50)*'3a Demand'!$C$9+'2a Aggregate costs'!AZ$18)</f>
        <v>-</v>
      </c>
      <c r="AZ27" s="106" t="str">
        <f>IF('2a Aggregate costs'!BA$15="-","-",SUM('2a Aggregate costs'!BA$15,'2a Aggregate costs'!BA$16,'2a Aggregate costs'!BA$17,'2a Aggregate costs'!BA50)*'3a Demand'!$C$9+'2a Aggregate costs'!BA$18)</f>
        <v>-</v>
      </c>
      <c r="BA27" s="106" t="str">
        <f>IF('2a Aggregate costs'!BB$15="-","-",SUM('2a Aggregate costs'!BB$15,'2a Aggregate costs'!BB$16,'2a Aggregate costs'!BB$17,'2a Aggregate costs'!BB50)*'3a Demand'!$C$9+'2a Aggregate costs'!BB$18)</f>
        <v>-</v>
      </c>
      <c r="BB27" s="106" t="str">
        <f>IF('2a Aggregate costs'!BC$15="-","-",SUM('2a Aggregate costs'!BC$15,'2a Aggregate costs'!BC$16,'2a Aggregate costs'!BC$17,'2a Aggregate costs'!BC50)*'3a Demand'!$C$9+'2a Aggregate costs'!BC$18)</f>
        <v>-</v>
      </c>
      <c r="BC27" s="106" t="str">
        <f>IF('2a Aggregate costs'!BD$15="-","-",SUM('2a Aggregate costs'!BD$15,'2a Aggregate costs'!BD$16,'2a Aggregate costs'!BD$17,'2a Aggregate costs'!BD50)*'3a Demand'!$C$9+'2a Aggregate costs'!BD$18)</f>
        <v>-</v>
      </c>
      <c r="BD27" s="106" t="str">
        <f>IF('2a Aggregate costs'!BE$15="-","-",SUM('2a Aggregate costs'!BE$15,'2a Aggregate costs'!BE$16,'2a Aggregate costs'!BE$17,'2a Aggregate costs'!BE50)*'3a Demand'!$C$9+'2a Aggregate costs'!BE$18)</f>
        <v>-</v>
      </c>
      <c r="BE27" s="106" t="str">
        <f>IF('2a Aggregate costs'!BF$15="-","-",SUM('2a Aggregate costs'!BF$15,'2a Aggregate costs'!BF$16,'2a Aggregate costs'!BF$17,'2a Aggregate costs'!BF50)*'3a Demand'!$C$9+'2a Aggregate costs'!BF$18)</f>
        <v>-</v>
      </c>
    </row>
    <row r="28" spans="1:57" ht="12.75" customHeight="1">
      <c r="A28" s="14"/>
      <c r="B28" s="321"/>
      <c r="C28" s="108" t="s">
        <v>243</v>
      </c>
      <c r="D28" s="322"/>
      <c r="E28" s="323"/>
      <c r="F28" s="28"/>
      <c r="G28" s="106">
        <f>IF('2a Aggregate costs'!H$15="-","-",SUM('2a Aggregate costs'!H$15,'2a Aggregate costs'!H$16,'2a Aggregate costs'!H$17,'2a Aggregate costs'!H51)*'3a Demand'!$C$9+'2a Aggregate costs'!H$18)</f>
        <v>68.561535547115341</v>
      </c>
      <c r="H28" s="106">
        <f>IF('2a Aggregate costs'!I$15="-","-",SUM('2a Aggregate costs'!I$15,'2a Aggregate costs'!I$16,'2a Aggregate costs'!I$17,'2a Aggregate costs'!I51)*'3a Demand'!$C$9+'2a Aggregate costs'!I$18)</f>
        <v>68.541356014491441</v>
      </c>
      <c r="I28" s="106">
        <f>IF('2a Aggregate costs'!J$15="-","-",SUM('2a Aggregate costs'!J$15,'2a Aggregate costs'!J$16,'2a Aggregate costs'!J$17,'2a Aggregate costs'!J51)*'3a Demand'!$C$9+'2a Aggregate costs'!J$18)</f>
        <v>83.610526084658687</v>
      </c>
      <c r="J28" s="106">
        <f>IF('2a Aggregate costs'!K$15="-","-",SUM('2a Aggregate costs'!K$15,'2a Aggregate costs'!K$16,'2a Aggregate costs'!K$17,'2a Aggregate costs'!K51)*'3a Demand'!$C$9+'2a Aggregate costs'!K$18)</f>
        <v>83.533501738419957</v>
      </c>
      <c r="K28" s="106">
        <f>IF('2a Aggregate costs'!L$15="-","-",SUM('2a Aggregate costs'!L$15,'2a Aggregate costs'!L$16,'2a Aggregate costs'!L$17,'2a Aggregate costs'!L51)*'3a Demand'!$C$9+'2a Aggregate costs'!L$18)</f>
        <v>88.913467115883748</v>
      </c>
      <c r="L28" s="106">
        <f>IF('2a Aggregate costs'!M$15="-","-",SUM('2a Aggregate costs'!M$15,'2a Aggregate costs'!M$16,'2a Aggregate costs'!M$17,'2a Aggregate costs'!M51)*'3a Demand'!$C$9+'2a Aggregate costs'!M$18)</f>
        <v>89.228300262933061</v>
      </c>
      <c r="M28" s="106">
        <f>IF('2a Aggregate costs'!N$15="-","-",SUM('2a Aggregate costs'!N$15,'2a Aggregate costs'!N$16,'2a Aggregate costs'!N$17,'2a Aggregate costs'!N51)*'3a Demand'!$C$9+'2a Aggregate costs'!N$18)</f>
        <v>103.1975772857277</v>
      </c>
      <c r="N28" s="106">
        <f>IF('2a Aggregate costs'!O$15="-","-",SUM('2a Aggregate costs'!O$15,'2a Aggregate costs'!O$16,'2a Aggregate costs'!O$17,'2a Aggregate costs'!O51)*'3a Demand'!$C$9+'2a Aggregate costs'!O$18)</f>
        <v>103.26692366239108</v>
      </c>
      <c r="O28" s="84"/>
      <c r="P28" s="106">
        <f>IF('2a Aggregate costs'!Q$15="-","-",SUM('2a Aggregate costs'!Q$15,'2a Aggregate costs'!Q$16,'2a Aggregate costs'!Q$17,'2a Aggregate costs'!Q51)*'3a Demand'!$C$9+'2a Aggregate costs'!Q$18)</f>
        <v>103.26692366239108</v>
      </c>
      <c r="Q28" s="106">
        <f>IF('2a Aggregate costs'!R$15="-","-",SUM('2a Aggregate costs'!R$15,'2a Aggregate costs'!R$16,'2a Aggregate costs'!R$17,'2a Aggregate costs'!R51)*'3a Demand'!$C$9+'2a Aggregate costs'!R$18)</f>
        <v>110.39865962258104</v>
      </c>
      <c r="R28" s="106">
        <f>IF('2a Aggregate costs'!S$15="-","-",SUM('2a Aggregate costs'!S$15,'2a Aggregate costs'!S$16,'2a Aggregate costs'!S$17,'2a Aggregate costs'!S51)*'3a Demand'!$C$9+'2a Aggregate costs'!S$18)</f>
        <v>111.70578352345682</v>
      </c>
      <c r="S28" s="106">
        <f>IF('2a Aggregate costs'!T$15="-","-",SUM('2a Aggregate costs'!T$15,'2a Aggregate costs'!T$16,'2a Aggregate costs'!T$17,'2a Aggregate costs'!T51)*'3a Demand'!$C$9+'2a Aggregate costs'!T$18)</f>
        <v>114.90052002495398</v>
      </c>
      <c r="T28" s="106">
        <f>IF('2a Aggregate costs'!U$15="-","-",SUM('2a Aggregate costs'!U$15,'2a Aggregate costs'!U$16,'2a Aggregate costs'!U$17,'2a Aggregate costs'!U51)*'3a Demand'!$C$9+'2a Aggregate costs'!U$18)</f>
        <v>114.42647410138612</v>
      </c>
      <c r="U28" s="106">
        <f>IF('2a Aggregate costs'!V$15="-","-",SUM('2a Aggregate costs'!V$15,'2a Aggregate costs'!V$16,'2a Aggregate costs'!V$17,'2a Aggregate costs'!V51)*'3a Demand'!$C$9+'2a Aggregate costs'!V$18)</f>
        <v>121.06777152784824</v>
      </c>
      <c r="V28" s="106">
        <f>IF('2a Aggregate costs'!W$15="-","-",SUM('2a Aggregate costs'!W$15,'2a Aggregate costs'!W$16,'2a Aggregate costs'!W$17,'2a Aggregate costs'!W51)*'3a Demand'!$C$9+'2a Aggregate costs'!W$18)</f>
        <v>120.48357221108611</v>
      </c>
      <c r="W28" s="106">
        <f>IF('2a Aggregate costs'!X$15="-","-",SUM('2a Aggregate costs'!X$15,'2a Aggregate costs'!X$16,'2a Aggregate costs'!X$17,'2a Aggregate costs'!X51)*'3a Demand'!$C$9+'2a Aggregate costs'!X$18)</f>
        <v>126.59301454762269</v>
      </c>
      <c r="X28" s="84"/>
      <c r="Y28" s="106">
        <f>IF('2a Aggregate costs'!X$15="-","-",SUM('2a Aggregate costs'!X$15,'2a Aggregate costs'!X$16,'2a Aggregate costs'!X$17,'2a Aggregate costs'!X51)*'3a Demand'!$C$9+'2a Aggregate costs'!X$18)</f>
        <v>126.59301454762269</v>
      </c>
      <c r="Z28" s="106">
        <f>IF('2a Aggregate costs'!AA$15="-","-",SUM('2a Aggregate costs'!AA$15,'2a Aggregate costs'!AA$16,'2a Aggregate costs'!AA$17,'2a Aggregate costs'!AA51)*'3a Demand'!$C$9+'2a Aggregate costs'!AA$18)</f>
        <v>125.51105855929146</v>
      </c>
      <c r="AA28" s="106">
        <f>IF('2a Aggregate costs'!AB$15="-","-",SUM('2a Aggregate costs'!AB$15,'2a Aggregate costs'!AB$16,'2a Aggregate costs'!AB$17,'2a Aggregate costs'!AB51)*'3a Demand'!$C$9+'2a Aggregate costs'!AB$18)</f>
        <v>139.73493733164406</v>
      </c>
      <c r="AB28" s="106">
        <f>IF('2a Aggregate costs'!AC$15="-","-",SUM('2a Aggregate costs'!AC$15,'2a Aggregate costs'!AC$16,'2a Aggregate costs'!AC$17,'2a Aggregate costs'!AC51)*'3a Demand'!$C$9+'2a Aggregate costs'!AC$18)</f>
        <v>139.73493733164406</v>
      </c>
      <c r="AC28" s="106">
        <f>IF('2a Aggregate costs'!AD$15="-","-",SUM('2a Aggregate costs'!AD$15,'2a Aggregate costs'!AD$16,'2a Aggregate costs'!AD$17,'2a Aggregate costs'!AD51)*'3a Demand'!$C$9+'2a Aggregate costs'!AD$18)</f>
        <v>141.40937514983133</v>
      </c>
      <c r="AD28" s="106">
        <f>IF('2a Aggregate costs'!AE$15="-","-",SUM('2a Aggregate costs'!AE$15,'2a Aggregate costs'!AE$16,'2a Aggregate costs'!AE$17,'2a Aggregate costs'!AE51)*'3a Demand'!$C$9+'2a Aggregate costs'!AE$18)</f>
        <v>141.40937514983133</v>
      </c>
      <c r="AE28" s="106">
        <f>IF('2a Aggregate costs'!AF$15="-","-",SUM('2a Aggregate costs'!AF$15,'2a Aggregate costs'!AF$16,'2a Aggregate costs'!AF$17,'2a Aggregate costs'!AF51)*'3a Demand'!$C$9+'2a Aggregate costs'!AF$18)</f>
        <v>161.63297797400338</v>
      </c>
      <c r="AF28" s="106">
        <f>IF('2a Aggregate costs'!AG$15="-","-",SUM('2a Aggregate costs'!AG$15,'2a Aggregate costs'!AG$16,'2a Aggregate costs'!AG$17,'2a Aggregate costs'!AG51)*'3a Demand'!$C$9+'2a Aggregate costs'!AG$18)</f>
        <v>161.63297797400338</v>
      </c>
      <c r="AG28" s="106">
        <f>IF('2a Aggregate costs'!AH$15="-","-",SUM('2a Aggregate costs'!AH$15,'2a Aggregate costs'!AH$16,'2a Aggregate costs'!AH$17,'2a Aggregate costs'!AH51)*'3a Demand'!$C$9+'2a Aggregate costs'!AH$18)</f>
        <v>160.47923285375899</v>
      </c>
      <c r="AH28" s="106" t="str">
        <f>IF('2a Aggregate costs'!AI$15="-","-",SUM('2a Aggregate costs'!AI$15,'2a Aggregate costs'!AI$16,'2a Aggregate costs'!AI$17,'2a Aggregate costs'!AI51)*'3a Demand'!$C$9+'2a Aggregate costs'!AI$18)</f>
        <v>-</v>
      </c>
      <c r="AI28" s="106" t="str">
        <f>IF('2a Aggregate costs'!AJ$15="-","-",SUM('2a Aggregate costs'!AJ$15,'2a Aggregate costs'!AJ$16,'2a Aggregate costs'!AJ$17,'2a Aggregate costs'!AJ51)*'3a Demand'!$C$9+'2a Aggregate costs'!AJ$18)</f>
        <v>-</v>
      </c>
      <c r="AJ28" s="106" t="str">
        <f>IF('2a Aggregate costs'!AK$15="-","-",SUM('2a Aggregate costs'!AK$15,'2a Aggregate costs'!AK$16,'2a Aggregate costs'!AK$17,'2a Aggregate costs'!AK51)*'3a Demand'!$C$9+'2a Aggregate costs'!AK$18)</f>
        <v>-</v>
      </c>
      <c r="AK28" s="106" t="str">
        <f>IF('2a Aggregate costs'!AL$15="-","-",SUM('2a Aggregate costs'!AL$15,'2a Aggregate costs'!AL$16,'2a Aggregate costs'!AL$17,'2a Aggregate costs'!AL51)*'3a Demand'!$C$9+'2a Aggregate costs'!AL$18)</f>
        <v>-</v>
      </c>
      <c r="AL28" s="106" t="str">
        <f>IF('2a Aggregate costs'!AM$15="-","-",SUM('2a Aggregate costs'!AM$15,'2a Aggregate costs'!AM$16,'2a Aggregate costs'!AM$17,'2a Aggregate costs'!AM51)*'3a Demand'!$C$9+'2a Aggregate costs'!AM$18)</f>
        <v>-</v>
      </c>
      <c r="AM28" s="106" t="str">
        <f>IF('2a Aggregate costs'!AN$15="-","-",SUM('2a Aggregate costs'!AN$15,'2a Aggregate costs'!AN$16,'2a Aggregate costs'!AN$17,'2a Aggregate costs'!AN51)*'3a Demand'!$C$9+'2a Aggregate costs'!AN$18)</f>
        <v>-</v>
      </c>
      <c r="AN28" s="106" t="str">
        <f>IF('2a Aggregate costs'!AO$15="-","-",SUM('2a Aggregate costs'!AO$15,'2a Aggregate costs'!AO$16,'2a Aggregate costs'!AO$17,'2a Aggregate costs'!AO51)*'3a Demand'!$C$9+'2a Aggregate costs'!AO$18)</f>
        <v>-</v>
      </c>
      <c r="AO28" s="106" t="str">
        <f>IF('2a Aggregate costs'!AP$15="-","-",SUM('2a Aggregate costs'!AP$15,'2a Aggregate costs'!AP$16,'2a Aggregate costs'!AP$17,'2a Aggregate costs'!AP51)*'3a Demand'!$C$9+'2a Aggregate costs'!AP$18)</f>
        <v>-</v>
      </c>
      <c r="AP28" s="106" t="str">
        <f>IF('2a Aggregate costs'!AQ$15="-","-",SUM('2a Aggregate costs'!AQ$15,'2a Aggregate costs'!AQ$16,'2a Aggregate costs'!AQ$17,'2a Aggregate costs'!AQ51)*'3a Demand'!$C$9+'2a Aggregate costs'!AQ$18)</f>
        <v>-</v>
      </c>
      <c r="AQ28" s="106" t="str">
        <f>IF('2a Aggregate costs'!AR$15="-","-",SUM('2a Aggregate costs'!AR$15,'2a Aggregate costs'!AR$16,'2a Aggregate costs'!AR$17,'2a Aggregate costs'!AR51)*'3a Demand'!$C$9+'2a Aggregate costs'!AR$18)</f>
        <v>-</v>
      </c>
      <c r="AR28" s="106" t="str">
        <f>IF('2a Aggregate costs'!AS$15="-","-",SUM('2a Aggregate costs'!AS$15,'2a Aggregate costs'!AS$16,'2a Aggregate costs'!AS$17,'2a Aggregate costs'!AS51)*'3a Demand'!$C$9+'2a Aggregate costs'!AS$18)</f>
        <v>-</v>
      </c>
      <c r="AS28" s="106" t="str">
        <f>IF('2a Aggregate costs'!AT$15="-","-",SUM('2a Aggregate costs'!AT$15,'2a Aggregate costs'!AT$16,'2a Aggregate costs'!AT$17,'2a Aggregate costs'!AT51)*'3a Demand'!$C$9+'2a Aggregate costs'!AT$18)</f>
        <v>-</v>
      </c>
      <c r="AT28" s="106" t="str">
        <f>IF('2a Aggregate costs'!AU$15="-","-",SUM('2a Aggregate costs'!AU$15,'2a Aggregate costs'!AU$16,'2a Aggregate costs'!AU$17,'2a Aggregate costs'!AU51)*'3a Demand'!$C$9+'2a Aggregate costs'!AU$18)</f>
        <v>-</v>
      </c>
      <c r="AU28" s="106" t="str">
        <f>IF('2a Aggregate costs'!AV$15="-","-",SUM('2a Aggregate costs'!AV$15,'2a Aggregate costs'!AV$16,'2a Aggregate costs'!AV$17,'2a Aggregate costs'!AV51)*'3a Demand'!$C$9+'2a Aggregate costs'!AV$18)</f>
        <v>-</v>
      </c>
      <c r="AV28" s="106" t="str">
        <f>IF('2a Aggregate costs'!AW$15="-","-",SUM('2a Aggregate costs'!AW$15,'2a Aggregate costs'!AW$16,'2a Aggregate costs'!AW$17,'2a Aggregate costs'!AW51)*'3a Demand'!$C$9+'2a Aggregate costs'!AW$18)</f>
        <v>-</v>
      </c>
      <c r="AW28" s="106" t="str">
        <f>IF('2a Aggregate costs'!AX$15="-","-",SUM('2a Aggregate costs'!AX$15,'2a Aggregate costs'!AX$16,'2a Aggregate costs'!AX$17,'2a Aggregate costs'!AX51)*'3a Demand'!$C$9+'2a Aggregate costs'!AX$18)</f>
        <v>-</v>
      </c>
      <c r="AX28" s="106" t="str">
        <f>IF('2a Aggregate costs'!AY$15="-","-",SUM('2a Aggregate costs'!AY$15,'2a Aggregate costs'!AY$16,'2a Aggregate costs'!AY$17,'2a Aggregate costs'!AY51)*'3a Demand'!$C$9+'2a Aggregate costs'!AY$18)</f>
        <v>-</v>
      </c>
      <c r="AY28" s="106" t="str">
        <f>IF('2a Aggregate costs'!AZ$15="-","-",SUM('2a Aggregate costs'!AZ$15,'2a Aggregate costs'!AZ$16,'2a Aggregate costs'!AZ$17,'2a Aggregate costs'!AZ51)*'3a Demand'!$C$9+'2a Aggregate costs'!AZ$18)</f>
        <v>-</v>
      </c>
      <c r="AZ28" s="106" t="str">
        <f>IF('2a Aggregate costs'!BA$15="-","-",SUM('2a Aggregate costs'!BA$15,'2a Aggregate costs'!BA$16,'2a Aggregate costs'!BA$17,'2a Aggregate costs'!BA51)*'3a Demand'!$C$9+'2a Aggregate costs'!BA$18)</f>
        <v>-</v>
      </c>
      <c r="BA28" s="106" t="str">
        <f>IF('2a Aggregate costs'!BB$15="-","-",SUM('2a Aggregate costs'!BB$15,'2a Aggregate costs'!BB$16,'2a Aggregate costs'!BB$17,'2a Aggregate costs'!BB51)*'3a Demand'!$C$9+'2a Aggregate costs'!BB$18)</f>
        <v>-</v>
      </c>
      <c r="BB28" s="106" t="str">
        <f>IF('2a Aggregate costs'!BC$15="-","-",SUM('2a Aggregate costs'!BC$15,'2a Aggregate costs'!BC$16,'2a Aggregate costs'!BC$17,'2a Aggregate costs'!BC51)*'3a Demand'!$C$9+'2a Aggregate costs'!BC$18)</f>
        <v>-</v>
      </c>
      <c r="BC28" s="106" t="str">
        <f>IF('2a Aggregate costs'!BD$15="-","-",SUM('2a Aggregate costs'!BD$15,'2a Aggregate costs'!BD$16,'2a Aggregate costs'!BD$17,'2a Aggregate costs'!BD51)*'3a Demand'!$C$9+'2a Aggregate costs'!BD$18)</f>
        <v>-</v>
      </c>
      <c r="BD28" s="106" t="str">
        <f>IF('2a Aggregate costs'!BE$15="-","-",SUM('2a Aggregate costs'!BE$15,'2a Aggregate costs'!BE$16,'2a Aggregate costs'!BE$17,'2a Aggregate costs'!BE51)*'3a Demand'!$C$9+'2a Aggregate costs'!BE$18)</f>
        <v>-</v>
      </c>
      <c r="BE28" s="106" t="str">
        <f>IF('2a Aggregate costs'!BF$15="-","-",SUM('2a Aggregate costs'!BF$15,'2a Aggregate costs'!BF$16,'2a Aggregate costs'!BF$17,'2a Aggregate costs'!BF51)*'3a Demand'!$C$9+'2a Aggregate costs'!BF$18)</f>
        <v>-</v>
      </c>
    </row>
    <row r="29" spans="1:57" ht="12.75" customHeight="1">
      <c r="A29" s="14"/>
      <c r="B29" s="319" t="s">
        <v>244</v>
      </c>
      <c r="C29" s="108" t="s">
        <v>229</v>
      </c>
      <c r="D29" s="322"/>
      <c r="E29" s="323"/>
      <c r="F29" s="28"/>
      <c r="G29" s="106">
        <f>IF('2a Aggregate costs'!H$20="-","-",SUM('2a Aggregate costs'!H$20,'2a Aggregate costs'!H$21,'2a Aggregate costs'!H$22,'2a Aggregate costs'!H52)*'3a Demand'!$C$10+'2a Aggregate costs'!H$23)</f>
        <v>90.567117574535118</v>
      </c>
      <c r="H29" s="106">
        <f>IF('2a Aggregate costs'!I$20="-","-",SUM('2a Aggregate costs'!I$20,'2a Aggregate costs'!I$21,'2a Aggregate costs'!I$22,'2a Aggregate costs'!I52)*'3a Demand'!$C$10+'2a Aggregate costs'!I$23)</f>
        <v>90.539715227948449</v>
      </c>
      <c r="I29" s="106">
        <f>IF('2a Aggregate costs'!J$20="-","-",SUM('2a Aggregate costs'!J$20,'2a Aggregate costs'!J$21,'2a Aggregate costs'!J$22,'2a Aggregate costs'!J52)*'3a Demand'!$C$10+'2a Aggregate costs'!J$23)</f>
        <v>110.93375524613953</v>
      </c>
      <c r="J29" s="106">
        <f>IF('2a Aggregate costs'!K$20="-","-",SUM('2a Aggregate costs'!K$20,'2a Aggregate costs'!K$21,'2a Aggregate costs'!K$22,'2a Aggregate costs'!K52)*'3a Demand'!$C$10+'2a Aggregate costs'!K$23)</f>
        <v>110.82956935883448</v>
      </c>
      <c r="K29" s="106">
        <f>IF('2a Aggregate costs'!L$20="-","-",SUM('2a Aggregate costs'!L$20,'2a Aggregate costs'!L$21,'2a Aggregate costs'!L$22,'2a Aggregate costs'!L52)*'3a Demand'!$C$10+'2a Aggregate costs'!L$23)</f>
        <v>118.09032386370301</v>
      </c>
      <c r="L29" s="106">
        <f>IF('2a Aggregate costs'!M$20="-","-",SUM('2a Aggregate costs'!M$20,'2a Aggregate costs'!M$21,'2a Aggregate costs'!M$22,'2a Aggregate costs'!M52)*'3a Demand'!$C$10+'2a Aggregate costs'!M$23)</f>
        <v>118.51679614989217</v>
      </c>
      <c r="M29" s="106">
        <f>IF('2a Aggregate costs'!N$20="-","-",SUM('2a Aggregate costs'!N$20,'2a Aggregate costs'!N$21,'2a Aggregate costs'!N$22,'2a Aggregate costs'!N52)*'3a Demand'!$C$10+'2a Aggregate costs'!N$23)</f>
        <v>137.28103747432181</v>
      </c>
      <c r="N29" s="106">
        <f>IF('2a Aggregate costs'!O$20="-","-",SUM('2a Aggregate costs'!O$20,'2a Aggregate costs'!O$21,'2a Aggregate costs'!O$22,'2a Aggregate costs'!O52)*'3a Demand'!$C$10+'2a Aggregate costs'!O$23)</f>
        <v>137.37474822713054</v>
      </c>
      <c r="O29" s="84"/>
      <c r="P29" s="106">
        <f>IF('2a Aggregate costs'!Q$20="-","-",SUM('2a Aggregate costs'!Q$20,'2a Aggregate costs'!Q$21,'2a Aggregate costs'!Q$22,'2a Aggregate costs'!Q52)*'3a Demand'!$C$10+'2a Aggregate costs'!Q$23)</f>
        <v>137.37474822713054</v>
      </c>
      <c r="Q29" s="106">
        <f>IF('2a Aggregate costs'!R$20="-","-",SUM('2a Aggregate costs'!R$20,'2a Aggregate costs'!R$21,'2a Aggregate costs'!R$22,'2a Aggregate costs'!R52)*'3a Demand'!$C$10+'2a Aggregate costs'!R$23)</f>
        <v>146.98247069035597</v>
      </c>
      <c r="R29" s="106">
        <f>IF('2a Aggregate costs'!S$20="-","-",SUM('2a Aggregate costs'!S$20,'2a Aggregate costs'!S$21,'2a Aggregate costs'!S$22,'2a Aggregate costs'!S52)*'3a Demand'!$C$10+'2a Aggregate costs'!S$23)</f>
        <v>148.78953098726072</v>
      </c>
      <c r="S29" s="106">
        <f>IF('2a Aggregate costs'!T$20="-","-",SUM('2a Aggregate costs'!T$20,'2a Aggregate costs'!T$21,'2a Aggregate costs'!T$22,'2a Aggregate costs'!T52)*'3a Demand'!$C$10+'2a Aggregate costs'!T$23)</f>
        <v>153.05757283847046</v>
      </c>
      <c r="T29" s="106">
        <f>IF('2a Aggregate costs'!U$20="-","-",SUM('2a Aggregate costs'!U$20,'2a Aggregate costs'!U$21,'2a Aggregate costs'!U$22,'2a Aggregate costs'!U52)*'3a Demand'!$C$10+'2a Aggregate costs'!U$23)</f>
        <v>152.51322827949241</v>
      </c>
      <c r="U29" s="106">
        <f>IF('2a Aggregate costs'!V$20="-","-",SUM('2a Aggregate costs'!V$20,'2a Aggregate costs'!V$21,'2a Aggregate costs'!V$22,'2a Aggregate costs'!V52)*'3a Demand'!$C$10+'2a Aggregate costs'!V$23)</f>
        <v>161.48084871216054</v>
      </c>
      <c r="V29" s="106">
        <f>IF('2a Aggregate costs'!W$20="-","-",SUM('2a Aggregate costs'!W$20,'2a Aggregate costs'!W$21,'2a Aggregate costs'!W$22,'2a Aggregate costs'!W52)*'3a Demand'!$C$10+'2a Aggregate costs'!W$23)</f>
        <v>160.72410222778456</v>
      </c>
      <c r="W29" s="106">
        <f>IF('2a Aggregate costs'!X$20="-","-",SUM('2a Aggregate costs'!X$20,'2a Aggregate costs'!X$21,'2a Aggregate costs'!X$22,'2a Aggregate costs'!X52)*'3a Demand'!$C$10+'2a Aggregate costs'!X$23)</f>
        <v>168.0685826419278</v>
      </c>
      <c r="X29" s="84"/>
      <c r="Y29" s="106">
        <f>IF('2a Aggregate costs'!X$20="-","-",SUM('2a Aggregate costs'!X$20,'2a Aggregate costs'!X$21,'2a Aggregate costs'!X$22,'2a Aggregate costs'!X52)*'3a Demand'!$C$10+'2a Aggregate costs'!X$23)</f>
        <v>168.0685826419278</v>
      </c>
      <c r="Z29" s="106">
        <f>IF('2a Aggregate costs'!AA$20="-","-",SUM('2a Aggregate costs'!AA$20,'2a Aggregate costs'!AA$21,'2a Aggregate costs'!AA$22,'2a Aggregate costs'!AA52)*'3a Demand'!$C$10+'2a Aggregate costs'!AA$23)</f>
        <v>166.4986566806993</v>
      </c>
      <c r="AA29" s="106">
        <f>IF('2a Aggregate costs'!AB$20="-","-",SUM('2a Aggregate costs'!AB$20,'2a Aggregate costs'!AB$21,'2a Aggregate costs'!AB$22,'2a Aggregate costs'!AB52)*'3a Demand'!$C$10+'2a Aggregate costs'!AB$23)</f>
        <v>185.65371798796323</v>
      </c>
      <c r="AB29" s="106">
        <f>IF('2a Aggregate costs'!AC$20="-","-",SUM('2a Aggregate costs'!AC$20,'2a Aggregate costs'!AC$21,'2a Aggregate costs'!AC$22,'2a Aggregate costs'!AC52)*'3a Demand'!$C$10+'2a Aggregate costs'!AC$23)</f>
        <v>185.65371798796323</v>
      </c>
      <c r="AC29" s="106">
        <f>IF('2a Aggregate costs'!AD$20="-","-",SUM('2a Aggregate costs'!AD$20,'2a Aggregate costs'!AD$21,'2a Aggregate costs'!AD$22,'2a Aggregate costs'!AD52)*'3a Demand'!$C$10+'2a Aggregate costs'!AD$23)</f>
        <v>187.92345902355325</v>
      </c>
      <c r="AD29" s="106">
        <f>IF('2a Aggregate costs'!AE$20="-","-",SUM('2a Aggregate costs'!AE$20,'2a Aggregate costs'!AE$21,'2a Aggregate costs'!AE$22,'2a Aggregate costs'!AE52)*'3a Demand'!$C$10+'2a Aggregate costs'!AE$23)</f>
        <v>187.92345902355325</v>
      </c>
      <c r="AE29" s="106">
        <f>IF('2a Aggregate costs'!AF$20="-","-",SUM('2a Aggregate costs'!AF$20,'2a Aggregate costs'!AF$21,'2a Aggregate costs'!AF$22,'2a Aggregate costs'!AF52)*'3a Demand'!$C$10+'2a Aggregate costs'!AF$23)</f>
        <v>215.11200985901718</v>
      </c>
      <c r="AF29" s="106">
        <f>IF('2a Aggregate costs'!AG$20="-","-",SUM('2a Aggregate costs'!AG$20,'2a Aggregate costs'!AG$21,'2a Aggregate costs'!AG$22,'2a Aggregate costs'!AG52)*'3a Demand'!$C$10+'2a Aggregate costs'!AG$23)</f>
        <v>215.11200985901718</v>
      </c>
      <c r="AG29" s="106">
        <f>IF('2a Aggregate costs'!AH$20="-","-",SUM('2a Aggregate costs'!AH$20,'2a Aggregate costs'!AH$21,'2a Aggregate costs'!AH$22,'2a Aggregate costs'!AH52)*'3a Demand'!$C$10+'2a Aggregate costs'!AH$23)</f>
        <v>213.5486878786254</v>
      </c>
      <c r="AH29" s="106" t="str">
        <f>IF('2a Aggregate costs'!AI$20="-","-",SUM('2a Aggregate costs'!AI$20,'2a Aggregate costs'!AI$21,'2a Aggregate costs'!AI$22,'2a Aggregate costs'!AI52)*'3a Demand'!$C$10+'2a Aggregate costs'!AI$23)</f>
        <v>-</v>
      </c>
      <c r="AI29" s="106" t="str">
        <f>IF('2a Aggregate costs'!AJ$20="-","-",SUM('2a Aggregate costs'!AJ$20,'2a Aggregate costs'!AJ$21,'2a Aggregate costs'!AJ$22,'2a Aggregate costs'!AJ52)*'3a Demand'!$C$10+'2a Aggregate costs'!AJ$23)</f>
        <v>-</v>
      </c>
      <c r="AJ29" s="106" t="str">
        <f>IF('2a Aggregate costs'!AK$20="-","-",SUM('2a Aggregate costs'!AK$20,'2a Aggregate costs'!AK$21,'2a Aggregate costs'!AK$22,'2a Aggregate costs'!AK52)*'3a Demand'!$C$10+'2a Aggregate costs'!AK$23)</f>
        <v>-</v>
      </c>
      <c r="AK29" s="106" t="str">
        <f>IF('2a Aggregate costs'!AL$20="-","-",SUM('2a Aggregate costs'!AL$20,'2a Aggregate costs'!AL$21,'2a Aggregate costs'!AL$22,'2a Aggregate costs'!AL52)*'3a Demand'!$C$10+'2a Aggregate costs'!AL$23)</f>
        <v>-</v>
      </c>
      <c r="AL29" s="106" t="str">
        <f>IF('2a Aggregate costs'!AM$20="-","-",SUM('2a Aggregate costs'!AM$20,'2a Aggregate costs'!AM$21,'2a Aggregate costs'!AM$22,'2a Aggregate costs'!AM52)*'3a Demand'!$C$10+'2a Aggregate costs'!AM$23)</f>
        <v>-</v>
      </c>
      <c r="AM29" s="106" t="str">
        <f>IF('2a Aggregate costs'!AN$20="-","-",SUM('2a Aggregate costs'!AN$20,'2a Aggregate costs'!AN$21,'2a Aggregate costs'!AN$22,'2a Aggregate costs'!AN52)*'3a Demand'!$C$10+'2a Aggregate costs'!AN$23)</f>
        <v>-</v>
      </c>
      <c r="AN29" s="106" t="str">
        <f>IF('2a Aggregate costs'!AO$20="-","-",SUM('2a Aggregate costs'!AO$20,'2a Aggregate costs'!AO$21,'2a Aggregate costs'!AO$22,'2a Aggregate costs'!AO52)*'3a Demand'!$C$10+'2a Aggregate costs'!AO$23)</f>
        <v>-</v>
      </c>
      <c r="AO29" s="106" t="str">
        <f>IF('2a Aggregate costs'!AP$20="-","-",SUM('2a Aggregate costs'!AP$20,'2a Aggregate costs'!AP$21,'2a Aggregate costs'!AP$22,'2a Aggregate costs'!AP52)*'3a Demand'!$C$10+'2a Aggregate costs'!AP$23)</f>
        <v>-</v>
      </c>
      <c r="AP29" s="106" t="str">
        <f>IF('2a Aggregate costs'!AQ$20="-","-",SUM('2a Aggregate costs'!AQ$20,'2a Aggregate costs'!AQ$21,'2a Aggregate costs'!AQ$22,'2a Aggregate costs'!AQ52)*'3a Demand'!$C$10+'2a Aggregate costs'!AQ$23)</f>
        <v>-</v>
      </c>
      <c r="AQ29" s="106" t="str">
        <f>IF('2a Aggregate costs'!AR$20="-","-",SUM('2a Aggregate costs'!AR$20,'2a Aggregate costs'!AR$21,'2a Aggregate costs'!AR$22,'2a Aggregate costs'!AR52)*'3a Demand'!$C$10+'2a Aggregate costs'!AR$23)</f>
        <v>-</v>
      </c>
      <c r="AR29" s="106" t="str">
        <f>IF('2a Aggregate costs'!AS$20="-","-",SUM('2a Aggregate costs'!AS$20,'2a Aggregate costs'!AS$21,'2a Aggregate costs'!AS$22,'2a Aggregate costs'!AS52)*'3a Demand'!$C$10+'2a Aggregate costs'!AS$23)</f>
        <v>-</v>
      </c>
      <c r="AS29" s="106" t="str">
        <f>IF('2a Aggregate costs'!AT$20="-","-",SUM('2a Aggregate costs'!AT$20,'2a Aggregate costs'!AT$21,'2a Aggregate costs'!AT$22,'2a Aggregate costs'!AT52)*'3a Demand'!$C$10+'2a Aggregate costs'!AT$23)</f>
        <v>-</v>
      </c>
      <c r="AT29" s="106" t="str">
        <f>IF('2a Aggregate costs'!AU$20="-","-",SUM('2a Aggregate costs'!AU$20,'2a Aggregate costs'!AU$21,'2a Aggregate costs'!AU$22,'2a Aggregate costs'!AU52)*'3a Demand'!$C$10+'2a Aggregate costs'!AU$23)</f>
        <v>-</v>
      </c>
      <c r="AU29" s="106" t="str">
        <f>IF('2a Aggregate costs'!AV$20="-","-",SUM('2a Aggregate costs'!AV$20,'2a Aggregate costs'!AV$21,'2a Aggregate costs'!AV$22,'2a Aggregate costs'!AV52)*'3a Demand'!$C$10+'2a Aggregate costs'!AV$23)</f>
        <v>-</v>
      </c>
      <c r="AV29" s="106" t="str">
        <f>IF('2a Aggregate costs'!AW$20="-","-",SUM('2a Aggregate costs'!AW$20,'2a Aggregate costs'!AW$21,'2a Aggregate costs'!AW$22,'2a Aggregate costs'!AW52)*'3a Demand'!$C$10+'2a Aggregate costs'!AW$23)</f>
        <v>-</v>
      </c>
      <c r="AW29" s="106" t="str">
        <f>IF('2a Aggregate costs'!AX$20="-","-",SUM('2a Aggregate costs'!AX$20,'2a Aggregate costs'!AX$21,'2a Aggregate costs'!AX$22,'2a Aggregate costs'!AX52)*'3a Demand'!$C$10+'2a Aggregate costs'!AX$23)</f>
        <v>-</v>
      </c>
      <c r="AX29" s="106" t="str">
        <f>IF('2a Aggregate costs'!AY$20="-","-",SUM('2a Aggregate costs'!AY$20,'2a Aggregate costs'!AY$21,'2a Aggregate costs'!AY$22,'2a Aggregate costs'!AY52)*'3a Demand'!$C$10+'2a Aggregate costs'!AY$23)</f>
        <v>-</v>
      </c>
      <c r="AY29" s="106" t="str">
        <f>IF('2a Aggregate costs'!AZ$20="-","-",SUM('2a Aggregate costs'!AZ$20,'2a Aggregate costs'!AZ$21,'2a Aggregate costs'!AZ$22,'2a Aggregate costs'!AZ52)*'3a Demand'!$C$10+'2a Aggregate costs'!AZ$23)</f>
        <v>-</v>
      </c>
      <c r="AZ29" s="106" t="str">
        <f>IF('2a Aggregate costs'!BA$20="-","-",SUM('2a Aggregate costs'!BA$20,'2a Aggregate costs'!BA$21,'2a Aggregate costs'!BA$22,'2a Aggregate costs'!BA52)*'3a Demand'!$C$10+'2a Aggregate costs'!BA$23)</f>
        <v>-</v>
      </c>
      <c r="BA29" s="106" t="str">
        <f>IF('2a Aggregate costs'!BB$20="-","-",SUM('2a Aggregate costs'!BB$20,'2a Aggregate costs'!BB$21,'2a Aggregate costs'!BB$22,'2a Aggregate costs'!BB52)*'3a Demand'!$C$10+'2a Aggregate costs'!BB$23)</f>
        <v>-</v>
      </c>
      <c r="BB29" s="106" t="str">
        <f>IF('2a Aggregate costs'!BC$20="-","-",SUM('2a Aggregate costs'!BC$20,'2a Aggregate costs'!BC$21,'2a Aggregate costs'!BC$22,'2a Aggregate costs'!BC52)*'3a Demand'!$C$10+'2a Aggregate costs'!BC$23)</f>
        <v>-</v>
      </c>
      <c r="BC29" s="106" t="str">
        <f>IF('2a Aggregate costs'!BD$20="-","-",SUM('2a Aggregate costs'!BD$20,'2a Aggregate costs'!BD$21,'2a Aggregate costs'!BD$22,'2a Aggregate costs'!BD52)*'3a Demand'!$C$10+'2a Aggregate costs'!BD$23)</f>
        <v>-</v>
      </c>
      <c r="BD29" s="106" t="str">
        <f>IF('2a Aggregate costs'!BE$20="-","-",SUM('2a Aggregate costs'!BE$20,'2a Aggregate costs'!BE$21,'2a Aggregate costs'!BE$22,'2a Aggregate costs'!BE52)*'3a Demand'!$C$10+'2a Aggregate costs'!BE$23)</f>
        <v>-</v>
      </c>
      <c r="BE29" s="106" t="str">
        <f>IF('2a Aggregate costs'!BF$20="-","-",SUM('2a Aggregate costs'!BF$20,'2a Aggregate costs'!BF$21,'2a Aggregate costs'!BF$22,'2a Aggregate costs'!BF52)*'3a Demand'!$C$10+'2a Aggregate costs'!BF$23)</f>
        <v>-</v>
      </c>
    </row>
    <row r="30" spans="1:57" ht="12.75" customHeight="1">
      <c r="A30" s="14"/>
      <c r="B30" s="320"/>
      <c r="C30" s="108" t="s">
        <v>231</v>
      </c>
      <c r="D30" s="322"/>
      <c r="E30" s="323"/>
      <c r="F30" s="28"/>
      <c r="G30" s="106">
        <f>IF('2a Aggregate costs'!H$20="-","-",SUM('2a Aggregate costs'!H$20,'2a Aggregate costs'!H$21,'2a Aggregate costs'!H$22,'2a Aggregate costs'!H53)*'3a Demand'!$C$10+'2a Aggregate costs'!H$23)</f>
        <v>90.54609019473989</v>
      </c>
      <c r="H30" s="106">
        <f>IF('2a Aggregate costs'!I$20="-","-",SUM('2a Aggregate costs'!I$20,'2a Aggregate costs'!I$21,'2a Aggregate costs'!I$22,'2a Aggregate costs'!I53)*'3a Demand'!$C$10+'2a Aggregate costs'!I$23)</f>
        <v>90.519025051486423</v>
      </c>
      <c r="I30" s="106">
        <f>IF('2a Aggregate costs'!J$20="-","-",SUM('2a Aggregate costs'!J$20,'2a Aggregate costs'!J$21,'2a Aggregate costs'!J$22,'2a Aggregate costs'!J53)*'3a Demand'!$C$10+'2a Aggregate costs'!J$23)</f>
        <v>110.91256850544242</v>
      </c>
      <c r="J30" s="106">
        <f>IF('2a Aggregate costs'!K$20="-","-",SUM('2a Aggregate costs'!K$20,'2a Aggregate costs'!K$21,'2a Aggregate costs'!K$22,'2a Aggregate costs'!K53)*'3a Demand'!$C$10+'2a Aggregate costs'!K$23)</f>
        <v>110.80746473084288</v>
      </c>
      <c r="K30" s="106">
        <f>IF('2a Aggregate costs'!L$20="-","-",SUM('2a Aggregate costs'!L$20,'2a Aggregate costs'!L$21,'2a Aggregate costs'!L$22,'2a Aggregate costs'!L53)*'3a Demand'!$C$10+'2a Aggregate costs'!L$23)</f>
        <v>118.06782135240756</v>
      </c>
      <c r="L30" s="106">
        <f>IF('2a Aggregate costs'!M$20="-","-",SUM('2a Aggregate costs'!M$20,'2a Aggregate costs'!M$21,'2a Aggregate costs'!M$22,'2a Aggregate costs'!M53)*'3a Demand'!$C$10+'2a Aggregate costs'!M$23)</f>
        <v>118.49470394613698</v>
      </c>
      <c r="M30" s="106">
        <f>IF('2a Aggregate costs'!N$20="-","-",SUM('2a Aggregate costs'!N$20,'2a Aggregate costs'!N$21,'2a Aggregate costs'!N$22,'2a Aggregate costs'!N53)*'3a Demand'!$C$10+'2a Aggregate costs'!N$23)</f>
        <v>137.26969325567961</v>
      </c>
      <c r="N30" s="106">
        <f>IF('2a Aggregate costs'!O$20="-","-",SUM('2a Aggregate costs'!O$20,'2a Aggregate costs'!O$21,'2a Aggregate costs'!O$22,'2a Aggregate costs'!O53)*'3a Demand'!$C$10+'2a Aggregate costs'!O$23)</f>
        <v>137.36315456476859</v>
      </c>
      <c r="O30" s="84"/>
      <c r="P30" s="106">
        <f>IF('2a Aggregate costs'!Q$20="-","-",SUM('2a Aggregate costs'!Q$20,'2a Aggregate costs'!Q$21,'2a Aggregate costs'!Q$22,'2a Aggregate costs'!Q53)*'3a Demand'!$C$10+'2a Aggregate costs'!Q$23)</f>
        <v>137.36315456476859</v>
      </c>
      <c r="Q30" s="106">
        <f>IF('2a Aggregate costs'!R$20="-","-",SUM('2a Aggregate costs'!R$20,'2a Aggregate costs'!R$21,'2a Aggregate costs'!R$22,'2a Aggregate costs'!R53)*'3a Demand'!$C$10+'2a Aggregate costs'!R$23)</f>
        <v>146.96230604572821</v>
      </c>
      <c r="R30" s="106">
        <f>IF('2a Aggregate costs'!S$20="-","-",SUM('2a Aggregate costs'!S$20,'2a Aggregate costs'!S$21,'2a Aggregate costs'!S$22,'2a Aggregate costs'!S53)*'3a Demand'!$C$10+'2a Aggregate costs'!S$23)</f>
        <v>148.76874688451312</v>
      </c>
      <c r="S30" s="106">
        <f>IF('2a Aggregate costs'!T$20="-","-",SUM('2a Aggregate costs'!T$20,'2a Aggregate costs'!T$21,'2a Aggregate costs'!T$22,'2a Aggregate costs'!T53)*'3a Demand'!$C$10+'2a Aggregate costs'!T$23)</f>
        <v>153.03761316947248</v>
      </c>
      <c r="T30" s="106">
        <f>IF('2a Aggregate costs'!U$20="-","-",SUM('2a Aggregate costs'!U$20,'2a Aggregate costs'!U$21,'2a Aggregate costs'!U$22,'2a Aggregate costs'!U53)*'3a Demand'!$C$10+'2a Aggregate costs'!U$23)</f>
        <v>152.49081670836932</v>
      </c>
      <c r="U30" s="106">
        <f>IF('2a Aggregate costs'!V$20="-","-",SUM('2a Aggregate costs'!V$20,'2a Aggregate costs'!V$21,'2a Aggregate costs'!V$22,'2a Aggregate costs'!V53)*'3a Demand'!$C$10+'2a Aggregate costs'!V$23)</f>
        <v>161.44950082969834</v>
      </c>
      <c r="V30" s="106">
        <f>IF('2a Aggregate costs'!W$20="-","-",SUM('2a Aggregate costs'!W$20,'2a Aggregate costs'!W$21,'2a Aggregate costs'!W$22,'2a Aggregate costs'!W53)*'3a Demand'!$C$10+'2a Aggregate costs'!W$23)</f>
        <v>160.69485302841051</v>
      </c>
      <c r="W30" s="106">
        <f>IF('2a Aggregate costs'!X$20="-","-",SUM('2a Aggregate costs'!X$20,'2a Aggregate costs'!X$21,'2a Aggregate costs'!X$22,'2a Aggregate costs'!X53)*'3a Demand'!$C$10+'2a Aggregate costs'!X$23)</f>
        <v>168.03133237582864</v>
      </c>
      <c r="X30" s="84"/>
      <c r="Y30" s="106">
        <f>IF('2a Aggregate costs'!X$20="-","-",SUM('2a Aggregate costs'!X$20,'2a Aggregate costs'!X$21,'2a Aggregate costs'!X$22,'2a Aggregate costs'!X53)*'3a Demand'!$C$10+'2a Aggregate costs'!X$23)</f>
        <v>168.03133237582864</v>
      </c>
      <c r="Z30" s="106">
        <f>IF('2a Aggregate costs'!AA$20="-","-",SUM('2a Aggregate costs'!AA$20,'2a Aggregate costs'!AA$21,'2a Aggregate costs'!AA$22,'2a Aggregate costs'!AA53)*'3a Demand'!$C$10+'2a Aggregate costs'!AA$23)</f>
        <v>166.46231249158026</v>
      </c>
      <c r="AA30" s="106">
        <f>IF('2a Aggregate costs'!AB$20="-","-",SUM('2a Aggregate costs'!AB$20,'2a Aggregate costs'!AB$21,'2a Aggregate costs'!AB$22,'2a Aggregate costs'!AB53)*'3a Demand'!$C$10+'2a Aggregate costs'!AB$23)</f>
        <v>185.62461706082144</v>
      </c>
      <c r="AB30" s="106">
        <f>IF('2a Aggregate costs'!AC$20="-","-",SUM('2a Aggregate costs'!AC$20,'2a Aggregate costs'!AC$21,'2a Aggregate costs'!AC$22,'2a Aggregate costs'!AC53)*'3a Demand'!$C$10+'2a Aggregate costs'!AC$23)</f>
        <v>185.62461706082144</v>
      </c>
      <c r="AC30" s="106">
        <f>IF('2a Aggregate costs'!AD$20="-","-",SUM('2a Aggregate costs'!AD$20,'2a Aggregate costs'!AD$21,'2a Aggregate costs'!AD$22,'2a Aggregate costs'!AD53)*'3a Demand'!$C$10+'2a Aggregate costs'!AD$23)</f>
        <v>187.89661327989091</v>
      </c>
      <c r="AD30" s="106">
        <f>IF('2a Aggregate costs'!AE$20="-","-",SUM('2a Aggregate costs'!AE$20,'2a Aggregate costs'!AE$21,'2a Aggregate costs'!AE$22,'2a Aggregate costs'!AE53)*'3a Demand'!$C$10+'2a Aggregate costs'!AE$23)</f>
        <v>187.89661327989091</v>
      </c>
      <c r="AE30" s="106">
        <f>IF('2a Aggregate costs'!AF$20="-","-",SUM('2a Aggregate costs'!AF$20,'2a Aggregate costs'!AF$21,'2a Aggregate costs'!AF$22,'2a Aggregate costs'!AF53)*'3a Demand'!$C$10+'2a Aggregate costs'!AF$23)</f>
        <v>215.07669004030572</v>
      </c>
      <c r="AF30" s="106">
        <f>IF('2a Aggregate costs'!AG$20="-","-",SUM('2a Aggregate costs'!AG$20,'2a Aggregate costs'!AG$21,'2a Aggregate costs'!AG$22,'2a Aggregate costs'!AG53)*'3a Demand'!$C$10+'2a Aggregate costs'!AG$23)</f>
        <v>215.07669004030572</v>
      </c>
      <c r="AG30" s="106">
        <f>IF('2a Aggregate costs'!AH$20="-","-",SUM('2a Aggregate costs'!AH$20,'2a Aggregate costs'!AH$21,'2a Aggregate costs'!AH$22,'2a Aggregate costs'!AH53)*'3a Demand'!$C$10+'2a Aggregate costs'!AH$23)</f>
        <v>213.51633204389887</v>
      </c>
      <c r="AH30" s="106" t="str">
        <f>IF('2a Aggregate costs'!AI$20="-","-",SUM('2a Aggregate costs'!AI$20,'2a Aggregate costs'!AI$21,'2a Aggregate costs'!AI$22,'2a Aggregate costs'!AI53)*'3a Demand'!$C$10+'2a Aggregate costs'!AI$23)</f>
        <v>-</v>
      </c>
      <c r="AI30" s="106" t="str">
        <f>IF('2a Aggregate costs'!AJ$20="-","-",SUM('2a Aggregate costs'!AJ$20,'2a Aggregate costs'!AJ$21,'2a Aggregate costs'!AJ$22,'2a Aggregate costs'!AJ53)*'3a Demand'!$C$10+'2a Aggregate costs'!AJ$23)</f>
        <v>-</v>
      </c>
      <c r="AJ30" s="106" t="str">
        <f>IF('2a Aggregate costs'!AK$20="-","-",SUM('2a Aggregate costs'!AK$20,'2a Aggregate costs'!AK$21,'2a Aggregate costs'!AK$22,'2a Aggregate costs'!AK53)*'3a Demand'!$C$10+'2a Aggregate costs'!AK$23)</f>
        <v>-</v>
      </c>
      <c r="AK30" s="106" t="str">
        <f>IF('2a Aggregate costs'!AL$20="-","-",SUM('2a Aggregate costs'!AL$20,'2a Aggregate costs'!AL$21,'2a Aggregate costs'!AL$22,'2a Aggregate costs'!AL53)*'3a Demand'!$C$10+'2a Aggregate costs'!AL$23)</f>
        <v>-</v>
      </c>
      <c r="AL30" s="106" t="str">
        <f>IF('2a Aggregate costs'!AM$20="-","-",SUM('2a Aggregate costs'!AM$20,'2a Aggregate costs'!AM$21,'2a Aggregate costs'!AM$22,'2a Aggregate costs'!AM53)*'3a Demand'!$C$10+'2a Aggregate costs'!AM$23)</f>
        <v>-</v>
      </c>
      <c r="AM30" s="106" t="str">
        <f>IF('2a Aggregate costs'!AN$20="-","-",SUM('2a Aggregate costs'!AN$20,'2a Aggregate costs'!AN$21,'2a Aggregate costs'!AN$22,'2a Aggregate costs'!AN53)*'3a Demand'!$C$10+'2a Aggregate costs'!AN$23)</f>
        <v>-</v>
      </c>
      <c r="AN30" s="106" t="str">
        <f>IF('2a Aggregate costs'!AO$20="-","-",SUM('2a Aggregate costs'!AO$20,'2a Aggregate costs'!AO$21,'2a Aggregate costs'!AO$22,'2a Aggregate costs'!AO53)*'3a Demand'!$C$10+'2a Aggregate costs'!AO$23)</f>
        <v>-</v>
      </c>
      <c r="AO30" s="106" t="str">
        <f>IF('2a Aggregate costs'!AP$20="-","-",SUM('2a Aggregate costs'!AP$20,'2a Aggregate costs'!AP$21,'2a Aggregate costs'!AP$22,'2a Aggregate costs'!AP53)*'3a Demand'!$C$10+'2a Aggregate costs'!AP$23)</f>
        <v>-</v>
      </c>
      <c r="AP30" s="106" t="str">
        <f>IF('2a Aggregate costs'!AQ$20="-","-",SUM('2a Aggregate costs'!AQ$20,'2a Aggregate costs'!AQ$21,'2a Aggregate costs'!AQ$22,'2a Aggregate costs'!AQ53)*'3a Demand'!$C$10+'2a Aggregate costs'!AQ$23)</f>
        <v>-</v>
      </c>
      <c r="AQ30" s="106" t="str">
        <f>IF('2a Aggregate costs'!AR$20="-","-",SUM('2a Aggregate costs'!AR$20,'2a Aggregate costs'!AR$21,'2a Aggregate costs'!AR$22,'2a Aggregate costs'!AR53)*'3a Demand'!$C$10+'2a Aggregate costs'!AR$23)</f>
        <v>-</v>
      </c>
      <c r="AR30" s="106" t="str">
        <f>IF('2a Aggregate costs'!AS$20="-","-",SUM('2a Aggregate costs'!AS$20,'2a Aggregate costs'!AS$21,'2a Aggregate costs'!AS$22,'2a Aggregate costs'!AS53)*'3a Demand'!$C$10+'2a Aggregate costs'!AS$23)</f>
        <v>-</v>
      </c>
      <c r="AS30" s="106" t="str">
        <f>IF('2a Aggregate costs'!AT$20="-","-",SUM('2a Aggregate costs'!AT$20,'2a Aggregate costs'!AT$21,'2a Aggregate costs'!AT$22,'2a Aggregate costs'!AT53)*'3a Demand'!$C$10+'2a Aggregate costs'!AT$23)</f>
        <v>-</v>
      </c>
      <c r="AT30" s="106" t="str">
        <f>IF('2a Aggregate costs'!AU$20="-","-",SUM('2a Aggregate costs'!AU$20,'2a Aggregate costs'!AU$21,'2a Aggregate costs'!AU$22,'2a Aggregate costs'!AU53)*'3a Demand'!$C$10+'2a Aggregate costs'!AU$23)</f>
        <v>-</v>
      </c>
      <c r="AU30" s="106" t="str">
        <f>IF('2a Aggregate costs'!AV$20="-","-",SUM('2a Aggregate costs'!AV$20,'2a Aggregate costs'!AV$21,'2a Aggregate costs'!AV$22,'2a Aggregate costs'!AV53)*'3a Demand'!$C$10+'2a Aggregate costs'!AV$23)</f>
        <v>-</v>
      </c>
      <c r="AV30" s="106" t="str">
        <f>IF('2a Aggregate costs'!AW$20="-","-",SUM('2a Aggregate costs'!AW$20,'2a Aggregate costs'!AW$21,'2a Aggregate costs'!AW$22,'2a Aggregate costs'!AW53)*'3a Demand'!$C$10+'2a Aggregate costs'!AW$23)</f>
        <v>-</v>
      </c>
      <c r="AW30" s="106" t="str">
        <f>IF('2a Aggregate costs'!AX$20="-","-",SUM('2a Aggregate costs'!AX$20,'2a Aggregate costs'!AX$21,'2a Aggregate costs'!AX$22,'2a Aggregate costs'!AX53)*'3a Demand'!$C$10+'2a Aggregate costs'!AX$23)</f>
        <v>-</v>
      </c>
      <c r="AX30" s="106" t="str">
        <f>IF('2a Aggregate costs'!AY$20="-","-",SUM('2a Aggregate costs'!AY$20,'2a Aggregate costs'!AY$21,'2a Aggregate costs'!AY$22,'2a Aggregate costs'!AY53)*'3a Demand'!$C$10+'2a Aggregate costs'!AY$23)</f>
        <v>-</v>
      </c>
      <c r="AY30" s="106" t="str">
        <f>IF('2a Aggregate costs'!AZ$20="-","-",SUM('2a Aggregate costs'!AZ$20,'2a Aggregate costs'!AZ$21,'2a Aggregate costs'!AZ$22,'2a Aggregate costs'!AZ53)*'3a Demand'!$C$10+'2a Aggregate costs'!AZ$23)</f>
        <v>-</v>
      </c>
      <c r="AZ30" s="106" t="str">
        <f>IF('2a Aggregate costs'!BA$20="-","-",SUM('2a Aggregate costs'!BA$20,'2a Aggregate costs'!BA$21,'2a Aggregate costs'!BA$22,'2a Aggregate costs'!BA53)*'3a Demand'!$C$10+'2a Aggregate costs'!BA$23)</f>
        <v>-</v>
      </c>
      <c r="BA30" s="106" t="str">
        <f>IF('2a Aggregate costs'!BB$20="-","-",SUM('2a Aggregate costs'!BB$20,'2a Aggregate costs'!BB$21,'2a Aggregate costs'!BB$22,'2a Aggregate costs'!BB53)*'3a Demand'!$C$10+'2a Aggregate costs'!BB$23)</f>
        <v>-</v>
      </c>
      <c r="BB30" s="106" t="str">
        <f>IF('2a Aggregate costs'!BC$20="-","-",SUM('2a Aggregate costs'!BC$20,'2a Aggregate costs'!BC$21,'2a Aggregate costs'!BC$22,'2a Aggregate costs'!BC53)*'3a Demand'!$C$10+'2a Aggregate costs'!BC$23)</f>
        <v>-</v>
      </c>
      <c r="BC30" s="106" t="str">
        <f>IF('2a Aggregate costs'!BD$20="-","-",SUM('2a Aggregate costs'!BD$20,'2a Aggregate costs'!BD$21,'2a Aggregate costs'!BD$22,'2a Aggregate costs'!BD53)*'3a Demand'!$C$10+'2a Aggregate costs'!BD$23)</f>
        <v>-</v>
      </c>
      <c r="BD30" s="106" t="str">
        <f>IF('2a Aggregate costs'!BE$20="-","-",SUM('2a Aggregate costs'!BE$20,'2a Aggregate costs'!BE$21,'2a Aggregate costs'!BE$22,'2a Aggregate costs'!BE53)*'3a Demand'!$C$10+'2a Aggregate costs'!BE$23)</f>
        <v>-</v>
      </c>
      <c r="BE30" s="106" t="str">
        <f>IF('2a Aggregate costs'!BF$20="-","-",SUM('2a Aggregate costs'!BF$20,'2a Aggregate costs'!BF$21,'2a Aggregate costs'!BF$22,'2a Aggregate costs'!BF53)*'3a Demand'!$C$10+'2a Aggregate costs'!BF$23)</f>
        <v>-</v>
      </c>
    </row>
    <row r="31" spans="1:57" ht="12.75" customHeight="1">
      <c r="A31" s="14"/>
      <c r="B31" s="320"/>
      <c r="C31" s="108" t="s">
        <v>232</v>
      </c>
      <c r="D31" s="322"/>
      <c r="E31" s="323"/>
      <c r="F31" s="28"/>
      <c r="G31" s="106">
        <f>IF('2a Aggregate costs'!H$20="-","-",SUM('2a Aggregate costs'!H$20,'2a Aggregate costs'!H$21,'2a Aggregate costs'!H$22,'2a Aggregate costs'!H54)*'3a Demand'!$C$10+'2a Aggregate costs'!H$23)</f>
        <v>90.554631742897769</v>
      </c>
      <c r="H31" s="106">
        <f>IF('2a Aggregate costs'!I$20="-","-",SUM('2a Aggregate costs'!I$20,'2a Aggregate costs'!I$21,'2a Aggregate costs'!I$22,'2a Aggregate costs'!I54)*'3a Demand'!$C$10+'2a Aggregate costs'!I$23)</f>
        <v>90.527429624018353</v>
      </c>
      <c r="I31" s="106">
        <f>IF('2a Aggregate costs'!J$20="-","-",SUM('2a Aggregate costs'!J$20,'2a Aggregate costs'!J$21,'2a Aggregate costs'!J$22,'2a Aggregate costs'!J54)*'3a Demand'!$C$10+'2a Aggregate costs'!J$23)</f>
        <v>110.9211747877151</v>
      </c>
      <c r="J31" s="106">
        <f>IF('2a Aggregate costs'!K$20="-","-",SUM('2a Aggregate costs'!K$20,'2a Aggregate costs'!K$21,'2a Aggregate costs'!K$22,'2a Aggregate costs'!K54)*'3a Demand'!$C$10+'2a Aggregate costs'!K$23)</f>
        <v>110.81644386882112</v>
      </c>
      <c r="K31" s="106">
        <f>IF('2a Aggregate costs'!L$20="-","-",SUM('2a Aggregate costs'!L$20,'2a Aggregate costs'!L$21,'2a Aggregate costs'!L$22,'2a Aggregate costs'!L54)*'3a Demand'!$C$10+'2a Aggregate costs'!L$23)</f>
        <v>118.0769621148694</v>
      </c>
      <c r="L31" s="106">
        <f>IF('2a Aggregate costs'!M$20="-","-",SUM('2a Aggregate costs'!M$20,'2a Aggregate costs'!M$21,'2a Aggregate costs'!M$22,'2a Aggregate costs'!M54)*'3a Demand'!$C$10+'2a Aggregate costs'!M$23)</f>
        <v>118.50367803725658</v>
      </c>
      <c r="M31" s="106">
        <f>IF('2a Aggregate costs'!N$20="-","-",SUM('2a Aggregate costs'!N$20,'2a Aggregate costs'!N$21,'2a Aggregate costs'!N$22,'2a Aggregate costs'!N54)*'3a Demand'!$C$10+'2a Aggregate costs'!N$23)</f>
        <v>137.28023595371837</v>
      </c>
      <c r="N31" s="106">
        <f>IF('2a Aggregate costs'!O$20="-","-",SUM('2a Aggregate costs'!O$20,'2a Aggregate costs'!O$21,'2a Aggregate costs'!O$22,'2a Aggregate costs'!O54)*'3a Demand'!$C$10+'2a Aggregate costs'!O$23)</f>
        <v>137.37392908219465</v>
      </c>
      <c r="O31" s="84"/>
      <c r="P31" s="106">
        <f>IF('2a Aggregate costs'!Q$20="-","-",SUM('2a Aggregate costs'!Q$20,'2a Aggregate costs'!Q$21,'2a Aggregate costs'!Q$22,'2a Aggregate costs'!Q54)*'3a Demand'!$C$10+'2a Aggregate costs'!Q$23)</f>
        <v>137.37392908219465</v>
      </c>
      <c r="Q31" s="106">
        <f>IF('2a Aggregate costs'!R$20="-","-",SUM('2a Aggregate costs'!R$20,'2a Aggregate costs'!R$21,'2a Aggregate costs'!R$22,'2a Aggregate costs'!R54)*'3a Demand'!$C$10+'2a Aggregate costs'!R$23)</f>
        <v>146.97498741432821</v>
      </c>
      <c r="R31" s="106">
        <f>IF('2a Aggregate costs'!S$20="-","-",SUM('2a Aggregate costs'!S$20,'2a Aggregate costs'!S$21,'2a Aggregate costs'!S$22,'2a Aggregate costs'!S54)*'3a Demand'!$C$10+'2a Aggregate costs'!S$23)</f>
        <v>148.78175714405452</v>
      </c>
      <c r="S31" s="106">
        <f>IF('2a Aggregate costs'!T$20="-","-",SUM('2a Aggregate costs'!T$20,'2a Aggregate costs'!T$21,'2a Aggregate costs'!T$22,'2a Aggregate costs'!T54)*'3a Demand'!$C$10+'2a Aggregate costs'!T$23)</f>
        <v>153.04920556322577</v>
      </c>
      <c r="T31" s="106">
        <f>IF('2a Aggregate costs'!U$20="-","-",SUM('2a Aggregate costs'!U$20,'2a Aggregate costs'!U$21,'2a Aggregate costs'!U$22,'2a Aggregate costs'!U54)*'3a Demand'!$C$10+'2a Aggregate costs'!U$23)</f>
        <v>152.5037434187328</v>
      </c>
      <c r="U31" s="106">
        <f>IF('2a Aggregate costs'!V$20="-","-",SUM('2a Aggregate costs'!V$20,'2a Aggregate costs'!V$21,'2a Aggregate costs'!V$22,'2a Aggregate costs'!V54)*'3a Demand'!$C$10+'2a Aggregate costs'!V$23)</f>
        <v>161.47027942059188</v>
      </c>
      <c r="V31" s="106">
        <f>IF('2a Aggregate costs'!W$20="-","-",SUM('2a Aggregate costs'!W$20,'2a Aggregate costs'!W$21,'2a Aggregate costs'!W$22,'2a Aggregate costs'!W54)*'3a Demand'!$C$10+'2a Aggregate costs'!W$23)</f>
        <v>160.71428617598053</v>
      </c>
      <c r="W31" s="106">
        <f>IF('2a Aggregate costs'!X$20="-","-",SUM('2a Aggregate costs'!X$20,'2a Aggregate costs'!X$21,'2a Aggregate costs'!X$22,'2a Aggregate costs'!X54)*'3a Demand'!$C$10+'2a Aggregate costs'!X$23)</f>
        <v>168.06577993437384</v>
      </c>
      <c r="X31" s="84"/>
      <c r="Y31" s="106">
        <f>IF('2a Aggregate costs'!X$20="-","-",SUM('2a Aggregate costs'!X$20,'2a Aggregate costs'!X$21,'2a Aggregate costs'!X$22,'2a Aggregate costs'!X54)*'3a Demand'!$C$10+'2a Aggregate costs'!X$23)</f>
        <v>168.06577993437384</v>
      </c>
      <c r="Z31" s="106">
        <f>IF('2a Aggregate costs'!AA$20="-","-",SUM('2a Aggregate costs'!AA$20,'2a Aggregate costs'!AA$21,'2a Aggregate costs'!AA$22,'2a Aggregate costs'!AA54)*'3a Demand'!$C$10+'2a Aggregate costs'!AA$23)</f>
        <v>166.49619911863121</v>
      </c>
      <c r="AA31" s="106">
        <f>IF('2a Aggregate costs'!AB$20="-","-",SUM('2a Aggregate costs'!AB$20,'2a Aggregate costs'!AB$21,'2a Aggregate costs'!AB$22,'2a Aggregate costs'!AB54)*'3a Demand'!$C$10+'2a Aggregate costs'!AB$23)</f>
        <v>185.63710581968712</v>
      </c>
      <c r="AB31" s="106">
        <f>IF('2a Aggregate costs'!AC$20="-","-",SUM('2a Aggregate costs'!AC$20,'2a Aggregate costs'!AC$21,'2a Aggregate costs'!AC$22,'2a Aggregate costs'!AC54)*'3a Demand'!$C$10+'2a Aggregate costs'!AC$23)</f>
        <v>185.63710581968712</v>
      </c>
      <c r="AC31" s="106">
        <f>IF('2a Aggregate costs'!AD$20="-","-",SUM('2a Aggregate costs'!AD$20,'2a Aggregate costs'!AD$21,'2a Aggregate costs'!AD$22,'2a Aggregate costs'!AD54)*'3a Demand'!$C$10+'2a Aggregate costs'!AD$23)</f>
        <v>187.90831176077657</v>
      </c>
      <c r="AD31" s="106">
        <f>IF('2a Aggregate costs'!AE$20="-","-",SUM('2a Aggregate costs'!AE$20,'2a Aggregate costs'!AE$21,'2a Aggregate costs'!AE$22,'2a Aggregate costs'!AE54)*'3a Demand'!$C$10+'2a Aggregate costs'!AE$23)</f>
        <v>187.90831176077657</v>
      </c>
      <c r="AE31" s="106">
        <f>IF('2a Aggregate costs'!AF$20="-","-",SUM('2a Aggregate costs'!AF$20,'2a Aggregate costs'!AF$21,'2a Aggregate costs'!AF$22,'2a Aggregate costs'!AF54)*'3a Demand'!$C$10+'2a Aggregate costs'!AF$23)</f>
        <v>215.09471066414011</v>
      </c>
      <c r="AF31" s="106">
        <f>IF('2a Aggregate costs'!AG$20="-","-",SUM('2a Aggregate costs'!AG$20,'2a Aggregate costs'!AG$21,'2a Aggregate costs'!AG$22,'2a Aggregate costs'!AG54)*'3a Demand'!$C$10+'2a Aggregate costs'!AG$23)</f>
        <v>215.09471066414011</v>
      </c>
      <c r="AG31" s="106">
        <f>IF('2a Aggregate costs'!AH$20="-","-",SUM('2a Aggregate costs'!AH$20,'2a Aggregate costs'!AH$21,'2a Aggregate costs'!AH$22,'2a Aggregate costs'!AH54)*'3a Demand'!$C$10+'2a Aggregate costs'!AH$23)</f>
        <v>213.53259732849526</v>
      </c>
      <c r="AH31" s="106" t="str">
        <f>IF('2a Aggregate costs'!AI$20="-","-",SUM('2a Aggregate costs'!AI$20,'2a Aggregate costs'!AI$21,'2a Aggregate costs'!AI$22,'2a Aggregate costs'!AI54)*'3a Demand'!$C$10+'2a Aggregate costs'!AI$23)</f>
        <v>-</v>
      </c>
      <c r="AI31" s="106" t="str">
        <f>IF('2a Aggregate costs'!AJ$20="-","-",SUM('2a Aggregate costs'!AJ$20,'2a Aggregate costs'!AJ$21,'2a Aggregate costs'!AJ$22,'2a Aggregate costs'!AJ54)*'3a Demand'!$C$10+'2a Aggregate costs'!AJ$23)</f>
        <v>-</v>
      </c>
      <c r="AJ31" s="106" t="str">
        <f>IF('2a Aggregate costs'!AK$20="-","-",SUM('2a Aggregate costs'!AK$20,'2a Aggregate costs'!AK$21,'2a Aggregate costs'!AK$22,'2a Aggregate costs'!AK54)*'3a Demand'!$C$10+'2a Aggregate costs'!AK$23)</f>
        <v>-</v>
      </c>
      <c r="AK31" s="106" t="str">
        <f>IF('2a Aggregate costs'!AL$20="-","-",SUM('2a Aggregate costs'!AL$20,'2a Aggregate costs'!AL$21,'2a Aggregate costs'!AL$22,'2a Aggregate costs'!AL54)*'3a Demand'!$C$10+'2a Aggregate costs'!AL$23)</f>
        <v>-</v>
      </c>
      <c r="AL31" s="106" t="str">
        <f>IF('2a Aggregate costs'!AM$20="-","-",SUM('2a Aggregate costs'!AM$20,'2a Aggregate costs'!AM$21,'2a Aggregate costs'!AM$22,'2a Aggregate costs'!AM54)*'3a Demand'!$C$10+'2a Aggregate costs'!AM$23)</f>
        <v>-</v>
      </c>
      <c r="AM31" s="106" t="str">
        <f>IF('2a Aggregate costs'!AN$20="-","-",SUM('2a Aggregate costs'!AN$20,'2a Aggregate costs'!AN$21,'2a Aggregate costs'!AN$22,'2a Aggregate costs'!AN54)*'3a Demand'!$C$10+'2a Aggregate costs'!AN$23)</f>
        <v>-</v>
      </c>
      <c r="AN31" s="106" t="str">
        <f>IF('2a Aggregate costs'!AO$20="-","-",SUM('2a Aggregate costs'!AO$20,'2a Aggregate costs'!AO$21,'2a Aggregate costs'!AO$22,'2a Aggregate costs'!AO54)*'3a Demand'!$C$10+'2a Aggregate costs'!AO$23)</f>
        <v>-</v>
      </c>
      <c r="AO31" s="106" t="str">
        <f>IF('2a Aggregate costs'!AP$20="-","-",SUM('2a Aggregate costs'!AP$20,'2a Aggregate costs'!AP$21,'2a Aggregate costs'!AP$22,'2a Aggregate costs'!AP54)*'3a Demand'!$C$10+'2a Aggregate costs'!AP$23)</f>
        <v>-</v>
      </c>
      <c r="AP31" s="106" t="str">
        <f>IF('2a Aggregate costs'!AQ$20="-","-",SUM('2a Aggregate costs'!AQ$20,'2a Aggregate costs'!AQ$21,'2a Aggregate costs'!AQ$22,'2a Aggregate costs'!AQ54)*'3a Demand'!$C$10+'2a Aggregate costs'!AQ$23)</f>
        <v>-</v>
      </c>
      <c r="AQ31" s="106" t="str">
        <f>IF('2a Aggregate costs'!AR$20="-","-",SUM('2a Aggregate costs'!AR$20,'2a Aggregate costs'!AR$21,'2a Aggregate costs'!AR$22,'2a Aggregate costs'!AR54)*'3a Demand'!$C$10+'2a Aggregate costs'!AR$23)</f>
        <v>-</v>
      </c>
      <c r="AR31" s="106" t="str">
        <f>IF('2a Aggregate costs'!AS$20="-","-",SUM('2a Aggregate costs'!AS$20,'2a Aggregate costs'!AS$21,'2a Aggregate costs'!AS$22,'2a Aggregate costs'!AS54)*'3a Demand'!$C$10+'2a Aggregate costs'!AS$23)</f>
        <v>-</v>
      </c>
      <c r="AS31" s="106" t="str">
        <f>IF('2a Aggregate costs'!AT$20="-","-",SUM('2a Aggregate costs'!AT$20,'2a Aggregate costs'!AT$21,'2a Aggregate costs'!AT$22,'2a Aggregate costs'!AT54)*'3a Demand'!$C$10+'2a Aggregate costs'!AT$23)</f>
        <v>-</v>
      </c>
      <c r="AT31" s="106" t="str">
        <f>IF('2a Aggregate costs'!AU$20="-","-",SUM('2a Aggregate costs'!AU$20,'2a Aggregate costs'!AU$21,'2a Aggregate costs'!AU$22,'2a Aggregate costs'!AU54)*'3a Demand'!$C$10+'2a Aggregate costs'!AU$23)</f>
        <v>-</v>
      </c>
      <c r="AU31" s="106" t="str">
        <f>IF('2a Aggregate costs'!AV$20="-","-",SUM('2a Aggregate costs'!AV$20,'2a Aggregate costs'!AV$21,'2a Aggregate costs'!AV$22,'2a Aggregate costs'!AV54)*'3a Demand'!$C$10+'2a Aggregate costs'!AV$23)</f>
        <v>-</v>
      </c>
      <c r="AV31" s="106" t="str">
        <f>IF('2a Aggregate costs'!AW$20="-","-",SUM('2a Aggregate costs'!AW$20,'2a Aggregate costs'!AW$21,'2a Aggregate costs'!AW$22,'2a Aggregate costs'!AW54)*'3a Demand'!$C$10+'2a Aggregate costs'!AW$23)</f>
        <v>-</v>
      </c>
      <c r="AW31" s="106" t="str">
        <f>IF('2a Aggregate costs'!AX$20="-","-",SUM('2a Aggregate costs'!AX$20,'2a Aggregate costs'!AX$21,'2a Aggregate costs'!AX$22,'2a Aggregate costs'!AX54)*'3a Demand'!$C$10+'2a Aggregate costs'!AX$23)</f>
        <v>-</v>
      </c>
      <c r="AX31" s="106" t="str">
        <f>IF('2a Aggregate costs'!AY$20="-","-",SUM('2a Aggregate costs'!AY$20,'2a Aggregate costs'!AY$21,'2a Aggregate costs'!AY$22,'2a Aggregate costs'!AY54)*'3a Demand'!$C$10+'2a Aggregate costs'!AY$23)</f>
        <v>-</v>
      </c>
      <c r="AY31" s="106" t="str">
        <f>IF('2a Aggregate costs'!AZ$20="-","-",SUM('2a Aggregate costs'!AZ$20,'2a Aggregate costs'!AZ$21,'2a Aggregate costs'!AZ$22,'2a Aggregate costs'!AZ54)*'3a Demand'!$C$10+'2a Aggregate costs'!AZ$23)</f>
        <v>-</v>
      </c>
      <c r="AZ31" s="106" t="str">
        <f>IF('2a Aggregate costs'!BA$20="-","-",SUM('2a Aggregate costs'!BA$20,'2a Aggregate costs'!BA$21,'2a Aggregate costs'!BA$22,'2a Aggregate costs'!BA54)*'3a Demand'!$C$10+'2a Aggregate costs'!BA$23)</f>
        <v>-</v>
      </c>
      <c r="BA31" s="106" t="str">
        <f>IF('2a Aggregate costs'!BB$20="-","-",SUM('2a Aggregate costs'!BB$20,'2a Aggregate costs'!BB$21,'2a Aggregate costs'!BB$22,'2a Aggregate costs'!BB54)*'3a Demand'!$C$10+'2a Aggregate costs'!BB$23)</f>
        <v>-</v>
      </c>
      <c r="BB31" s="106" t="str">
        <f>IF('2a Aggregate costs'!BC$20="-","-",SUM('2a Aggregate costs'!BC$20,'2a Aggregate costs'!BC$21,'2a Aggregate costs'!BC$22,'2a Aggregate costs'!BC54)*'3a Demand'!$C$10+'2a Aggregate costs'!BC$23)</f>
        <v>-</v>
      </c>
      <c r="BC31" s="106" t="str">
        <f>IF('2a Aggregate costs'!BD$20="-","-",SUM('2a Aggregate costs'!BD$20,'2a Aggregate costs'!BD$21,'2a Aggregate costs'!BD$22,'2a Aggregate costs'!BD54)*'3a Demand'!$C$10+'2a Aggregate costs'!BD$23)</f>
        <v>-</v>
      </c>
      <c r="BD31" s="106" t="str">
        <f>IF('2a Aggregate costs'!BE$20="-","-",SUM('2a Aggregate costs'!BE$20,'2a Aggregate costs'!BE$21,'2a Aggregate costs'!BE$22,'2a Aggregate costs'!BE54)*'3a Demand'!$C$10+'2a Aggregate costs'!BE$23)</f>
        <v>-</v>
      </c>
      <c r="BE31" s="106" t="str">
        <f>IF('2a Aggregate costs'!BF$20="-","-",SUM('2a Aggregate costs'!BF$20,'2a Aggregate costs'!BF$21,'2a Aggregate costs'!BF$22,'2a Aggregate costs'!BF54)*'3a Demand'!$C$10+'2a Aggregate costs'!BF$23)</f>
        <v>-</v>
      </c>
    </row>
    <row r="32" spans="1:57" ht="12.75" customHeight="1">
      <c r="A32" s="14"/>
      <c r="B32" s="320"/>
      <c r="C32" s="108" t="s">
        <v>233</v>
      </c>
      <c r="D32" s="322"/>
      <c r="E32" s="323"/>
      <c r="F32" s="28"/>
      <c r="G32" s="106">
        <f>IF('2a Aggregate costs'!H$20="-","-",SUM('2a Aggregate costs'!H$20,'2a Aggregate costs'!H$21,'2a Aggregate costs'!H$22,'2a Aggregate costs'!H55)*'3a Demand'!$C$10+'2a Aggregate costs'!H$23)</f>
        <v>90.566085462850637</v>
      </c>
      <c r="H32" s="106">
        <f>IF('2a Aggregate costs'!I$20="-","-",SUM('2a Aggregate costs'!I$20,'2a Aggregate costs'!I$21,'2a Aggregate costs'!I$22,'2a Aggregate costs'!I55)*'3a Demand'!$C$10+'2a Aggregate costs'!I$23)</f>
        <v>90.538699667612903</v>
      </c>
      <c r="I32" s="106">
        <f>IF('2a Aggregate costs'!J$20="-","-",SUM('2a Aggregate costs'!J$20,'2a Aggregate costs'!J$21,'2a Aggregate costs'!J$22,'2a Aggregate costs'!J55)*'3a Demand'!$C$10+'2a Aggregate costs'!J$23)</f>
        <v>110.93271531235592</v>
      </c>
      <c r="J32" s="106">
        <f>IF('2a Aggregate costs'!K$20="-","-",SUM('2a Aggregate costs'!K$20,'2a Aggregate costs'!K$21,'2a Aggregate costs'!K$22,'2a Aggregate costs'!K55)*'3a Demand'!$C$10+'2a Aggregate costs'!K$23)</f>
        <v>110.82848437130616</v>
      </c>
      <c r="K32" s="106">
        <f>IF('2a Aggregate costs'!L$20="-","-",SUM('2a Aggregate costs'!L$20,'2a Aggregate costs'!L$21,'2a Aggregate costs'!L$22,'2a Aggregate costs'!L55)*'3a Demand'!$C$10+'2a Aggregate costs'!L$23)</f>
        <v>118.08921934639916</v>
      </c>
      <c r="L32" s="106">
        <f>IF('2a Aggregate costs'!M$20="-","-",SUM('2a Aggregate costs'!M$20,'2a Aggregate costs'!M$21,'2a Aggregate costs'!M$22,'2a Aggregate costs'!M55)*'3a Demand'!$C$10+'2a Aggregate costs'!M$23)</f>
        <v>118.51571177219728</v>
      </c>
      <c r="M32" s="106">
        <f>IF('2a Aggregate costs'!N$20="-","-",SUM('2a Aggregate costs'!N$20,'2a Aggregate costs'!N$21,'2a Aggregate costs'!N$22,'2a Aggregate costs'!N55)*'3a Demand'!$C$10+'2a Aggregate costs'!N$23)</f>
        <v>137.2989597103923</v>
      </c>
      <c r="N32" s="106">
        <f>IF('2a Aggregate costs'!O$20="-","-",SUM('2a Aggregate costs'!O$20,'2a Aggregate costs'!O$21,'2a Aggregate costs'!O$22,'2a Aggregate costs'!O55)*'3a Demand'!$C$10+'2a Aggregate costs'!O$23)</f>
        <v>137.39306454845033</v>
      </c>
      <c r="O32" s="84"/>
      <c r="P32" s="106">
        <f>IF('2a Aggregate costs'!Q$20="-","-",SUM('2a Aggregate costs'!Q$20,'2a Aggregate costs'!Q$21,'2a Aggregate costs'!Q$22,'2a Aggregate costs'!Q55)*'3a Demand'!$C$10+'2a Aggregate costs'!Q$23)</f>
        <v>137.39306454845033</v>
      </c>
      <c r="Q32" s="106">
        <f>IF('2a Aggregate costs'!R$20="-","-",SUM('2a Aggregate costs'!R$20,'2a Aggregate costs'!R$21,'2a Aggregate costs'!R$22,'2a Aggregate costs'!R55)*'3a Demand'!$C$10+'2a Aggregate costs'!R$23)</f>
        <v>146.99821221191939</v>
      </c>
      <c r="R32" s="106">
        <f>IF('2a Aggregate costs'!S$20="-","-",SUM('2a Aggregate costs'!S$20,'2a Aggregate costs'!S$21,'2a Aggregate costs'!S$22,'2a Aggregate costs'!S55)*'3a Demand'!$C$10+'2a Aggregate costs'!S$23)</f>
        <v>148.80581336321671</v>
      </c>
      <c r="S32" s="106">
        <f>IF('2a Aggregate costs'!T$20="-","-",SUM('2a Aggregate costs'!T$20,'2a Aggregate costs'!T$21,'2a Aggregate costs'!T$22,'2a Aggregate costs'!T55)*'3a Demand'!$C$10+'2a Aggregate costs'!T$23)</f>
        <v>153.08319350618063</v>
      </c>
      <c r="T32" s="106">
        <f>IF('2a Aggregate costs'!U$20="-","-",SUM('2a Aggregate costs'!U$20,'2a Aggregate costs'!U$21,'2a Aggregate costs'!U$22,'2a Aggregate costs'!U55)*'3a Demand'!$C$10+'2a Aggregate costs'!U$23)</f>
        <v>152.54196742438145</v>
      </c>
      <c r="U32" s="106">
        <f>IF('2a Aggregate costs'!V$20="-","-",SUM('2a Aggregate costs'!V$20,'2a Aggregate costs'!V$21,'2a Aggregate costs'!V$22,'2a Aggregate costs'!V55)*'3a Demand'!$C$10+'2a Aggregate costs'!V$23)</f>
        <v>161.5173170709491</v>
      </c>
      <c r="V32" s="106">
        <f>IF('2a Aggregate costs'!W$20="-","-",SUM('2a Aggregate costs'!W$20,'2a Aggregate costs'!W$21,'2a Aggregate costs'!W$22,'2a Aggregate costs'!W55)*'3a Demand'!$C$10+'2a Aggregate costs'!W$23)</f>
        <v>160.75795065027589</v>
      </c>
      <c r="W32" s="106">
        <f>IF('2a Aggregate costs'!X$20="-","-",SUM('2a Aggregate costs'!X$20,'2a Aggregate costs'!X$21,'2a Aggregate costs'!X$22,'2a Aggregate costs'!X55)*'3a Demand'!$C$10+'2a Aggregate costs'!X$23)</f>
        <v>168.11166074758674</v>
      </c>
      <c r="X32" s="84"/>
      <c r="Y32" s="106">
        <f>IF('2a Aggregate costs'!X$20="-","-",SUM('2a Aggregate costs'!X$20,'2a Aggregate costs'!X$21,'2a Aggregate costs'!X$22,'2a Aggregate costs'!X55)*'3a Demand'!$C$10+'2a Aggregate costs'!X$23)</f>
        <v>168.11166074758674</v>
      </c>
      <c r="Z32" s="106">
        <f>IF('2a Aggregate costs'!AA$20="-","-",SUM('2a Aggregate costs'!AA$20,'2a Aggregate costs'!AA$21,'2a Aggregate costs'!AA$22,'2a Aggregate costs'!AA55)*'3a Demand'!$C$10+'2a Aggregate costs'!AA$23)</f>
        <v>166.54056806817232</v>
      </c>
      <c r="AA32" s="106">
        <f>IF('2a Aggregate costs'!AB$20="-","-",SUM('2a Aggregate costs'!AB$20,'2a Aggregate costs'!AB$21,'2a Aggregate costs'!AB$22,'2a Aggregate costs'!AB55)*'3a Demand'!$C$10+'2a Aggregate costs'!AB$23)</f>
        <v>185.6892977908378</v>
      </c>
      <c r="AB32" s="106">
        <f>IF('2a Aggregate costs'!AC$20="-","-",SUM('2a Aggregate costs'!AC$20,'2a Aggregate costs'!AC$21,'2a Aggregate costs'!AC$22,'2a Aggregate costs'!AC55)*'3a Demand'!$C$10+'2a Aggregate costs'!AC$23)</f>
        <v>185.6892977908378</v>
      </c>
      <c r="AC32" s="106">
        <f>IF('2a Aggregate costs'!AD$20="-","-",SUM('2a Aggregate costs'!AD$20,'2a Aggregate costs'!AD$21,'2a Aggregate costs'!AD$22,'2a Aggregate costs'!AD55)*'3a Demand'!$C$10+'2a Aggregate costs'!AD$23)</f>
        <v>187.95627453851685</v>
      </c>
      <c r="AD32" s="106">
        <f>IF('2a Aggregate costs'!AE$20="-","-",SUM('2a Aggregate costs'!AE$20,'2a Aggregate costs'!AE$21,'2a Aggregate costs'!AE$22,'2a Aggregate costs'!AE55)*'3a Demand'!$C$10+'2a Aggregate costs'!AE$23)</f>
        <v>187.95627453851685</v>
      </c>
      <c r="AE32" s="106">
        <f>IF('2a Aggregate costs'!AF$20="-","-",SUM('2a Aggregate costs'!AF$20,'2a Aggregate costs'!AF$21,'2a Aggregate costs'!AF$22,'2a Aggregate costs'!AF55)*'3a Demand'!$C$10+'2a Aggregate costs'!AF$23)</f>
        <v>215.13513478898423</v>
      </c>
      <c r="AF32" s="106">
        <f>IF('2a Aggregate costs'!AG$20="-","-",SUM('2a Aggregate costs'!AG$20,'2a Aggregate costs'!AG$21,'2a Aggregate costs'!AG$22,'2a Aggregate costs'!AG55)*'3a Demand'!$C$10+'2a Aggregate costs'!AG$23)</f>
        <v>215.13513478898423</v>
      </c>
      <c r="AG32" s="106">
        <f>IF('2a Aggregate costs'!AH$20="-","-",SUM('2a Aggregate costs'!AH$20,'2a Aggregate costs'!AH$21,'2a Aggregate costs'!AH$22,'2a Aggregate costs'!AH55)*'3a Demand'!$C$10+'2a Aggregate costs'!AH$23)</f>
        <v>213.57036710252419</v>
      </c>
      <c r="AH32" s="106" t="str">
        <f>IF('2a Aggregate costs'!AI$20="-","-",SUM('2a Aggregate costs'!AI$20,'2a Aggregate costs'!AI$21,'2a Aggregate costs'!AI$22,'2a Aggregate costs'!AI55)*'3a Demand'!$C$10+'2a Aggregate costs'!AI$23)</f>
        <v>-</v>
      </c>
      <c r="AI32" s="106" t="str">
        <f>IF('2a Aggregate costs'!AJ$20="-","-",SUM('2a Aggregate costs'!AJ$20,'2a Aggregate costs'!AJ$21,'2a Aggregate costs'!AJ$22,'2a Aggregate costs'!AJ55)*'3a Demand'!$C$10+'2a Aggregate costs'!AJ$23)</f>
        <v>-</v>
      </c>
      <c r="AJ32" s="106" t="str">
        <f>IF('2a Aggregate costs'!AK$20="-","-",SUM('2a Aggregate costs'!AK$20,'2a Aggregate costs'!AK$21,'2a Aggregate costs'!AK$22,'2a Aggregate costs'!AK55)*'3a Demand'!$C$10+'2a Aggregate costs'!AK$23)</f>
        <v>-</v>
      </c>
      <c r="AK32" s="106" t="str">
        <f>IF('2a Aggregate costs'!AL$20="-","-",SUM('2a Aggregate costs'!AL$20,'2a Aggregate costs'!AL$21,'2a Aggregate costs'!AL$22,'2a Aggregate costs'!AL55)*'3a Demand'!$C$10+'2a Aggregate costs'!AL$23)</f>
        <v>-</v>
      </c>
      <c r="AL32" s="106" t="str">
        <f>IF('2a Aggregate costs'!AM$20="-","-",SUM('2a Aggregate costs'!AM$20,'2a Aggregate costs'!AM$21,'2a Aggregate costs'!AM$22,'2a Aggregate costs'!AM55)*'3a Demand'!$C$10+'2a Aggregate costs'!AM$23)</f>
        <v>-</v>
      </c>
      <c r="AM32" s="106" t="str">
        <f>IF('2a Aggregate costs'!AN$20="-","-",SUM('2a Aggregate costs'!AN$20,'2a Aggregate costs'!AN$21,'2a Aggregate costs'!AN$22,'2a Aggregate costs'!AN55)*'3a Demand'!$C$10+'2a Aggregate costs'!AN$23)</f>
        <v>-</v>
      </c>
      <c r="AN32" s="106" t="str">
        <f>IF('2a Aggregate costs'!AO$20="-","-",SUM('2a Aggregate costs'!AO$20,'2a Aggregate costs'!AO$21,'2a Aggregate costs'!AO$22,'2a Aggregate costs'!AO55)*'3a Demand'!$C$10+'2a Aggregate costs'!AO$23)</f>
        <v>-</v>
      </c>
      <c r="AO32" s="106" t="str">
        <f>IF('2a Aggregate costs'!AP$20="-","-",SUM('2a Aggregate costs'!AP$20,'2a Aggregate costs'!AP$21,'2a Aggregate costs'!AP$22,'2a Aggregate costs'!AP55)*'3a Demand'!$C$10+'2a Aggregate costs'!AP$23)</f>
        <v>-</v>
      </c>
      <c r="AP32" s="106" t="str">
        <f>IF('2a Aggregate costs'!AQ$20="-","-",SUM('2a Aggregate costs'!AQ$20,'2a Aggregate costs'!AQ$21,'2a Aggregate costs'!AQ$22,'2a Aggregate costs'!AQ55)*'3a Demand'!$C$10+'2a Aggregate costs'!AQ$23)</f>
        <v>-</v>
      </c>
      <c r="AQ32" s="106" t="str">
        <f>IF('2a Aggregate costs'!AR$20="-","-",SUM('2a Aggregate costs'!AR$20,'2a Aggregate costs'!AR$21,'2a Aggregate costs'!AR$22,'2a Aggregate costs'!AR55)*'3a Demand'!$C$10+'2a Aggregate costs'!AR$23)</f>
        <v>-</v>
      </c>
      <c r="AR32" s="106" t="str">
        <f>IF('2a Aggregate costs'!AS$20="-","-",SUM('2a Aggregate costs'!AS$20,'2a Aggregate costs'!AS$21,'2a Aggregate costs'!AS$22,'2a Aggregate costs'!AS55)*'3a Demand'!$C$10+'2a Aggregate costs'!AS$23)</f>
        <v>-</v>
      </c>
      <c r="AS32" s="106" t="str">
        <f>IF('2a Aggregate costs'!AT$20="-","-",SUM('2a Aggregate costs'!AT$20,'2a Aggregate costs'!AT$21,'2a Aggregate costs'!AT$22,'2a Aggregate costs'!AT55)*'3a Demand'!$C$10+'2a Aggregate costs'!AT$23)</f>
        <v>-</v>
      </c>
      <c r="AT32" s="106" t="str">
        <f>IF('2a Aggregate costs'!AU$20="-","-",SUM('2a Aggregate costs'!AU$20,'2a Aggregate costs'!AU$21,'2a Aggregate costs'!AU$22,'2a Aggregate costs'!AU55)*'3a Demand'!$C$10+'2a Aggregate costs'!AU$23)</f>
        <v>-</v>
      </c>
      <c r="AU32" s="106" t="str">
        <f>IF('2a Aggregate costs'!AV$20="-","-",SUM('2a Aggregate costs'!AV$20,'2a Aggregate costs'!AV$21,'2a Aggregate costs'!AV$22,'2a Aggregate costs'!AV55)*'3a Demand'!$C$10+'2a Aggregate costs'!AV$23)</f>
        <v>-</v>
      </c>
      <c r="AV32" s="106" t="str">
        <f>IF('2a Aggregate costs'!AW$20="-","-",SUM('2a Aggregate costs'!AW$20,'2a Aggregate costs'!AW$21,'2a Aggregate costs'!AW$22,'2a Aggregate costs'!AW55)*'3a Demand'!$C$10+'2a Aggregate costs'!AW$23)</f>
        <v>-</v>
      </c>
      <c r="AW32" s="106" t="str">
        <f>IF('2a Aggregate costs'!AX$20="-","-",SUM('2a Aggregate costs'!AX$20,'2a Aggregate costs'!AX$21,'2a Aggregate costs'!AX$22,'2a Aggregate costs'!AX55)*'3a Demand'!$C$10+'2a Aggregate costs'!AX$23)</f>
        <v>-</v>
      </c>
      <c r="AX32" s="106" t="str">
        <f>IF('2a Aggregate costs'!AY$20="-","-",SUM('2a Aggregate costs'!AY$20,'2a Aggregate costs'!AY$21,'2a Aggregate costs'!AY$22,'2a Aggregate costs'!AY55)*'3a Demand'!$C$10+'2a Aggregate costs'!AY$23)</f>
        <v>-</v>
      </c>
      <c r="AY32" s="106" t="str">
        <f>IF('2a Aggregate costs'!AZ$20="-","-",SUM('2a Aggregate costs'!AZ$20,'2a Aggregate costs'!AZ$21,'2a Aggregate costs'!AZ$22,'2a Aggregate costs'!AZ55)*'3a Demand'!$C$10+'2a Aggregate costs'!AZ$23)</f>
        <v>-</v>
      </c>
      <c r="AZ32" s="106" t="str">
        <f>IF('2a Aggregate costs'!BA$20="-","-",SUM('2a Aggregate costs'!BA$20,'2a Aggregate costs'!BA$21,'2a Aggregate costs'!BA$22,'2a Aggregate costs'!BA55)*'3a Demand'!$C$10+'2a Aggregate costs'!BA$23)</f>
        <v>-</v>
      </c>
      <c r="BA32" s="106" t="str">
        <f>IF('2a Aggregate costs'!BB$20="-","-",SUM('2a Aggregate costs'!BB$20,'2a Aggregate costs'!BB$21,'2a Aggregate costs'!BB$22,'2a Aggregate costs'!BB55)*'3a Demand'!$C$10+'2a Aggregate costs'!BB$23)</f>
        <v>-</v>
      </c>
      <c r="BB32" s="106" t="str">
        <f>IF('2a Aggregate costs'!BC$20="-","-",SUM('2a Aggregate costs'!BC$20,'2a Aggregate costs'!BC$21,'2a Aggregate costs'!BC$22,'2a Aggregate costs'!BC55)*'3a Demand'!$C$10+'2a Aggregate costs'!BC$23)</f>
        <v>-</v>
      </c>
      <c r="BC32" s="106" t="str">
        <f>IF('2a Aggregate costs'!BD$20="-","-",SUM('2a Aggregate costs'!BD$20,'2a Aggregate costs'!BD$21,'2a Aggregate costs'!BD$22,'2a Aggregate costs'!BD55)*'3a Demand'!$C$10+'2a Aggregate costs'!BD$23)</f>
        <v>-</v>
      </c>
      <c r="BD32" s="106" t="str">
        <f>IF('2a Aggregate costs'!BE$20="-","-",SUM('2a Aggregate costs'!BE$20,'2a Aggregate costs'!BE$21,'2a Aggregate costs'!BE$22,'2a Aggregate costs'!BE55)*'3a Demand'!$C$10+'2a Aggregate costs'!BE$23)</f>
        <v>-</v>
      </c>
      <c r="BE32" s="106" t="str">
        <f>IF('2a Aggregate costs'!BF$20="-","-",SUM('2a Aggregate costs'!BF$20,'2a Aggregate costs'!BF$21,'2a Aggregate costs'!BF$22,'2a Aggregate costs'!BF55)*'3a Demand'!$C$10+'2a Aggregate costs'!BF$23)</f>
        <v>-</v>
      </c>
    </row>
    <row r="33" spans="1:57" ht="12.75" customHeight="1">
      <c r="A33" s="14"/>
      <c r="B33" s="320"/>
      <c r="C33" s="108" t="s">
        <v>234</v>
      </c>
      <c r="D33" s="322"/>
      <c r="E33" s="323"/>
      <c r="F33" s="28"/>
      <c r="G33" s="106">
        <f>IF('2a Aggregate costs'!H$20="-","-",SUM('2a Aggregate costs'!H$20,'2a Aggregate costs'!H$21,'2a Aggregate costs'!H$22,'2a Aggregate costs'!H56)*'3a Demand'!$C$10+'2a Aggregate costs'!H$23)</f>
        <v>90.547556444583833</v>
      </c>
      <c r="H33" s="106">
        <f>IF('2a Aggregate costs'!I$20="-","-",SUM('2a Aggregate costs'!I$20,'2a Aggregate costs'!I$21,'2a Aggregate costs'!I$22,'2a Aggregate costs'!I56)*'3a Demand'!$C$10+'2a Aggregate costs'!I$23)</f>
        <v>90.520467787971157</v>
      </c>
      <c r="I33" s="106">
        <f>IF('2a Aggregate costs'!J$20="-","-",SUM('2a Aggregate costs'!J$20,'2a Aggregate costs'!J$21,'2a Aggregate costs'!J$22,'2a Aggregate costs'!J56)*'3a Demand'!$C$10+'2a Aggregate costs'!J$23)</f>
        <v>110.91404586760278</v>
      </c>
      <c r="J33" s="106">
        <f>IF('2a Aggregate costs'!K$20="-","-",SUM('2a Aggregate costs'!K$20,'2a Aggregate costs'!K$21,'2a Aggregate costs'!K$22,'2a Aggregate costs'!K56)*'3a Demand'!$C$10+'2a Aggregate costs'!K$23)</f>
        <v>110.80900609774923</v>
      </c>
      <c r="K33" s="106">
        <f>IF('2a Aggregate costs'!L$20="-","-",SUM('2a Aggregate costs'!L$20,'2a Aggregate costs'!L$21,'2a Aggregate costs'!L$22,'2a Aggregate costs'!L56)*'3a Demand'!$C$10+'2a Aggregate costs'!L$23)</f>
        <v>118.06939046391821</v>
      </c>
      <c r="L33" s="106">
        <f>IF('2a Aggregate costs'!M$20="-","-",SUM('2a Aggregate costs'!M$20,'2a Aggregate costs'!M$21,'2a Aggregate costs'!M$22,'2a Aggregate costs'!M56)*'3a Demand'!$C$10+'2a Aggregate costs'!M$23)</f>
        <v>118.49624444669503</v>
      </c>
      <c r="M33" s="106">
        <f>IF('2a Aggregate costs'!N$20="-","-",SUM('2a Aggregate costs'!N$20,'2a Aggregate costs'!N$21,'2a Aggregate costs'!N$22,'2a Aggregate costs'!N56)*'3a Demand'!$C$10+'2a Aggregate costs'!N$23)</f>
        <v>137.26899813137376</v>
      </c>
      <c r="N33" s="106">
        <f>IF('2a Aggregate costs'!O$20="-","-",SUM('2a Aggregate costs'!O$20,'2a Aggregate costs'!O$21,'2a Aggregate costs'!O$22,'2a Aggregate costs'!O56)*'3a Demand'!$C$10+'2a Aggregate costs'!O$23)</f>
        <v>137.36244415563814</v>
      </c>
      <c r="O33" s="84"/>
      <c r="P33" s="106">
        <f>IF('2a Aggregate costs'!Q$20="-","-",SUM('2a Aggregate costs'!Q$20,'2a Aggregate costs'!Q$21,'2a Aggregate costs'!Q$22,'2a Aggregate costs'!Q56)*'3a Demand'!$C$10+'2a Aggregate costs'!Q$23)</f>
        <v>137.36244415563814</v>
      </c>
      <c r="Q33" s="106">
        <f>IF('2a Aggregate costs'!R$20="-","-",SUM('2a Aggregate costs'!R$20,'2a Aggregate costs'!R$21,'2a Aggregate costs'!R$22,'2a Aggregate costs'!R56)*'3a Demand'!$C$10+'2a Aggregate costs'!R$23)</f>
        <v>146.96461957304555</v>
      </c>
      <c r="R33" s="106">
        <f>IF('2a Aggregate costs'!S$20="-","-",SUM('2a Aggregate costs'!S$20,'2a Aggregate costs'!S$21,'2a Aggregate costs'!S$22,'2a Aggregate costs'!S56)*'3a Demand'!$C$10+'2a Aggregate costs'!S$23)</f>
        <v>148.77112454814815</v>
      </c>
      <c r="S33" s="106">
        <f>IF('2a Aggregate costs'!T$20="-","-",SUM('2a Aggregate costs'!T$20,'2a Aggregate costs'!T$21,'2a Aggregate costs'!T$22,'2a Aggregate costs'!T56)*'3a Demand'!$C$10+'2a Aggregate costs'!T$23)</f>
        <v>153.04604975974598</v>
      </c>
      <c r="T33" s="106">
        <f>IF('2a Aggregate costs'!U$20="-","-",SUM('2a Aggregate costs'!U$20,'2a Aggregate costs'!U$21,'2a Aggregate costs'!U$22,'2a Aggregate costs'!U56)*'3a Demand'!$C$10+'2a Aggregate costs'!U$23)</f>
        <v>152.50029132864336</v>
      </c>
      <c r="U33" s="106">
        <f>IF('2a Aggregate costs'!V$20="-","-",SUM('2a Aggregate costs'!V$20,'2a Aggregate costs'!V$21,'2a Aggregate costs'!V$22,'2a Aggregate costs'!V56)*'3a Demand'!$C$10+'2a Aggregate costs'!V$23)</f>
        <v>161.46515228886494</v>
      </c>
      <c r="V33" s="106">
        <f>IF('2a Aggregate costs'!W$20="-","-",SUM('2a Aggregate costs'!W$20,'2a Aggregate costs'!W$21,'2a Aggregate costs'!W$22,'2a Aggregate costs'!W56)*'3a Demand'!$C$10+'2a Aggregate costs'!W$23)</f>
        <v>160.70940848032686</v>
      </c>
      <c r="W33" s="106">
        <f>IF('2a Aggregate costs'!X$20="-","-",SUM('2a Aggregate costs'!X$20,'2a Aggregate costs'!X$21,'2a Aggregate costs'!X$22,'2a Aggregate costs'!X56)*'3a Demand'!$C$10+'2a Aggregate costs'!X$23)</f>
        <v>168.0520523863828</v>
      </c>
      <c r="X33" s="84"/>
      <c r="Y33" s="106">
        <f>IF('2a Aggregate costs'!X$20="-","-",SUM('2a Aggregate costs'!X$20,'2a Aggregate costs'!X$21,'2a Aggregate costs'!X$22,'2a Aggregate costs'!X56)*'3a Demand'!$C$10+'2a Aggregate costs'!X$23)</f>
        <v>168.0520523863828</v>
      </c>
      <c r="Z33" s="106">
        <f>IF('2a Aggregate costs'!AA$20="-","-",SUM('2a Aggregate costs'!AA$20,'2a Aggregate costs'!AA$21,'2a Aggregate costs'!AA$22,'2a Aggregate costs'!AA56)*'3a Demand'!$C$10+'2a Aggregate costs'!AA$23)</f>
        <v>166.48245877803822</v>
      </c>
      <c r="AA33" s="106">
        <f>IF('2a Aggregate costs'!AB$20="-","-",SUM('2a Aggregate costs'!AB$20,'2a Aggregate costs'!AB$21,'2a Aggregate costs'!AB$22,'2a Aggregate costs'!AB56)*'3a Demand'!$C$10+'2a Aggregate costs'!AB$23)</f>
        <v>185.62557180081791</v>
      </c>
      <c r="AB33" s="106">
        <f>IF('2a Aggregate costs'!AC$20="-","-",SUM('2a Aggregate costs'!AC$20,'2a Aggregate costs'!AC$21,'2a Aggregate costs'!AC$22,'2a Aggregate costs'!AC56)*'3a Demand'!$C$10+'2a Aggregate costs'!AC$23)</f>
        <v>185.62557180081791</v>
      </c>
      <c r="AC33" s="106">
        <f>IF('2a Aggregate costs'!AD$20="-","-",SUM('2a Aggregate costs'!AD$20,'2a Aggregate costs'!AD$21,'2a Aggregate costs'!AD$22,'2a Aggregate costs'!AD56)*'3a Demand'!$C$10+'2a Aggregate costs'!AD$23)</f>
        <v>187.89754431881761</v>
      </c>
      <c r="AD33" s="106">
        <f>IF('2a Aggregate costs'!AE$20="-","-",SUM('2a Aggregate costs'!AE$20,'2a Aggregate costs'!AE$21,'2a Aggregate costs'!AE$22,'2a Aggregate costs'!AE56)*'3a Demand'!$C$10+'2a Aggregate costs'!AE$23)</f>
        <v>187.89754431881761</v>
      </c>
      <c r="AE33" s="106">
        <f>IF('2a Aggregate costs'!AF$20="-","-",SUM('2a Aggregate costs'!AF$20,'2a Aggregate costs'!AF$21,'2a Aggregate costs'!AF$22,'2a Aggregate costs'!AF56)*'3a Demand'!$C$10+'2a Aggregate costs'!AF$23)</f>
        <v>215.08121115837972</v>
      </c>
      <c r="AF33" s="106">
        <f>IF('2a Aggregate costs'!AG$20="-","-",SUM('2a Aggregate costs'!AG$20,'2a Aggregate costs'!AG$21,'2a Aggregate costs'!AG$22,'2a Aggregate costs'!AG56)*'3a Demand'!$C$10+'2a Aggregate costs'!AG$23)</f>
        <v>215.08121115837972</v>
      </c>
      <c r="AG33" s="106">
        <f>IF('2a Aggregate costs'!AH$20="-","-",SUM('2a Aggregate costs'!AH$20,'2a Aggregate costs'!AH$21,'2a Aggregate costs'!AH$22,'2a Aggregate costs'!AH56)*'3a Demand'!$C$10+'2a Aggregate costs'!AH$23)</f>
        <v>213.52049481471647</v>
      </c>
      <c r="AH33" s="106" t="str">
        <f>IF('2a Aggregate costs'!AI$20="-","-",SUM('2a Aggregate costs'!AI$20,'2a Aggregate costs'!AI$21,'2a Aggregate costs'!AI$22,'2a Aggregate costs'!AI56)*'3a Demand'!$C$10+'2a Aggregate costs'!AI$23)</f>
        <v>-</v>
      </c>
      <c r="AI33" s="106" t="str">
        <f>IF('2a Aggregate costs'!AJ$20="-","-",SUM('2a Aggregate costs'!AJ$20,'2a Aggregate costs'!AJ$21,'2a Aggregate costs'!AJ$22,'2a Aggregate costs'!AJ56)*'3a Demand'!$C$10+'2a Aggregate costs'!AJ$23)</f>
        <v>-</v>
      </c>
      <c r="AJ33" s="106" t="str">
        <f>IF('2a Aggregate costs'!AK$20="-","-",SUM('2a Aggregate costs'!AK$20,'2a Aggregate costs'!AK$21,'2a Aggregate costs'!AK$22,'2a Aggregate costs'!AK56)*'3a Demand'!$C$10+'2a Aggregate costs'!AK$23)</f>
        <v>-</v>
      </c>
      <c r="AK33" s="106" t="str">
        <f>IF('2a Aggregate costs'!AL$20="-","-",SUM('2a Aggregate costs'!AL$20,'2a Aggregate costs'!AL$21,'2a Aggregate costs'!AL$22,'2a Aggregate costs'!AL56)*'3a Demand'!$C$10+'2a Aggregate costs'!AL$23)</f>
        <v>-</v>
      </c>
      <c r="AL33" s="106" t="str">
        <f>IF('2a Aggregate costs'!AM$20="-","-",SUM('2a Aggregate costs'!AM$20,'2a Aggregate costs'!AM$21,'2a Aggregate costs'!AM$22,'2a Aggregate costs'!AM56)*'3a Demand'!$C$10+'2a Aggregate costs'!AM$23)</f>
        <v>-</v>
      </c>
      <c r="AM33" s="106" t="str">
        <f>IF('2a Aggregate costs'!AN$20="-","-",SUM('2a Aggregate costs'!AN$20,'2a Aggregate costs'!AN$21,'2a Aggregate costs'!AN$22,'2a Aggregate costs'!AN56)*'3a Demand'!$C$10+'2a Aggregate costs'!AN$23)</f>
        <v>-</v>
      </c>
      <c r="AN33" s="106" t="str">
        <f>IF('2a Aggregate costs'!AO$20="-","-",SUM('2a Aggregate costs'!AO$20,'2a Aggregate costs'!AO$21,'2a Aggregate costs'!AO$22,'2a Aggregate costs'!AO56)*'3a Demand'!$C$10+'2a Aggregate costs'!AO$23)</f>
        <v>-</v>
      </c>
      <c r="AO33" s="106" t="str">
        <f>IF('2a Aggregate costs'!AP$20="-","-",SUM('2a Aggregate costs'!AP$20,'2a Aggregate costs'!AP$21,'2a Aggregate costs'!AP$22,'2a Aggregate costs'!AP56)*'3a Demand'!$C$10+'2a Aggregate costs'!AP$23)</f>
        <v>-</v>
      </c>
      <c r="AP33" s="106" t="str">
        <f>IF('2a Aggregate costs'!AQ$20="-","-",SUM('2a Aggregate costs'!AQ$20,'2a Aggregate costs'!AQ$21,'2a Aggregate costs'!AQ$22,'2a Aggregate costs'!AQ56)*'3a Demand'!$C$10+'2a Aggregate costs'!AQ$23)</f>
        <v>-</v>
      </c>
      <c r="AQ33" s="106" t="str">
        <f>IF('2a Aggregate costs'!AR$20="-","-",SUM('2a Aggregate costs'!AR$20,'2a Aggregate costs'!AR$21,'2a Aggregate costs'!AR$22,'2a Aggregate costs'!AR56)*'3a Demand'!$C$10+'2a Aggregate costs'!AR$23)</f>
        <v>-</v>
      </c>
      <c r="AR33" s="106" t="str">
        <f>IF('2a Aggregate costs'!AS$20="-","-",SUM('2a Aggregate costs'!AS$20,'2a Aggregate costs'!AS$21,'2a Aggregate costs'!AS$22,'2a Aggregate costs'!AS56)*'3a Demand'!$C$10+'2a Aggregate costs'!AS$23)</f>
        <v>-</v>
      </c>
      <c r="AS33" s="106" t="str">
        <f>IF('2a Aggregate costs'!AT$20="-","-",SUM('2a Aggregate costs'!AT$20,'2a Aggregate costs'!AT$21,'2a Aggregate costs'!AT$22,'2a Aggregate costs'!AT56)*'3a Demand'!$C$10+'2a Aggregate costs'!AT$23)</f>
        <v>-</v>
      </c>
      <c r="AT33" s="106" t="str">
        <f>IF('2a Aggregate costs'!AU$20="-","-",SUM('2a Aggregate costs'!AU$20,'2a Aggregate costs'!AU$21,'2a Aggregate costs'!AU$22,'2a Aggregate costs'!AU56)*'3a Demand'!$C$10+'2a Aggregate costs'!AU$23)</f>
        <v>-</v>
      </c>
      <c r="AU33" s="106" t="str">
        <f>IF('2a Aggregate costs'!AV$20="-","-",SUM('2a Aggregate costs'!AV$20,'2a Aggregate costs'!AV$21,'2a Aggregate costs'!AV$22,'2a Aggregate costs'!AV56)*'3a Demand'!$C$10+'2a Aggregate costs'!AV$23)</f>
        <v>-</v>
      </c>
      <c r="AV33" s="106" t="str">
        <f>IF('2a Aggregate costs'!AW$20="-","-",SUM('2a Aggregate costs'!AW$20,'2a Aggregate costs'!AW$21,'2a Aggregate costs'!AW$22,'2a Aggregate costs'!AW56)*'3a Demand'!$C$10+'2a Aggregate costs'!AW$23)</f>
        <v>-</v>
      </c>
      <c r="AW33" s="106" t="str">
        <f>IF('2a Aggregate costs'!AX$20="-","-",SUM('2a Aggregate costs'!AX$20,'2a Aggregate costs'!AX$21,'2a Aggregate costs'!AX$22,'2a Aggregate costs'!AX56)*'3a Demand'!$C$10+'2a Aggregate costs'!AX$23)</f>
        <v>-</v>
      </c>
      <c r="AX33" s="106" t="str">
        <f>IF('2a Aggregate costs'!AY$20="-","-",SUM('2a Aggregate costs'!AY$20,'2a Aggregate costs'!AY$21,'2a Aggregate costs'!AY$22,'2a Aggregate costs'!AY56)*'3a Demand'!$C$10+'2a Aggregate costs'!AY$23)</f>
        <v>-</v>
      </c>
      <c r="AY33" s="106" t="str">
        <f>IF('2a Aggregate costs'!AZ$20="-","-",SUM('2a Aggregate costs'!AZ$20,'2a Aggregate costs'!AZ$21,'2a Aggregate costs'!AZ$22,'2a Aggregate costs'!AZ56)*'3a Demand'!$C$10+'2a Aggregate costs'!AZ$23)</f>
        <v>-</v>
      </c>
      <c r="AZ33" s="106" t="str">
        <f>IF('2a Aggregate costs'!BA$20="-","-",SUM('2a Aggregate costs'!BA$20,'2a Aggregate costs'!BA$21,'2a Aggregate costs'!BA$22,'2a Aggregate costs'!BA56)*'3a Demand'!$C$10+'2a Aggregate costs'!BA$23)</f>
        <v>-</v>
      </c>
      <c r="BA33" s="106" t="str">
        <f>IF('2a Aggregate costs'!BB$20="-","-",SUM('2a Aggregate costs'!BB$20,'2a Aggregate costs'!BB$21,'2a Aggregate costs'!BB$22,'2a Aggregate costs'!BB56)*'3a Demand'!$C$10+'2a Aggregate costs'!BB$23)</f>
        <v>-</v>
      </c>
      <c r="BB33" s="106" t="str">
        <f>IF('2a Aggregate costs'!BC$20="-","-",SUM('2a Aggregate costs'!BC$20,'2a Aggregate costs'!BC$21,'2a Aggregate costs'!BC$22,'2a Aggregate costs'!BC56)*'3a Demand'!$C$10+'2a Aggregate costs'!BC$23)</f>
        <v>-</v>
      </c>
      <c r="BC33" s="106" t="str">
        <f>IF('2a Aggregate costs'!BD$20="-","-",SUM('2a Aggregate costs'!BD$20,'2a Aggregate costs'!BD$21,'2a Aggregate costs'!BD$22,'2a Aggregate costs'!BD56)*'3a Demand'!$C$10+'2a Aggregate costs'!BD$23)</f>
        <v>-</v>
      </c>
      <c r="BD33" s="106" t="str">
        <f>IF('2a Aggregate costs'!BE$20="-","-",SUM('2a Aggregate costs'!BE$20,'2a Aggregate costs'!BE$21,'2a Aggregate costs'!BE$22,'2a Aggregate costs'!BE56)*'3a Demand'!$C$10+'2a Aggregate costs'!BE$23)</f>
        <v>-</v>
      </c>
      <c r="BE33" s="106" t="str">
        <f>IF('2a Aggregate costs'!BF$20="-","-",SUM('2a Aggregate costs'!BF$20,'2a Aggregate costs'!BF$21,'2a Aggregate costs'!BF$22,'2a Aggregate costs'!BF56)*'3a Demand'!$C$10+'2a Aggregate costs'!BF$23)</f>
        <v>-</v>
      </c>
    </row>
    <row r="34" spans="1:57" ht="12.75" customHeight="1">
      <c r="A34" s="14"/>
      <c r="B34" s="320"/>
      <c r="C34" s="108" t="s">
        <v>235</v>
      </c>
      <c r="D34" s="322"/>
      <c r="E34" s="323"/>
      <c r="F34" s="28"/>
      <c r="G34" s="106">
        <f>IF('2a Aggregate costs'!H$20="-","-",SUM('2a Aggregate costs'!H$20,'2a Aggregate costs'!H$21,'2a Aggregate costs'!H$22,'2a Aggregate costs'!H57)*'3a Demand'!$C$10+'2a Aggregate costs'!H$23)</f>
        <v>90.554689231973299</v>
      </c>
      <c r="H34" s="106">
        <f>IF('2a Aggregate costs'!I$20="-","-",SUM('2a Aggregate costs'!I$20,'2a Aggregate costs'!I$21,'2a Aggregate costs'!I$22,'2a Aggregate costs'!I57)*'3a Demand'!$C$10+'2a Aggregate costs'!I$23)</f>
        <v>90.52748619117645</v>
      </c>
      <c r="I34" s="106">
        <f>IF('2a Aggregate costs'!J$20="-","-",SUM('2a Aggregate costs'!J$20,'2a Aggregate costs'!J$21,'2a Aggregate costs'!J$22,'2a Aggregate costs'!J57)*'3a Demand'!$C$10+'2a Aggregate costs'!J$23)</f>
        <v>110.92123271248501</v>
      </c>
      <c r="J34" s="106">
        <f>IF('2a Aggregate costs'!K$20="-","-",SUM('2a Aggregate costs'!K$20,'2a Aggregate costs'!K$21,'2a Aggregate costs'!K$22,'2a Aggregate costs'!K57)*'3a Demand'!$C$10+'2a Aggregate costs'!K$23)</f>
        <v>110.81650430310445</v>
      </c>
      <c r="K34" s="106">
        <f>IF('2a Aggregate costs'!L$20="-","-",SUM('2a Aggregate costs'!L$20,'2a Aggregate costs'!L$21,'2a Aggregate costs'!L$22,'2a Aggregate costs'!L57)*'3a Demand'!$C$10+'2a Aggregate costs'!L$23)</f>
        <v>118.07702363696983</v>
      </c>
      <c r="L34" s="106">
        <f>IF('2a Aggregate costs'!M$20="-","-",SUM('2a Aggregate costs'!M$20,'2a Aggregate costs'!M$21,'2a Aggregate costs'!M$22,'2a Aggregate costs'!M57)*'3a Demand'!$C$10+'2a Aggregate costs'!M$23)</f>
        <v>118.50373843757191</v>
      </c>
      <c r="M34" s="106">
        <f>IF('2a Aggregate costs'!N$20="-","-",SUM('2a Aggregate costs'!N$20,'2a Aggregate costs'!N$21,'2a Aggregate costs'!N$22,'2a Aggregate costs'!N57)*'3a Demand'!$C$10+'2a Aggregate costs'!N$23)</f>
        <v>137.27470611703933</v>
      </c>
      <c r="N34" s="106">
        <f>IF('2a Aggregate costs'!O$20="-","-",SUM('2a Aggregate costs'!O$20,'2a Aggregate costs'!O$21,'2a Aggregate costs'!O$22,'2a Aggregate costs'!O57)*'3a Demand'!$C$10+'2a Aggregate costs'!O$23)</f>
        <v>137.36827765203489</v>
      </c>
      <c r="O34" s="84"/>
      <c r="P34" s="106">
        <f>IF('2a Aggregate costs'!Q$20="-","-",SUM('2a Aggregate costs'!Q$20,'2a Aggregate costs'!Q$21,'2a Aggregate costs'!Q$22,'2a Aggregate costs'!Q57)*'3a Demand'!$C$10+'2a Aggregate costs'!Q$23)</f>
        <v>137.36827765203489</v>
      </c>
      <c r="Q34" s="106">
        <f>IF('2a Aggregate costs'!R$20="-","-",SUM('2a Aggregate costs'!R$20,'2a Aggregate costs'!R$21,'2a Aggregate costs'!R$22,'2a Aggregate costs'!R57)*'3a Demand'!$C$10+'2a Aggregate costs'!R$23)</f>
        <v>146.96516386155642</v>
      </c>
      <c r="R34" s="106">
        <f>IF('2a Aggregate costs'!S$20="-","-",SUM('2a Aggregate costs'!S$20,'2a Aggregate costs'!S$21,'2a Aggregate costs'!S$22,'2a Aggregate costs'!S57)*'3a Demand'!$C$10+'2a Aggregate costs'!S$23)</f>
        <v>148.77169347757575</v>
      </c>
      <c r="S34" s="106">
        <f>IF('2a Aggregate costs'!T$20="-","-",SUM('2a Aggregate costs'!T$20,'2a Aggregate costs'!T$21,'2a Aggregate costs'!T$22,'2a Aggregate costs'!T57)*'3a Demand'!$C$10+'2a Aggregate costs'!T$23)</f>
        <v>153.03731623623639</v>
      </c>
      <c r="T34" s="106">
        <f>IF('2a Aggregate costs'!U$20="-","-",SUM('2a Aggregate costs'!U$20,'2a Aggregate costs'!U$21,'2a Aggregate costs'!U$22,'2a Aggregate costs'!U57)*'3a Demand'!$C$10+'2a Aggregate costs'!U$23)</f>
        <v>152.4904789077261</v>
      </c>
      <c r="U34" s="106">
        <f>IF('2a Aggregate costs'!V$20="-","-",SUM('2a Aggregate costs'!V$20,'2a Aggregate costs'!V$21,'2a Aggregate costs'!V$22,'2a Aggregate costs'!V57)*'3a Demand'!$C$10+'2a Aggregate costs'!V$23)</f>
        <v>161.45028237819352</v>
      </c>
      <c r="V34" s="106">
        <f>IF('2a Aggregate costs'!W$20="-","-",SUM('2a Aggregate costs'!W$20,'2a Aggregate costs'!W$21,'2a Aggregate costs'!W$22,'2a Aggregate costs'!W57)*'3a Demand'!$C$10+'2a Aggregate costs'!W$23)</f>
        <v>160.69557419311451</v>
      </c>
      <c r="W34" s="106">
        <f>IF('2a Aggregate costs'!X$20="-","-",SUM('2a Aggregate costs'!X$20,'2a Aggregate costs'!X$21,'2a Aggregate costs'!X$22,'2a Aggregate costs'!X57)*'3a Demand'!$C$10+'2a Aggregate costs'!X$23)</f>
        <v>168.03454146468238</v>
      </c>
      <c r="X34" s="84"/>
      <c r="Y34" s="106">
        <f>IF('2a Aggregate costs'!X$20="-","-",SUM('2a Aggregate costs'!X$20,'2a Aggregate costs'!X$21,'2a Aggregate costs'!X$22,'2a Aggregate costs'!X57)*'3a Demand'!$C$10+'2a Aggregate costs'!X$23)</f>
        <v>168.03454146468238</v>
      </c>
      <c r="Z34" s="106">
        <f>IF('2a Aggregate costs'!AA$20="-","-",SUM('2a Aggregate costs'!AA$20,'2a Aggregate costs'!AA$21,'2a Aggregate costs'!AA$22,'2a Aggregate costs'!AA57)*'3a Demand'!$C$10+'2a Aggregate costs'!AA$23)</f>
        <v>166.46554915770139</v>
      </c>
      <c r="AA34" s="106">
        <f>IF('2a Aggregate costs'!AB$20="-","-",SUM('2a Aggregate costs'!AB$20,'2a Aggregate costs'!AB$21,'2a Aggregate costs'!AB$22,'2a Aggregate costs'!AB57)*'3a Demand'!$C$10+'2a Aggregate costs'!AB$23)</f>
        <v>185.61589025339802</v>
      </c>
      <c r="AB34" s="106">
        <f>IF('2a Aggregate costs'!AC$20="-","-",SUM('2a Aggregate costs'!AC$20,'2a Aggregate costs'!AC$21,'2a Aggregate costs'!AC$22,'2a Aggregate costs'!AC57)*'3a Demand'!$C$10+'2a Aggregate costs'!AC$23)</f>
        <v>185.61589025339802</v>
      </c>
      <c r="AC34" s="106">
        <f>IF('2a Aggregate costs'!AD$20="-","-",SUM('2a Aggregate costs'!AD$20,'2a Aggregate costs'!AD$21,'2a Aggregate costs'!AD$22,'2a Aggregate costs'!AD57)*'3a Demand'!$C$10+'2a Aggregate costs'!AD$23)</f>
        <v>187.88868954165417</v>
      </c>
      <c r="AD34" s="106">
        <f>IF('2a Aggregate costs'!AE$20="-","-",SUM('2a Aggregate costs'!AE$20,'2a Aggregate costs'!AE$21,'2a Aggregate costs'!AE$22,'2a Aggregate costs'!AE57)*'3a Demand'!$C$10+'2a Aggregate costs'!AE$23)</f>
        <v>187.88868954165417</v>
      </c>
      <c r="AE34" s="106">
        <f>IF('2a Aggregate costs'!AF$20="-","-",SUM('2a Aggregate costs'!AF$20,'2a Aggregate costs'!AF$21,'2a Aggregate costs'!AF$22,'2a Aggregate costs'!AF57)*'3a Demand'!$C$10+'2a Aggregate costs'!AF$23)</f>
        <v>215.06811150242518</v>
      </c>
      <c r="AF34" s="106">
        <f>IF('2a Aggregate costs'!AG$20="-","-",SUM('2a Aggregate costs'!AG$20,'2a Aggregate costs'!AG$21,'2a Aggregate costs'!AG$22,'2a Aggregate costs'!AG57)*'3a Demand'!$C$10+'2a Aggregate costs'!AG$23)</f>
        <v>215.06811150242518</v>
      </c>
      <c r="AG34" s="106">
        <f>IF('2a Aggregate costs'!AH$20="-","-",SUM('2a Aggregate costs'!AH$20,'2a Aggregate costs'!AH$21,'2a Aggregate costs'!AH$22,'2a Aggregate costs'!AH57)*'3a Demand'!$C$10+'2a Aggregate costs'!AH$23)</f>
        <v>213.48761423835617</v>
      </c>
      <c r="AH34" s="106" t="str">
        <f>IF('2a Aggregate costs'!AI$20="-","-",SUM('2a Aggregate costs'!AI$20,'2a Aggregate costs'!AI$21,'2a Aggregate costs'!AI$22,'2a Aggregate costs'!AI57)*'3a Demand'!$C$10+'2a Aggregate costs'!AI$23)</f>
        <v>-</v>
      </c>
      <c r="AI34" s="106" t="str">
        <f>IF('2a Aggregate costs'!AJ$20="-","-",SUM('2a Aggregate costs'!AJ$20,'2a Aggregate costs'!AJ$21,'2a Aggregate costs'!AJ$22,'2a Aggregate costs'!AJ57)*'3a Demand'!$C$10+'2a Aggregate costs'!AJ$23)</f>
        <v>-</v>
      </c>
      <c r="AJ34" s="106" t="str">
        <f>IF('2a Aggregate costs'!AK$20="-","-",SUM('2a Aggregate costs'!AK$20,'2a Aggregate costs'!AK$21,'2a Aggregate costs'!AK$22,'2a Aggregate costs'!AK57)*'3a Demand'!$C$10+'2a Aggregate costs'!AK$23)</f>
        <v>-</v>
      </c>
      <c r="AK34" s="106" t="str">
        <f>IF('2a Aggregate costs'!AL$20="-","-",SUM('2a Aggregate costs'!AL$20,'2a Aggregate costs'!AL$21,'2a Aggregate costs'!AL$22,'2a Aggregate costs'!AL57)*'3a Demand'!$C$10+'2a Aggregate costs'!AL$23)</f>
        <v>-</v>
      </c>
      <c r="AL34" s="106" t="str">
        <f>IF('2a Aggregate costs'!AM$20="-","-",SUM('2a Aggregate costs'!AM$20,'2a Aggregate costs'!AM$21,'2a Aggregate costs'!AM$22,'2a Aggregate costs'!AM57)*'3a Demand'!$C$10+'2a Aggregate costs'!AM$23)</f>
        <v>-</v>
      </c>
      <c r="AM34" s="106" t="str">
        <f>IF('2a Aggregate costs'!AN$20="-","-",SUM('2a Aggregate costs'!AN$20,'2a Aggregate costs'!AN$21,'2a Aggregate costs'!AN$22,'2a Aggregate costs'!AN57)*'3a Demand'!$C$10+'2a Aggregate costs'!AN$23)</f>
        <v>-</v>
      </c>
      <c r="AN34" s="106" t="str">
        <f>IF('2a Aggregate costs'!AO$20="-","-",SUM('2a Aggregate costs'!AO$20,'2a Aggregate costs'!AO$21,'2a Aggregate costs'!AO$22,'2a Aggregate costs'!AO57)*'3a Demand'!$C$10+'2a Aggregate costs'!AO$23)</f>
        <v>-</v>
      </c>
      <c r="AO34" s="106" t="str">
        <f>IF('2a Aggregate costs'!AP$20="-","-",SUM('2a Aggregate costs'!AP$20,'2a Aggregate costs'!AP$21,'2a Aggregate costs'!AP$22,'2a Aggregate costs'!AP57)*'3a Demand'!$C$10+'2a Aggregate costs'!AP$23)</f>
        <v>-</v>
      </c>
      <c r="AP34" s="106" t="str">
        <f>IF('2a Aggregate costs'!AQ$20="-","-",SUM('2a Aggregate costs'!AQ$20,'2a Aggregate costs'!AQ$21,'2a Aggregate costs'!AQ$22,'2a Aggregate costs'!AQ57)*'3a Demand'!$C$10+'2a Aggregate costs'!AQ$23)</f>
        <v>-</v>
      </c>
      <c r="AQ34" s="106" t="str">
        <f>IF('2a Aggregate costs'!AR$20="-","-",SUM('2a Aggregate costs'!AR$20,'2a Aggregate costs'!AR$21,'2a Aggregate costs'!AR$22,'2a Aggregate costs'!AR57)*'3a Demand'!$C$10+'2a Aggregate costs'!AR$23)</f>
        <v>-</v>
      </c>
      <c r="AR34" s="106" t="str">
        <f>IF('2a Aggregate costs'!AS$20="-","-",SUM('2a Aggregate costs'!AS$20,'2a Aggregate costs'!AS$21,'2a Aggregate costs'!AS$22,'2a Aggregate costs'!AS57)*'3a Demand'!$C$10+'2a Aggregate costs'!AS$23)</f>
        <v>-</v>
      </c>
      <c r="AS34" s="106" t="str">
        <f>IF('2a Aggregate costs'!AT$20="-","-",SUM('2a Aggregate costs'!AT$20,'2a Aggregate costs'!AT$21,'2a Aggregate costs'!AT$22,'2a Aggregate costs'!AT57)*'3a Demand'!$C$10+'2a Aggregate costs'!AT$23)</f>
        <v>-</v>
      </c>
      <c r="AT34" s="106" t="str">
        <f>IF('2a Aggregate costs'!AU$20="-","-",SUM('2a Aggregate costs'!AU$20,'2a Aggregate costs'!AU$21,'2a Aggregate costs'!AU$22,'2a Aggregate costs'!AU57)*'3a Demand'!$C$10+'2a Aggregate costs'!AU$23)</f>
        <v>-</v>
      </c>
      <c r="AU34" s="106" t="str">
        <f>IF('2a Aggregate costs'!AV$20="-","-",SUM('2a Aggregate costs'!AV$20,'2a Aggregate costs'!AV$21,'2a Aggregate costs'!AV$22,'2a Aggregate costs'!AV57)*'3a Demand'!$C$10+'2a Aggregate costs'!AV$23)</f>
        <v>-</v>
      </c>
      <c r="AV34" s="106" t="str">
        <f>IF('2a Aggregate costs'!AW$20="-","-",SUM('2a Aggregate costs'!AW$20,'2a Aggregate costs'!AW$21,'2a Aggregate costs'!AW$22,'2a Aggregate costs'!AW57)*'3a Demand'!$C$10+'2a Aggregate costs'!AW$23)</f>
        <v>-</v>
      </c>
      <c r="AW34" s="106" t="str">
        <f>IF('2a Aggregate costs'!AX$20="-","-",SUM('2a Aggregate costs'!AX$20,'2a Aggregate costs'!AX$21,'2a Aggregate costs'!AX$22,'2a Aggregate costs'!AX57)*'3a Demand'!$C$10+'2a Aggregate costs'!AX$23)</f>
        <v>-</v>
      </c>
      <c r="AX34" s="106" t="str">
        <f>IF('2a Aggregate costs'!AY$20="-","-",SUM('2a Aggregate costs'!AY$20,'2a Aggregate costs'!AY$21,'2a Aggregate costs'!AY$22,'2a Aggregate costs'!AY57)*'3a Demand'!$C$10+'2a Aggregate costs'!AY$23)</f>
        <v>-</v>
      </c>
      <c r="AY34" s="106" t="str">
        <f>IF('2a Aggregate costs'!AZ$20="-","-",SUM('2a Aggregate costs'!AZ$20,'2a Aggregate costs'!AZ$21,'2a Aggregate costs'!AZ$22,'2a Aggregate costs'!AZ57)*'3a Demand'!$C$10+'2a Aggregate costs'!AZ$23)</f>
        <v>-</v>
      </c>
      <c r="AZ34" s="106" t="str">
        <f>IF('2a Aggregate costs'!BA$20="-","-",SUM('2a Aggregate costs'!BA$20,'2a Aggregate costs'!BA$21,'2a Aggregate costs'!BA$22,'2a Aggregate costs'!BA57)*'3a Demand'!$C$10+'2a Aggregate costs'!BA$23)</f>
        <v>-</v>
      </c>
      <c r="BA34" s="106" t="str">
        <f>IF('2a Aggregate costs'!BB$20="-","-",SUM('2a Aggregate costs'!BB$20,'2a Aggregate costs'!BB$21,'2a Aggregate costs'!BB$22,'2a Aggregate costs'!BB57)*'3a Demand'!$C$10+'2a Aggregate costs'!BB$23)</f>
        <v>-</v>
      </c>
      <c r="BB34" s="106" t="str">
        <f>IF('2a Aggregate costs'!BC$20="-","-",SUM('2a Aggregate costs'!BC$20,'2a Aggregate costs'!BC$21,'2a Aggregate costs'!BC$22,'2a Aggregate costs'!BC57)*'3a Demand'!$C$10+'2a Aggregate costs'!BC$23)</f>
        <v>-</v>
      </c>
      <c r="BC34" s="106" t="str">
        <f>IF('2a Aggregate costs'!BD$20="-","-",SUM('2a Aggregate costs'!BD$20,'2a Aggregate costs'!BD$21,'2a Aggregate costs'!BD$22,'2a Aggregate costs'!BD57)*'3a Demand'!$C$10+'2a Aggregate costs'!BD$23)</f>
        <v>-</v>
      </c>
      <c r="BD34" s="106" t="str">
        <f>IF('2a Aggregate costs'!BE$20="-","-",SUM('2a Aggregate costs'!BE$20,'2a Aggregate costs'!BE$21,'2a Aggregate costs'!BE$22,'2a Aggregate costs'!BE57)*'3a Demand'!$C$10+'2a Aggregate costs'!BE$23)</f>
        <v>-</v>
      </c>
      <c r="BE34" s="106" t="str">
        <f>IF('2a Aggregate costs'!BF$20="-","-",SUM('2a Aggregate costs'!BF$20,'2a Aggregate costs'!BF$21,'2a Aggregate costs'!BF$22,'2a Aggregate costs'!BF57)*'3a Demand'!$C$10+'2a Aggregate costs'!BF$23)</f>
        <v>-</v>
      </c>
    </row>
    <row r="35" spans="1:57" ht="12.75" customHeight="1">
      <c r="A35" s="14"/>
      <c r="B35" s="320"/>
      <c r="C35" s="108" t="s">
        <v>236</v>
      </c>
      <c r="D35" s="322"/>
      <c r="E35" s="323"/>
      <c r="F35" s="28"/>
      <c r="G35" s="106">
        <f>IF('2a Aggregate costs'!H$20="-","-",SUM('2a Aggregate costs'!H$20,'2a Aggregate costs'!H$21,'2a Aggregate costs'!H$22,'2a Aggregate costs'!H58)*'3a Demand'!$C$10+'2a Aggregate costs'!H$23)</f>
        <v>90.560159994303291</v>
      </c>
      <c r="H35" s="106">
        <f>IF('2a Aggregate costs'!I$20="-","-",SUM('2a Aggregate costs'!I$20,'2a Aggregate costs'!I$21,'2a Aggregate costs'!I$22,'2a Aggregate costs'!I58)*'3a Demand'!$C$10+'2a Aggregate costs'!I$23)</f>
        <v>90.532869222209868</v>
      </c>
      <c r="I35" s="106">
        <f>IF('2a Aggregate costs'!J$20="-","-",SUM('2a Aggregate costs'!J$20,'2a Aggregate costs'!J$21,'2a Aggregate costs'!J$22,'2a Aggregate costs'!J58)*'3a Demand'!$C$10+'2a Aggregate costs'!J$23)</f>
        <v>110.92674493626322</v>
      </c>
      <c r="J35" s="106">
        <f>IF('2a Aggregate costs'!K$20="-","-",SUM('2a Aggregate costs'!K$20,'2a Aggregate costs'!K$21,'2a Aggregate costs'!K$22,'2a Aggregate costs'!K58)*'3a Demand'!$C$10+'2a Aggregate costs'!K$23)</f>
        <v>110.82225533662896</v>
      </c>
      <c r="K35" s="106">
        <f>IF('2a Aggregate costs'!L$20="-","-",SUM('2a Aggregate costs'!L$20,'2a Aggregate costs'!L$21,'2a Aggregate costs'!L$22,'2a Aggregate costs'!L58)*'3a Demand'!$C$10+'2a Aggregate costs'!L$23)</f>
        <v>118.08287818909777</v>
      </c>
      <c r="L35" s="106">
        <f>IF('2a Aggregate costs'!M$20="-","-",SUM('2a Aggregate costs'!M$20,'2a Aggregate costs'!M$21,'2a Aggregate costs'!M$22,'2a Aggregate costs'!M58)*'3a Demand'!$C$10+'2a Aggregate costs'!M$23)</f>
        <v>118.5094862386421</v>
      </c>
      <c r="M35" s="106">
        <f>IF('2a Aggregate costs'!N$20="-","-",SUM('2a Aggregate costs'!N$20,'2a Aggregate costs'!N$21,'2a Aggregate costs'!N$22,'2a Aggregate costs'!N58)*'3a Demand'!$C$10+'2a Aggregate costs'!N$23)</f>
        <v>137.28979342581226</v>
      </c>
      <c r="N35" s="106">
        <f>IF('2a Aggregate costs'!O$20="-","-",SUM('2a Aggregate costs'!O$20,'2a Aggregate costs'!O$21,'2a Aggregate costs'!O$22,'2a Aggregate costs'!O58)*'3a Demand'!$C$10+'2a Aggregate costs'!O$23)</f>
        <v>137.38369670991634</v>
      </c>
      <c r="O35" s="84"/>
      <c r="P35" s="106">
        <f>IF('2a Aggregate costs'!Q$20="-","-",SUM('2a Aggregate costs'!Q$20,'2a Aggregate costs'!Q$21,'2a Aggregate costs'!Q$22,'2a Aggregate costs'!Q58)*'3a Demand'!$C$10+'2a Aggregate costs'!Q$23)</f>
        <v>137.38369670991634</v>
      </c>
      <c r="Q35" s="106">
        <f>IF('2a Aggregate costs'!R$20="-","-",SUM('2a Aggregate costs'!R$20,'2a Aggregate costs'!R$21,'2a Aggregate costs'!R$22,'2a Aggregate costs'!R58)*'3a Demand'!$C$10+'2a Aggregate costs'!R$23)</f>
        <v>146.98659272957821</v>
      </c>
      <c r="R35" s="106">
        <f>IF('2a Aggregate costs'!S$20="-","-",SUM('2a Aggregate costs'!S$20,'2a Aggregate costs'!S$21,'2a Aggregate costs'!S$22,'2a Aggregate costs'!S58)*'3a Demand'!$C$10+'2a Aggregate costs'!S$23)</f>
        <v>148.79387311541902</v>
      </c>
      <c r="S35" s="106">
        <f>IF('2a Aggregate costs'!T$20="-","-",SUM('2a Aggregate costs'!T$20,'2a Aggregate costs'!T$21,'2a Aggregate costs'!T$22,'2a Aggregate costs'!T58)*'3a Demand'!$C$10+'2a Aggregate costs'!T$23)</f>
        <v>153.06084641349003</v>
      </c>
      <c r="T35" s="106">
        <f>IF('2a Aggregate costs'!U$20="-","-",SUM('2a Aggregate costs'!U$20,'2a Aggregate costs'!U$21,'2a Aggregate costs'!U$22,'2a Aggregate costs'!U58)*'3a Demand'!$C$10+'2a Aggregate costs'!U$23)</f>
        <v>152.51690130303038</v>
      </c>
      <c r="U35" s="106">
        <f>IF('2a Aggregate costs'!V$20="-","-",SUM('2a Aggregate costs'!V$20,'2a Aggregate costs'!V$21,'2a Aggregate costs'!V$22,'2a Aggregate costs'!V58)*'3a Demand'!$C$10+'2a Aggregate costs'!V$23)</f>
        <v>161.47498713489335</v>
      </c>
      <c r="V35" s="106">
        <f>IF('2a Aggregate costs'!W$20="-","-",SUM('2a Aggregate costs'!W$20,'2a Aggregate costs'!W$21,'2a Aggregate costs'!W$22,'2a Aggregate costs'!W58)*'3a Demand'!$C$10+'2a Aggregate costs'!W$23)</f>
        <v>160.71857782937983</v>
      </c>
      <c r="W35" s="106">
        <f>IF('2a Aggregate costs'!X$20="-","-",SUM('2a Aggregate costs'!X$20,'2a Aggregate costs'!X$21,'2a Aggregate costs'!X$22,'2a Aggregate costs'!X58)*'3a Demand'!$C$10+'2a Aggregate costs'!X$23)</f>
        <v>168.05614549201195</v>
      </c>
      <c r="X35" s="84"/>
      <c r="Y35" s="106">
        <f>IF('2a Aggregate costs'!X$20="-","-",SUM('2a Aggregate costs'!X$20,'2a Aggregate costs'!X$21,'2a Aggregate costs'!X$22,'2a Aggregate costs'!X58)*'3a Demand'!$C$10+'2a Aggregate costs'!X$23)</f>
        <v>168.05614549201195</v>
      </c>
      <c r="Z35" s="106">
        <f>IF('2a Aggregate costs'!AA$20="-","-",SUM('2a Aggregate costs'!AA$20,'2a Aggregate costs'!AA$21,'2a Aggregate costs'!AA$22,'2a Aggregate costs'!AA58)*'3a Demand'!$C$10+'2a Aggregate costs'!AA$23)</f>
        <v>166.48343447129616</v>
      </c>
      <c r="AA35" s="106">
        <f>IF('2a Aggregate costs'!AB$20="-","-",SUM('2a Aggregate costs'!AB$20,'2a Aggregate costs'!AB$21,'2a Aggregate costs'!AB$22,'2a Aggregate costs'!AB58)*'3a Demand'!$C$10+'2a Aggregate costs'!AB$23)</f>
        <v>185.61507639344055</v>
      </c>
      <c r="AB35" s="106">
        <f>IF('2a Aggregate costs'!AC$20="-","-",SUM('2a Aggregate costs'!AC$20,'2a Aggregate costs'!AC$21,'2a Aggregate costs'!AC$22,'2a Aggregate costs'!AC58)*'3a Demand'!$C$10+'2a Aggregate costs'!AC$23)</f>
        <v>185.61507639344055</v>
      </c>
      <c r="AC35" s="106">
        <f>IF('2a Aggregate costs'!AD$20="-","-",SUM('2a Aggregate costs'!AD$20,'2a Aggregate costs'!AD$21,'2a Aggregate costs'!AD$22,'2a Aggregate costs'!AD58)*'3a Demand'!$C$10+'2a Aggregate costs'!AD$23)</f>
        <v>187.88783192572782</v>
      </c>
      <c r="AD35" s="106">
        <f>IF('2a Aggregate costs'!AE$20="-","-",SUM('2a Aggregate costs'!AE$20,'2a Aggregate costs'!AE$21,'2a Aggregate costs'!AE$22,'2a Aggregate costs'!AE58)*'3a Demand'!$C$10+'2a Aggregate costs'!AE$23)</f>
        <v>187.88783192572782</v>
      </c>
      <c r="AE35" s="106">
        <f>IF('2a Aggregate costs'!AF$20="-","-",SUM('2a Aggregate costs'!AF$20,'2a Aggregate costs'!AF$21,'2a Aggregate costs'!AF$22,'2a Aggregate costs'!AF58)*'3a Demand'!$C$10+'2a Aggregate costs'!AF$23)</f>
        <v>215.06718301507595</v>
      </c>
      <c r="AF35" s="106">
        <f>IF('2a Aggregate costs'!AG$20="-","-",SUM('2a Aggregate costs'!AG$20,'2a Aggregate costs'!AG$21,'2a Aggregate costs'!AG$22,'2a Aggregate costs'!AG58)*'3a Demand'!$C$10+'2a Aggregate costs'!AG$23)</f>
        <v>215.06718301507595</v>
      </c>
      <c r="AG35" s="106">
        <f>IF('2a Aggregate costs'!AH$20="-","-",SUM('2a Aggregate costs'!AH$20,'2a Aggregate costs'!AH$21,'2a Aggregate costs'!AH$22,'2a Aggregate costs'!AH58)*'3a Demand'!$C$10+'2a Aggregate costs'!AH$23)</f>
        <v>213.55338003969132</v>
      </c>
      <c r="AH35" s="106" t="str">
        <f>IF('2a Aggregate costs'!AI$20="-","-",SUM('2a Aggregate costs'!AI$20,'2a Aggregate costs'!AI$21,'2a Aggregate costs'!AI$22,'2a Aggregate costs'!AI58)*'3a Demand'!$C$10+'2a Aggregate costs'!AI$23)</f>
        <v>-</v>
      </c>
      <c r="AI35" s="106" t="str">
        <f>IF('2a Aggregate costs'!AJ$20="-","-",SUM('2a Aggregate costs'!AJ$20,'2a Aggregate costs'!AJ$21,'2a Aggregate costs'!AJ$22,'2a Aggregate costs'!AJ58)*'3a Demand'!$C$10+'2a Aggregate costs'!AJ$23)</f>
        <v>-</v>
      </c>
      <c r="AJ35" s="106" t="str">
        <f>IF('2a Aggregate costs'!AK$20="-","-",SUM('2a Aggregate costs'!AK$20,'2a Aggregate costs'!AK$21,'2a Aggregate costs'!AK$22,'2a Aggregate costs'!AK58)*'3a Demand'!$C$10+'2a Aggregate costs'!AK$23)</f>
        <v>-</v>
      </c>
      <c r="AK35" s="106" t="str">
        <f>IF('2a Aggregate costs'!AL$20="-","-",SUM('2a Aggregate costs'!AL$20,'2a Aggregate costs'!AL$21,'2a Aggregate costs'!AL$22,'2a Aggregate costs'!AL58)*'3a Demand'!$C$10+'2a Aggregate costs'!AL$23)</f>
        <v>-</v>
      </c>
      <c r="AL35" s="106" t="str">
        <f>IF('2a Aggregate costs'!AM$20="-","-",SUM('2a Aggregate costs'!AM$20,'2a Aggregate costs'!AM$21,'2a Aggregate costs'!AM$22,'2a Aggregate costs'!AM58)*'3a Demand'!$C$10+'2a Aggregate costs'!AM$23)</f>
        <v>-</v>
      </c>
      <c r="AM35" s="106" t="str">
        <f>IF('2a Aggregate costs'!AN$20="-","-",SUM('2a Aggregate costs'!AN$20,'2a Aggregate costs'!AN$21,'2a Aggregate costs'!AN$22,'2a Aggregate costs'!AN58)*'3a Demand'!$C$10+'2a Aggregate costs'!AN$23)</f>
        <v>-</v>
      </c>
      <c r="AN35" s="106" t="str">
        <f>IF('2a Aggregate costs'!AO$20="-","-",SUM('2a Aggregate costs'!AO$20,'2a Aggregate costs'!AO$21,'2a Aggregate costs'!AO$22,'2a Aggregate costs'!AO58)*'3a Demand'!$C$10+'2a Aggregate costs'!AO$23)</f>
        <v>-</v>
      </c>
      <c r="AO35" s="106" t="str">
        <f>IF('2a Aggregate costs'!AP$20="-","-",SUM('2a Aggregate costs'!AP$20,'2a Aggregate costs'!AP$21,'2a Aggregate costs'!AP$22,'2a Aggregate costs'!AP58)*'3a Demand'!$C$10+'2a Aggregate costs'!AP$23)</f>
        <v>-</v>
      </c>
      <c r="AP35" s="106" t="str">
        <f>IF('2a Aggregate costs'!AQ$20="-","-",SUM('2a Aggregate costs'!AQ$20,'2a Aggregate costs'!AQ$21,'2a Aggregate costs'!AQ$22,'2a Aggregate costs'!AQ58)*'3a Demand'!$C$10+'2a Aggregate costs'!AQ$23)</f>
        <v>-</v>
      </c>
      <c r="AQ35" s="106" t="str">
        <f>IF('2a Aggregate costs'!AR$20="-","-",SUM('2a Aggregate costs'!AR$20,'2a Aggregate costs'!AR$21,'2a Aggregate costs'!AR$22,'2a Aggregate costs'!AR58)*'3a Demand'!$C$10+'2a Aggregate costs'!AR$23)</f>
        <v>-</v>
      </c>
      <c r="AR35" s="106" t="str">
        <f>IF('2a Aggregate costs'!AS$20="-","-",SUM('2a Aggregate costs'!AS$20,'2a Aggregate costs'!AS$21,'2a Aggregate costs'!AS$22,'2a Aggregate costs'!AS58)*'3a Demand'!$C$10+'2a Aggregate costs'!AS$23)</f>
        <v>-</v>
      </c>
      <c r="AS35" s="106" t="str">
        <f>IF('2a Aggregate costs'!AT$20="-","-",SUM('2a Aggregate costs'!AT$20,'2a Aggregate costs'!AT$21,'2a Aggregate costs'!AT$22,'2a Aggregate costs'!AT58)*'3a Demand'!$C$10+'2a Aggregate costs'!AT$23)</f>
        <v>-</v>
      </c>
      <c r="AT35" s="106" t="str">
        <f>IF('2a Aggregate costs'!AU$20="-","-",SUM('2a Aggregate costs'!AU$20,'2a Aggregate costs'!AU$21,'2a Aggregate costs'!AU$22,'2a Aggregate costs'!AU58)*'3a Demand'!$C$10+'2a Aggregate costs'!AU$23)</f>
        <v>-</v>
      </c>
      <c r="AU35" s="106" t="str">
        <f>IF('2a Aggregate costs'!AV$20="-","-",SUM('2a Aggregate costs'!AV$20,'2a Aggregate costs'!AV$21,'2a Aggregate costs'!AV$22,'2a Aggregate costs'!AV58)*'3a Demand'!$C$10+'2a Aggregate costs'!AV$23)</f>
        <v>-</v>
      </c>
      <c r="AV35" s="106" t="str">
        <f>IF('2a Aggregate costs'!AW$20="-","-",SUM('2a Aggregate costs'!AW$20,'2a Aggregate costs'!AW$21,'2a Aggregate costs'!AW$22,'2a Aggregate costs'!AW58)*'3a Demand'!$C$10+'2a Aggregate costs'!AW$23)</f>
        <v>-</v>
      </c>
      <c r="AW35" s="106" t="str">
        <f>IF('2a Aggregate costs'!AX$20="-","-",SUM('2a Aggregate costs'!AX$20,'2a Aggregate costs'!AX$21,'2a Aggregate costs'!AX$22,'2a Aggregate costs'!AX58)*'3a Demand'!$C$10+'2a Aggregate costs'!AX$23)</f>
        <v>-</v>
      </c>
      <c r="AX35" s="106" t="str">
        <f>IF('2a Aggregate costs'!AY$20="-","-",SUM('2a Aggregate costs'!AY$20,'2a Aggregate costs'!AY$21,'2a Aggregate costs'!AY$22,'2a Aggregate costs'!AY58)*'3a Demand'!$C$10+'2a Aggregate costs'!AY$23)</f>
        <v>-</v>
      </c>
      <c r="AY35" s="106" t="str">
        <f>IF('2a Aggregate costs'!AZ$20="-","-",SUM('2a Aggregate costs'!AZ$20,'2a Aggregate costs'!AZ$21,'2a Aggregate costs'!AZ$22,'2a Aggregate costs'!AZ58)*'3a Demand'!$C$10+'2a Aggregate costs'!AZ$23)</f>
        <v>-</v>
      </c>
      <c r="AZ35" s="106" t="str">
        <f>IF('2a Aggregate costs'!BA$20="-","-",SUM('2a Aggregate costs'!BA$20,'2a Aggregate costs'!BA$21,'2a Aggregate costs'!BA$22,'2a Aggregate costs'!BA58)*'3a Demand'!$C$10+'2a Aggregate costs'!BA$23)</f>
        <v>-</v>
      </c>
      <c r="BA35" s="106" t="str">
        <f>IF('2a Aggregate costs'!BB$20="-","-",SUM('2a Aggregate costs'!BB$20,'2a Aggregate costs'!BB$21,'2a Aggregate costs'!BB$22,'2a Aggregate costs'!BB58)*'3a Demand'!$C$10+'2a Aggregate costs'!BB$23)</f>
        <v>-</v>
      </c>
      <c r="BB35" s="106" t="str">
        <f>IF('2a Aggregate costs'!BC$20="-","-",SUM('2a Aggregate costs'!BC$20,'2a Aggregate costs'!BC$21,'2a Aggregate costs'!BC$22,'2a Aggregate costs'!BC58)*'3a Demand'!$C$10+'2a Aggregate costs'!BC$23)</f>
        <v>-</v>
      </c>
      <c r="BC35" s="106" t="str">
        <f>IF('2a Aggregate costs'!BD$20="-","-",SUM('2a Aggregate costs'!BD$20,'2a Aggregate costs'!BD$21,'2a Aggregate costs'!BD$22,'2a Aggregate costs'!BD58)*'3a Demand'!$C$10+'2a Aggregate costs'!BD$23)</f>
        <v>-</v>
      </c>
      <c r="BD35" s="106" t="str">
        <f>IF('2a Aggregate costs'!BE$20="-","-",SUM('2a Aggregate costs'!BE$20,'2a Aggregate costs'!BE$21,'2a Aggregate costs'!BE$22,'2a Aggregate costs'!BE58)*'3a Demand'!$C$10+'2a Aggregate costs'!BE$23)</f>
        <v>-</v>
      </c>
      <c r="BE35" s="106" t="str">
        <f>IF('2a Aggregate costs'!BF$20="-","-",SUM('2a Aggregate costs'!BF$20,'2a Aggregate costs'!BF$21,'2a Aggregate costs'!BF$22,'2a Aggregate costs'!BF58)*'3a Demand'!$C$10+'2a Aggregate costs'!BF$23)</f>
        <v>-</v>
      </c>
    </row>
    <row r="36" spans="1:57" ht="12.75" customHeight="1">
      <c r="A36" s="14"/>
      <c r="B36" s="320"/>
      <c r="C36" s="108" t="s">
        <v>237</v>
      </c>
      <c r="D36" s="322"/>
      <c r="E36" s="323"/>
      <c r="F36" s="28"/>
      <c r="G36" s="106">
        <f>IF('2a Aggregate costs'!H$20="-","-",SUM('2a Aggregate costs'!H$20,'2a Aggregate costs'!H$21,'2a Aggregate costs'!H$22,'2a Aggregate costs'!H59)*'3a Demand'!$C$10+'2a Aggregate costs'!H$23)</f>
        <v>90.54348404455375</v>
      </c>
      <c r="H36" s="106">
        <f>IF('2a Aggregate costs'!I$20="-","-",SUM('2a Aggregate costs'!I$20,'2a Aggregate costs'!I$21,'2a Aggregate costs'!I$22,'2a Aggregate costs'!I59)*'3a Demand'!$C$10+'2a Aggregate costs'!I$23)</f>
        <v>90.516460694549778</v>
      </c>
      <c r="I36" s="106">
        <f>IF('2a Aggregate costs'!J$20="-","-",SUM('2a Aggregate costs'!J$20,'2a Aggregate costs'!J$21,'2a Aggregate costs'!J$22,'2a Aggregate costs'!J59)*'3a Demand'!$C$10+'2a Aggregate costs'!J$23)</f>
        <v>110.9099426039393</v>
      </c>
      <c r="J36" s="106">
        <f>IF('2a Aggregate costs'!K$20="-","-",SUM('2a Aggregate costs'!K$20,'2a Aggregate costs'!K$21,'2a Aggregate costs'!K$22,'2a Aggregate costs'!K59)*'3a Demand'!$C$10+'2a Aggregate costs'!K$23)</f>
        <v>110.80472506565799</v>
      </c>
      <c r="K36" s="106">
        <f>IF('2a Aggregate costs'!L$20="-","-",SUM('2a Aggregate costs'!L$20,'2a Aggregate costs'!L$21,'2a Aggregate costs'!L$22,'2a Aggregate costs'!L59)*'3a Demand'!$C$10+'2a Aggregate costs'!L$23)</f>
        <v>118.06503237324934</v>
      </c>
      <c r="L36" s="106">
        <f>IF('2a Aggregate costs'!M$20="-","-",SUM('2a Aggregate costs'!M$20,'2a Aggregate costs'!M$21,'2a Aggregate costs'!M$22,'2a Aggregate costs'!M59)*'3a Demand'!$C$10+'2a Aggregate costs'!M$23)</f>
        <v>118.49196582082185</v>
      </c>
      <c r="M36" s="106">
        <f>IF('2a Aggregate costs'!N$20="-","-",SUM('2a Aggregate costs'!N$20,'2a Aggregate costs'!N$21,'2a Aggregate costs'!N$22,'2a Aggregate costs'!N59)*'3a Demand'!$C$10+'2a Aggregate costs'!N$23)</f>
        <v>137.26771919915112</v>
      </c>
      <c r="N36" s="106">
        <f>IF('2a Aggregate costs'!O$20="-","-",SUM('2a Aggregate costs'!O$20,'2a Aggregate costs'!O$21,'2a Aggregate costs'!O$22,'2a Aggregate costs'!O59)*'3a Demand'!$C$10+'2a Aggregate costs'!O$23)</f>
        <v>137.36113710146006</v>
      </c>
      <c r="O36" s="84"/>
      <c r="P36" s="106">
        <f>IF('2a Aggregate costs'!Q$20="-","-",SUM('2a Aggregate costs'!Q$20,'2a Aggregate costs'!Q$21,'2a Aggregate costs'!Q$22,'2a Aggregate costs'!Q59)*'3a Demand'!$C$10+'2a Aggregate costs'!Q$23)</f>
        <v>137.36113710146006</v>
      </c>
      <c r="Q36" s="106">
        <f>IF('2a Aggregate costs'!R$20="-","-",SUM('2a Aggregate costs'!R$20,'2a Aggregate costs'!R$21,'2a Aggregate costs'!R$22,'2a Aggregate costs'!R59)*'3a Demand'!$C$10+'2a Aggregate costs'!R$23)</f>
        <v>146.96326820107984</v>
      </c>
      <c r="R36" s="106">
        <f>IF('2a Aggregate costs'!S$20="-","-",SUM('2a Aggregate costs'!S$20,'2a Aggregate costs'!S$21,'2a Aggregate costs'!S$22,'2a Aggregate costs'!S59)*'3a Demand'!$C$10+'2a Aggregate costs'!S$23)</f>
        <v>148.77457848415884</v>
      </c>
      <c r="S36" s="106">
        <f>IF('2a Aggregate costs'!T$20="-","-",SUM('2a Aggregate costs'!T$20,'2a Aggregate costs'!T$21,'2a Aggregate costs'!T$22,'2a Aggregate costs'!T59)*'3a Demand'!$C$10+'2a Aggregate costs'!T$23)</f>
        <v>153.04361658388507</v>
      </c>
      <c r="T36" s="106">
        <f>IF('2a Aggregate costs'!U$20="-","-",SUM('2a Aggregate costs'!U$20,'2a Aggregate costs'!U$21,'2a Aggregate costs'!U$22,'2a Aggregate costs'!U59)*'3a Demand'!$C$10+'2a Aggregate costs'!U$23)</f>
        <v>152.50216532502199</v>
      </c>
      <c r="U36" s="106">
        <f>IF('2a Aggregate costs'!V$20="-","-",SUM('2a Aggregate costs'!V$20,'2a Aggregate costs'!V$21,'2a Aggregate costs'!V$22,'2a Aggregate costs'!V59)*'3a Demand'!$C$10+'2a Aggregate costs'!V$23)</f>
        <v>161.46782389225558</v>
      </c>
      <c r="V36" s="106">
        <f>IF('2a Aggregate costs'!W$20="-","-",SUM('2a Aggregate costs'!W$20,'2a Aggregate costs'!W$21,'2a Aggregate costs'!W$22,'2a Aggregate costs'!W59)*'3a Demand'!$C$10+'2a Aggregate costs'!W$23)</f>
        <v>160.70866171153111</v>
      </c>
      <c r="W36" s="106">
        <f>IF('2a Aggregate costs'!X$20="-","-",SUM('2a Aggregate costs'!X$20,'2a Aggregate costs'!X$21,'2a Aggregate costs'!X$22,'2a Aggregate costs'!X59)*'3a Demand'!$C$10+'2a Aggregate costs'!X$23)</f>
        <v>168.04577449734751</v>
      </c>
      <c r="X36" s="84"/>
      <c r="Y36" s="106">
        <f>IF('2a Aggregate costs'!X$20="-","-",SUM('2a Aggregate costs'!X$20,'2a Aggregate costs'!X$21,'2a Aggregate costs'!X$22,'2a Aggregate costs'!X59)*'3a Demand'!$C$10+'2a Aggregate costs'!X$23)</f>
        <v>168.04577449734751</v>
      </c>
      <c r="Z36" s="106">
        <f>IF('2a Aggregate costs'!AA$20="-","-",SUM('2a Aggregate costs'!AA$20,'2a Aggregate costs'!AA$21,'2a Aggregate costs'!AA$22,'2a Aggregate costs'!AA59)*'3a Demand'!$C$10+'2a Aggregate costs'!AA$23)</f>
        <v>166.47557342342643</v>
      </c>
      <c r="AA36" s="106">
        <f>IF('2a Aggregate costs'!AB$20="-","-",SUM('2a Aggregate costs'!AB$20,'2a Aggregate costs'!AB$21,'2a Aggregate costs'!AB$22,'2a Aggregate costs'!AB59)*'3a Demand'!$C$10+'2a Aggregate costs'!AB$23)</f>
        <v>185.62392879546283</v>
      </c>
      <c r="AB36" s="106">
        <f>IF('2a Aggregate costs'!AC$20="-","-",SUM('2a Aggregate costs'!AC$20,'2a Aggregate costs'!AC$21,'2a Aggregate costs'!AC$22,'2a Aggregate costs'!AC59)*'3a Demand'!$C$10+'2a Aggregate costs'!AC$23)</f>
        <v>185.62392879546283</v>
      </c>
      <c r="AC36" s="106">
        <f>IF('2a Aggregate costs'!AD$20="-","-",SUM('2a Aggregate costs'!AD$20,'2a Aggregate costs'!AD$21,'2a Aggregate costs'!AD$22,'2a Aggregate costs'!AD59)*'3a Demand'!$C$10+'2a Aggregate costs'!AD$23)</f>
        <v>187.89597154442251</v>
      </c>
      <c r="AD36" s="106">
        <f>IF('2a Aggregate costs'!AE$20="-","-",SUM('2a Aggregate costs'!AE$20,'2a Aggregate costs'!AE$21,'2a Aggregate costs'!AE$22,'2a Aggregate costs'!AE59)*'3a Demand'!$C$10+'2a Aggregate costs'!AE$23)</f>
        <v>187.89597154442251</v>
      </c>
      <c r="AE36" s="106">
        <f>IF('2a Aggregate costs'!AF$20="-","-",SUM('2a Aggregate costs'!AF$20,'2a Aggregate costs'!AF$21,'2a Aggregate costs'!AF$22,'2a Aggregate costs'!AF59)*'3a Demand'!$C$10+'2a Aggregate costs'!AF$23)</f>
        <v>215.07599527328284</v>
      </c>
      <c r="AF36" s="106">
        <f>IF('2a Aggregate costs'!AG$20="-","-",SUM('2a Aggregate costs'!AG$20,'2a Aggregate costs'!AG$21,'2a Aggregate costs'!AG$22,'2a Aggregate costs'!AG59)*'3a Demand'!$C$10+'2a Aggregate costs'!AG$23)</f>
        <v>215.07599527328284</v>
      </c>
      <c r="AG36" s="106">
        <f>IF('2a Aggregate costs'!AH$20="-","-",SUM('2a Aggregate costs'!AH$20,'2a Aggregate costs'!AH$21,'2a Aggregate costs'!AH$22,'2a Aggregate costs'!AH59)*'3a Demand'!$C$10+'2a Aggregate costs'!AH$23)</f>
        <v>213.51412284422869</v>
      </c>
      <c r="AH36" s="106" t="str">
        <f>IF('2a Aggregate costs'!AI$20="-","-",SUM('2a Aggregate costs'!AI$20,'2a Aggregate costs'!AI$21,'2a Aggregate costs'!AI$22,'2a Aggregate costs'!AI59)*'3a Demand'!$C$10+'2a Aggregate costs'!AI$23)</f>
        <v>-</v>
      </c>
      <c r="AI36" s="106" t="str">
        <f>IF('2a Aggregate costs'!AJ$20="-","-",SUM('2a Aggregate costs'!AJ$20,'2a Aggregate costs'!AJ$21,'2a Aggregate costs'!AJ$22,'2a Aggregate costs'!AJ59)*'3a Demand'!$C$10+'2a Aggregate costs'!AJ$23)</f>
        <v>-</v>
      </c>
      <c r="AJ36" s="106" t="str">
        <f>IF('2a Aggregate costs'!AK$20="-","-",SUM('2a Aggregate costs'!AK$20,'2a Aggregate costs'!AK$21,'2a Aggregate costs'!AK$22,'2a Aggregate costs'!AK59)*'3a Demand'!$C$10+'2a Aggregate costs'!AK$23)</f>
        <v>-</v>
      </c>
      <c r="AK36" s="106" t="str">
        <f>IF('2a Aggregate costs'!AL$20="-","-",SUM('2a Aggregate costs'!AL$20,'2a Aggregate costs'!AL$21,'2a Aggregate costs'!AL$22,'2a Aggregate costs'!AL59)*'3a Demand'!$C$10+'2a Aggregate costs'!AL$23)</f>
        <v>-</v>
      </c>
      <c r="AL36" s="106" t="str">
        <f>IF('2a Aggregate costs'!AM$20="-","-",SUM('2a Aggregate costs'!AM$20,'2a Aggregate costs'!AM$21,'2a Aggregate costs'!AM$22,'2a Aggregate costs'!AM59)*'3a Demand'!$C$10+'2a Aggregate costs'!AM$23)</f>
        <v>-</v>
      </c>
      <c r="AM36" s="106" t="str">
        <f>IF('2a Aggregate costs'!AN$20="-","-",SUM('2a Aggregate costs'!AN$20,'2a Aggregate costs'!AN$21,'2a Aggregate costs'!AN$22,'2a Aggregate costs'!AN59)*'3a Demand'!$C$10+'2a Aggregate costs'!AN$23)</f>
        <v>-</v>
      </c>
      <c r="AN36" s="106" t="str">
        <f>IF('2a Aggregate costs'!AO$20="-","-",SUM('2a Aggregate costs'!AO$20,'2a Aggregate costs'!AO$21,'2a Aggregate costs'!AO$22,'2a Aggregate costs'!AO59)*'3a Demand'!$C$10+'2a Aggregate costs'!AO$23)</f>
        <v>-</v>
      </c>
      <c r="AO36" s="106" t="str">
        <f>IF('2a Aggregate costs'!AP$20="-","-",SUM('2a Aggregate costs'!AP$20,'2a Aggregate costs'!AP$21,'2a Aggregate costs'!AP$22,'2a Aggregate costs'!AP59)*'3a Demand'!$C$10+'2a Aggregate costs'!AP$23)</f>
        <v>-</v>
      </c>
      <c r="AP36" s="106" t="str">
        <f>IF('2a Aggregate costs'!AQ$20="-","-",SUM('2a Aggregate costs'!AQ$20,'2a Aggregate costs'!AQ$21,'2a Aggregate costs'!AQ$22,'2a Aggregate costs'!AQ59)*'3a Demand'!$C$10+'2a Aggregate costs'!AQ$23)</f>
        <v>-</v>
      </c>
      <c r="AQ36" s="106" t="str">
        <f>IF('2a Aggregate costs'!AR$20="-","-",SUM('2a Aggregate costs'!AR$20,'2a Aggregate costs'!AR$21,'2a Aggregate costs'!AR$22,'2a Aggregate costs'!AR59)*'3a Demand'!$C$10+'2a Aggregate costs'!AR$23)</f>
        <v>-</v>
      </c>
      <c r="AR36" s="106" t="str">
        <f>IF('2a Aggregate costs'!AS$20="-","-",SUM('2a Aggregate costs'!AS$20,'2a Aggregate costs'!AS$21,'2a Aggregate costs'!AS$22,'2a Aggregate costs'!AS59)*'3a Demand'!$C$10+'2a Aggregate costs'!AS$23)</f>
        <v>-</v>
      </c>
      <c r="AS36" s="106" t="str">
        <f>IF('2a Aggregate costs'!AT$20="-","-",SUM('2a Aggregate costs'!AT$20,'2a Aggregate costs'!AT$21,'2a Aggregate costs'!AT$22,'2a Aggregate costs'!AT59)*'3a Demand'!$C$10+'2a Aggregate costs'!AT$23)</f>
        <v>-</v>
      </c>
      <c r="AT36" s="106" t="str">
        <f>IF('2a Aggregate costs'!AU$20="-","-",SUM('2a Aggregate costs'!AU$20,'2a Aggregate costs'!AU$21,'2a Aggregate costs'!AU$22,'2a Aggregate costs'!AU59)*'3a Demand'!$C$10+'2a Aggregate costs'!AU$23)</f>
        <v>-</v>
      </c>
      <c r="AU36" s="106" t="str">
        <f>IF('2a Aggregate costs'!AV$20="-","-",SUM('2a Aggregate costs'!AV$20,'2a Aggregate costs'!AV$21,'2a Aggregate costs'!AV$22,'2a Aggregate costs'!AV59)*'3a Demand'!$C$10+'2a Aggregate costs'!AV$23)</f>
        <v>-</v>
      </c>
      <c r="AV36" s="106" t="str">
        <f>IF('2a Aggregate costs'!AW$20="-","-",SUM('2a Aggregate costs'!AW$20,'2a Aggregate costs'!AW$21,'2a Aggregate costs'!AW$22,'2a Aggregate costs'!AW59)*'3a Demand'!$C$10+'2a Aggregate costs'!AW$23)</f>
        <v>-</v>
      </c>
      <c r="AW36" s="106" t="str">
        <f>IF('2a Aggregate costs'!AX$20="-","-",SUM('2a Aggregate costs'!AX$20,'2a Aggregate costs'!AX$21,'2a Aggregate costs'!AX$22,'2a Aggregate costs'!AX59)*'3a Demand'!$C$10+'2a Aggregate costs'!AX$23)</f>
        <v>-</v>
      </c>
      <c r="AX36" s="106" t="str">
        <f>IF('2a Aggregate costs'!AY$20="-","-",SUM('2a Aggregate costs'!AY$20,'2a Aggregate costs'!AY$21,'2a Aggregate costs'!AY$22,'2a Aggregate costs'!AY59)*'3a Demand'!$C$10+'2a Aggregate costs'!AY$23)</f>
        <v>-</v>
      </c>
      <c r="AY36" s="106" t="str">
        <f>IF('2a Aggregate costs'!AZ$20="-","-",SUM('2a Aggregate costs'!AZ$20,'2a Aggregate costs'!AZ$21,'2a Aggregate costs'!AZ$22,'2a Aggregate costs'!AZ59)*'3a Demand'!$C$10+'2a Aggregate costs'!AZ$23)</f>
        <v>-</v>
      </c>
      <c r="AZ36" s="106" t="str">
        <f>IF('2a Aggregate costs'!BA$20="-","-",SUM('2a Aggregate costs'!BA$20,'2a Aggregate costs'!BA$21,'2a Aggregate costs'!BA$22,'2a Aggregate costs'!BA59)*'3a Demand'!$C$10+'2a Aggregate costs'!BA$23)</f>
        <v>-</v>
      </c>
      <c r="BA36" s="106" t="str">
        <f>IF('2a Aggregate costs'!BB$20="-","-",SUM('2a Aggregate costs'!BB$20,'2a Aggregate costs'!BB$21,'2a Aggregate costs'!BB$22,'2a Aggregate costs'!BB59)*'3a Demand'!$C$10+'2a Aggregate costs'!BB$23)</f>
        <v>-</v>
      </c>
      <c r="BB36" s="106" t="str">
        <f>IF('2a Aggregate costs'!BC$20="-","-",SUM('2a Aggregate costs'!BC$20,'2a Aggregate costs'!BC$21,'2a Aggregate costs'!BC$22,'2a Aggregate costs'!BC59)*'3a Demand'!$C$10+'2a Aggregate costs'!BC$23)</f>
        <v>-</v>
      </c>
      <c r="BC36" s="106" t="str">
        <f>IF('2a Aggregate costs'!BD$20="-","-",SUM('2a Aggregate costs'!BD$20,'2a Aggregate costs'!BD$21,'2a Aggregate costs'!BD$22,'2a Aggregate costs'!BD59)*'3a Demand'!$C$10+'2a Aggregate costs'!BD$23)</f>
        <v>-</v>
      </c>
      <c r="BD36" s="106" t="str">
        <f>IF('2a Aggregate costs'!BE$20="-","-",SUM('2a Aggregate costs'!BE$20,'2a Aggregate costs'!BE$21,'2a Aggregate costs'!BE$22,'2a Aggregate costs'!BE59)*'3a Demand'!$C$10+'2a Aggregate costs'!BE$23)</f>
        <v>-</v>
      </c>
      <c r="BE36" s="106" t="str">
        <f>IF('2a Aggregate costs'!BF$20="-","-",SUM('2a Aggregate costs'!BF$20,'2a Aggregate costs'!BF$21,'2a Aggregate costs'!BF$22,'2a Aggregate costs'!BF59)*'3a Demand'!$C$10+'2a Aggregate costs'!BF$23)</f>
        <v>-</v>
      </c>
    </row>
    <row r="37" spans="1:57" ht="12.75" customHeight="1">
      <c r="A37" s="14"/>
      <c r="B37" s="320"/>
      <c r="C37" s="108" t="s">
        <v>238</v>
      </c>
      <c r="D37" s="322"/>
      <c r="E37" s="323"/>
      <c r="F37" s="28"/>
      <c r="G37" s="106">
        <f>IF('2a Aggregate costs'!H$20="-","-",SUM('2a Aggregate costs'!H$20,'2a Aggregate costs'!H$21,'2a Aggregate costs'!H$22,'2a Aggregate costs'!H60)*'3a Demand'!$C$10+'2a Aggregate costs'!H$23)</f>
        <v>90.55277915473367</v>
      </c>
      <c r="H37" s="106">
        <f>IF('2a Aggregate costs'!I$20="-","-",SUM('2a Aggregate costs'!I$20,'2a Aggregate costs'!I$21,'2a Aggregate costs'!I$22,'2a Aggregate costs'!I60)*'3a Demand'!$C$10+'2a Aggregate costs'!I$23)</f>
        <v>90.525606744686769</v>
      </c>
      <c r="I37" s="106">
        <f>IF('2a Aggregate costs'!J$20="-","-",SUM('2a Aggregate costs'!J$20,'2a Aggregate costs'!J$21,'2a Aggregate costs'!J$22,'2a Aggregate costs'!J60)*'3a Demand'!$C$10+'2a Aggregate costs'!J$23)</f>
        <v>110.91930815927955</v>
      </c>
      <c r="J37" s="106">
        <f>IF('2a Aggregate costs'!K$20="-","-",SUM('2a Aggregate costs'!K$20,'2a Aggregate costs'!K$21,'2a Aggregate costs'!K$22,'2a Aggregate costs'!K60)*'3a Demand'!$C$10+'2a Aggregate costs'!K$23)</f>
        <v>110.81449637119719</v>
      </c>
      <c r="K37" s="106">
        <f>IF('2a Aggregate costs'!L$20="-","-",SUM('2a Aggregate costs'!L$20,'2a Aggregate costs'!L$21,'2a Aggregate costs'!L$22,'2a Aggregate costs'!L60)*'3a Demand'!$C$10+'2a Aggregate costs'!L$23)</f>
        <v>118.07497956228825</v>
      </c>
      <c r="L37" s="106">
        <f>IF('2a Aggregate costs'!M$20="-","-",SUM('2a Aggregate costs'!M$20,'2a Aggregate costs'!M$21,'2a Aggregate costs'!M$22,'2a Aggregate costs'!M60)*'3a Demand'!$C$10+'2a Aggregate costs'!M$23)</f>
        <v>118.50173163425278</v>
      </c>
      <c r="M37" s="106">
        <f>IF('2a Aggregate costs'!N$20="-","-",SUM('2a Aggregate costs'!N$20,'2a Aggregate costs'!N$21,'2a Aggregate costs'!N$22,'2a Aggregate costs'!N60)*'3a Demand'!$C$10+'2a Aggregate costs'!N$23)</f>
        <v>137.27333111497819</v>
      </c>
      <c r="N37" s="106">
        <f>IF('2a Aggregate costs'!O$20="-","-",SUM('2a Aggregate costs'!O$20,'2a Aggregate costs'!O$21,'2a Aggregate costs'!O$22,'2a Aggregate costs'!O60)*'3a Demand'!$C$10+'2a Aggregate costs'!O$23)</f>
        <v>137.36687241557513</v>
      </c>
      <c r="O37" s="84"/>
      <c r="P37" s="106">
        <f>IF('2a Aggregate costs'!Q$20="-","-",SUM('2a Aggregate costs'!Q$20,'2a Aggregate costs'!Q$21,'2a Aggregate costs'!Q$22,'2a Aggregate costs'!Q60)*'3a Demand'!$C$10+'2a Aggregate costs'!Q$23)</f>
        <v>137.36687241557513</v>
      </c>
      <c r="Q37" s="106">
        <f>IF('2a Aggregate costs'!R$20="-","-",SUM('2a Aggregate costs'!R$20,'2a Aggregate costs'!R$21,'2a Aggregate costs'!R$22,'2a Aggregate costs'!R60)*'3a Demand'!$C$10+'2a Aggregate costs'!R$23)</f>
        <v>146.97043450994408</v>
      </c>
      <c r="R37" s="106">
        <f>IF('2a Aggregate costs'!S$20="-","-",SUM('2a Aggregate costs'!S$20,'2a Aggregate costs'!S$21,'2a Aggregate costs'!S$22,'2a Aggregate costs'!S60)*'3a Demand'!$C$10+'2a Aggregate costs'!S$23)</f>
        <v>148.77708278774176</v>
      </c>
      <c r="S37" s="106">
        <f>IF('2a Aggregate costs'!T$20="-","-",SUM('2a Aggregate costs'!T$20,'2a Aggregate costs'!T$21,'2a Aggregate costs'!T$22,'2a Aggregate costs'!T60)*'3a Demand'!$C$10+'2a Aggregate costs'!T$23)</f>
        <v>153.0488719837787</v>
      </c>
      <c r="T37" s="106">
        <f>IF('2a Aggregate costs'!U$20="-","-",SUM('2a Aggregate costs'!U$20,'2a Aggregate costs'!U$21,'2a Aggregate costs'!U$22,'2a Aggregate costs'!U60)*'3a Demand'!$C$10+'2a Aggregate costs'!U$23)</f>
        <v>152.50342045863562</v>
      </c>
      <c r="U37" s="106">
        <f>IF('2a Aggregate costs'!V$20="-","-",SUM('2a Aggregate costs'!V$20,'2a Aggregate costs'!V$21,'2a Aggregate costs'!V$22,'2a Aggregate costs'!V60)*'3a Demand'!$C$10+'2a Aggregate costs'!V$23)</f>
        <v>161.46777022160134</v>
      </c>
      <c r="V37" s="106">
        <f>IF('2a Aggregate costs'!W$20="-","-",SUM('2a Aggregate costs'!W$20,'2a Aggregate costs'!W$21,'2a Aggregate costs'!W$22,'2a Aggregate costs'!W60)*'3a Demand'!$C$10+'2a Aggregate costs'!W$23)</f>
        <v>160.711916293798</v>
      </c>
      <c r="W37" s="106">
        <f>IF('2a Aggregate costs'!X$20="-","-",SUM('2a Aggregate costs'!X$20,'2a Aggregate costs'!X$21,'2a Aggregate costs'!X$22,'2a Aggregate costs'!X60)*'3a Demand'!$C$10+'2a Aggregate costs'!X$23)</f>
        <v>168.05913701648814</v>
      </c>
      <c r="X37" s="84"/>
      <c r="Y37" s="106">
        <f>IF('2a Aggregate costs'!X$20="-","-",SUM('2a Aggregate costs'!X$20,'2a Aggregate costs'!X$21,'2a Aggregate costs'!X$22,'2a Aggregate costs'!X60)*'3a Demand'!$C$10+'2a Aggregate costs'!X$23)</f>
        <v>168.05913701648814</v>
      </c>
      <c r="Z37" s="106">
        <f>IF('2a Aggregate costs'!AA$20="-","-",SUM('2a Aggregate costs'!AA$20,'2a Aggregate costs'!AA$21,'2a Aggregate costs'!AA$22,'2a Aggregate costs'!AA60)*'3a Demand'!$C$10+'2a Aggregate costs'!AA$23)</f>
        <v>166.48960162195766</v>
      </c>
      <c r="AA37" s="106">
        <f>IF('2a Aggregate costs'!AB$20="-","-",SUM('2a Aggregate costs'!AB$20,'2a Aggregate costs'!AB$21,'2a Aggregate costs'!AB$22,'2a Aggregate costs'!AB60)*'3a Demand'!$C$10+'2a Aggregate costs'!AB$23)</f>
        <v>185.63411064414666</v>
      </c>
      <c r="AB37" s="106">
        <f>IF('2a Aggregate costs'!AC$20="-","-",SUM('2a Aggregate costs'!AC$20,'2a Aggregate costs'!AC$21,'2a Aggregate costs'!AC$22,'2a Aggregate costs'!AC60)*'3a Demand'!$C$10+'2a Aggregate costs'!AC$23)</f>
        <v>185.63411064414666</v>
      </c>
      <c r="AC37" s="106">
        <f>IF('2a Aggregate costs'!AD$20="-","-",SUM('2a Aggregate costs'!AD$20,'2a Aggregate costs'!AD$21,'2a Aggregate costs'!AD$22,'2a Aggregate costs'!AD60)*'3a Demand'!$C$10+'2a Aggregate costs'!AD$23)</f>
        <v>187.90549773283371</v>
      </c>
      <c r="AD37" s="106">
        <f>IF('2a Aggregate costs'!AE$20="-","-",SUM('2a Aggregate costs'!AE$20,'2a Aggregate costs'!AE$21,'2a Aggregate costs'!AE$22,'2a Aggregate costs'!AE60)*'3a Demand'!$C$10+'2a Aggregate costs'!AE$23)</f>
        <v>187.90549773283371</v>
      </c>
      <c r="AE37" s="106">
        <f>IF('2a Aggregate costs'!AF$20="-","-",SUM('2a Aggregate costs'!AF$20,'2a Aggregate costs'!AF$21,'2a Aggregate costs'!AF$22,'2a Aggregate costs'!AF60)*'3a Demand'!$C$10+'2a Aggregate costs'!AF$23)</f>
        <v>215.08379624059216</v>
      </c>
      <c r="AF37" s="106">
        <f>IF('2a Aggregate costs'!AG$20="-","-",SUM('2a Aggregate costs'!AG$20,'2a Aggregate costs'!AG$21,'2a Aggregate costs'!AG$22,'2a Aggregate costs'!AG60)*'3a Demand'!$C$10+'2a Aggregate costs'!AG$23)</f>
        <v>215.08379624059216</v>
      </c>
      <c r="AG37" s="106">
        <f>IF('2a Aggregate costs'!AH$20="-","-",SUM('2a Aggregate costs'!AH$20,'2a Aggregate costs'!AH$21,'2a Aggregate costs'!AH$22,'2a Aggregate costs'!AH60)*'3a Demand'!$C$10+'2a Aggregate costs'!AH$23)</f>
        <v>213.52265098959901</v>
      </c>
      <c r="AH37" s="106" t="str">
        <f>IF('2a Aggregate costs'!AI$20="-","-",SUM('2a Aggregate costs'!AI$20,'2a Aggregate costs'!AI$21,'2a Aggregate costs'!AI$22,'2a Aggregate costs'!AI60)*'3a Demand'!$C$10+'2a Aggregate costs'!AI$23)</f>
        <v>-</v>
      </c>
      <c r="AI37" s="106" t="str">
        <f>IF('2a Aggregate costs'!AJ$20="-","-",SUM('2a Aggregate costs'!AJ$20,'2a Aggregate costs'!AJ$21,'2a Aggregate costs'!AJ$22,'2a Aggregate costs'!AJ60)*'3a Demand'!$C$10+'2a Aggregate costs'!AJ$23)</f>
        <v>-</v>
      </c>
      <c r="AJ37" s="106" t="str">
        <f>IF('2a Aggregate costs'!AK$20="-","-",SUM('2a Aggregate costs'!AK$20,'2a Aggregate costs'!AK$21,'2a Aggregate costs'!AK$22,'2a Aggregate costs'!AK60)*'3a Demand'!$C$10+'2a Aggregate costs'!AK$23)</f>
        <v>-</v>
      </c>
      <c r="AK37" s="106" t="str">
        <f>IF('2a Aggregate costs'!AL$20="-","-",SUM('2a Aggregate costs'!AL$20,'2a Aggregate costs'!AL$21,'2a Aggregate costs'!AL$22,'2a Aggregate costs'!AL60)*'3a Demand'!$C$10+'2a Aggregate costs'!AL$23)</f>
        <v>-</v>
      </c>
      <c r="AL37" s="106" t="str">
        <f>IF('2a Aggregate costs'!AM$20="-","-",SUM('2a Aggregate costs'!AM$20,'2a Aggregate costs'!AM$21,'2a Aggregate costs'!AM$22,'2a Aggregate costs'!AM60)*'3a Demand'!$C$10+'2a Aggregate costs'!AM$23)</f>
        <v>-</v>
      </c>
      <c r="AM37" s="106" t="str">
        <f>IF('2a Aggregate costs'!AN$20="-","-",SUM('2a Aggregate costs'!AN$20,'2a Aggregate costs'!AN$21,'2a Aggregate costs'!AN$22,'2a Aggregate costs'!AN60)*'3a Demand'!$C$10+'2a Aggregate costs'!AN$23)</f>
        <v>-</v>
      </c>
      <c r="AN37" s="106" t="str">
        <f>IF('2a Aggregate costs'!AO$20="-","-",SUM('2a Aggregate costs'!AO$20,'2a Aggregate costs'!AO$21,'2a Aggregate costs'!AO$22,'2a Aggregate costs'!AO60)*'3a Demand'!$C$10+'2a Aggregate costs'!AO$23)</f>
        <v>-</v>
      </c>
      <c r="AO37" s="106" t="str">
        <f>IF('2a Aggregate costs'!AP$20="-","-",SUM('2a Aggregate costs'!AP$20,'2a Aggregate costs'!AP$21,'2a Aggregate costs'!AP$22,'2a Aggregate costs'!AP60)*'3a Demand'!$C$10+'2a Aggregate costs'!AP$23)</f>
        <v>-</v>
      </c>
      <c r="AP37" s="106" t="str">
        <f>IF('2a Aggregate costs'!AQ$20="-","-",SUM('2a Aggregate costs'!AQ$20,'2a Aggregate costs'!AQ$21,'2a Aggregate costs'!AQ$22,'2a Aggregate costs'!AQ60)*'3a Demand'!$C$10+'2a Aggregate costs'!AQ$23)</f>
        <v>-</v>
      </c>
      <c r="AQ37" s="106" t="str">
        <f>IF('2a Aggregate costs'!AR$20="-","-",SUM('2a Aggregate costs'!AR$20,'2a Aggregate costs'!AR$21,'2a Aggregate costs'!AR$22,'2a Aggregate costs'!AR60)*'3a Demand'!$C$10+'2a Aggregate costs'!AR$23)</f>
        <v>-</v>
      </c>
      <c r="AR37" s="106" t="str">
        <f>IF('2a Aggregate costs'!AS$20="-","-",SUM('2a Aggregate costs'!AS$20,'2a Aggregate costs'!AS$21,'2a Aggregate costs'!AS$22,'2a Aggregate costs'!AS60)*'3a Demand'!$C$10+'2a Aggregate costs'!AS$23)</f>
        <v>-</v>
      </c>
      <c r="AS37" s="106" t="str">
        <f>IF('2a Aggregate costs'!AT$20="-","-",SUM('2a Aggregate costs'!AT$20,'2a Aggregate costs'!AT$21,'2a Aggregate costs'!AT$22,'2a Aggregate costs'!AT60)*'3a Demand'!$C$10+'2a Aggregate costs'!AT$23)</f>
        <v>-</v>
      </c>
      <c r="AT37" s="106" t="str">
        <f>IF('2a Aggregate costs'!AU$20="-","-",SUM('2a Aggregate costs'!AU$20,'2a Aggregate costs'!AU$21,'2a Aggregate costs'!AU$22,'2a Aggregate costs'!AU60)*'3a Demand'!$C$10+'2a Aggregate costs'!AU$23)</f>
        <v>-</v>
      </c>
      <c r="AU37" s="106" t="str">
        <f>IF('2a Aggregate costs'!AV$20="-","-",SUM('2a Aggregate costs'!AV$20,'2a Aggregate costs'!AV$21,'2a Aggregate costs'!AV$22,'2a Aggregate costs'!AV60)*'3a Demand'!$C$10+'2a Aggregate costs'!AV$23)</f>
        <v>-</v>
      </c>
      <c r="AV37" s="106" t="str">
        <f>IF('2a Aggregate costs'!AW$20="-","-",SUM('2a Aggregate costs'!AW$20,'2a Aggregate costs'!AW$21,'2a Aggregate costs'!AW$22,'2a Aggregate costs'!AW60)*'3a Demand'!$C$10+'2a Aggregate costs'!AW$23)</f>
        <v>-</v>
      </c>
      <c r="AW37" s="106" t="str">
        <f>IF('2a Aggregate costs'!AX$20="-","-",SUM('2a Aggregate costs'!AX$20,'2a Aggregate costs'!AX$21,'2a Aggregate costs'!AX$22,'2a Aggregate costs'!AX60)*'3a Demand'!$C$10+'2a Aggregate costs'!AX$23)</f>
        <v>-</v>
      </c>
      <c r="AX37" s="106" t="str">
        <f>IF('2a Aggregate costs'!AY$20="-","-",SUM('2a Aggregate costs'!AY$20,'2a Aggregate costs'!AY$21,'2a Aggregate costs'!AY$22,'2a Aggregate costs'!AY60)*'3a Demand'!$C$10+'2a Aggregate costs'!AY$23)</f>
        <v>-</v>
      </c>
      <c r="AY37" s="106" t="str">
        <f>IF('2a Aggregate costs'!AZ$20="-","-",SUM('2a Aggregate costs'!AZ$20,'2a Aggregate costs'!AZ$21,'2a Aggregate costs'!AZ$22,'2a Aggregate costs'!AZ60)*'3a Demand'!$C$10+'2a Aggregate costs'!AZ$23)</f>
        <v>-</v>
      </c>
      <c r="AZ37" s="106" t="str">
        <f>IF('2a Aggregate costs'!BA$20="-","-",SUM('2a Aggregate costs'!BA$20,'2a Aggregate costs'!BA$21,'2a Aggregate costs'!BA$22,'2a Aggregate costs'!BA60)*'3a Demand'!$C$10+'2a Aggregate costs'!BA$23)</f>
        <v>-</v>
      </c>
      <c r="BA37" s="106" t="str">
        <f>IF('2a Aggregate costs'!BB$20="-","-",SUM('2a Aggregate costs'!BB$20,'2a Aggregate costs'!BB$21,'2a Aggregate costs'!BB$22,'2a Aggregate costs'!BB60)*'3a Demand'!$C$10+'2a Aggregate costs'!BB$23)</f>
        <v>-</v>
      </c>
      <c r="BB37" s="106" t="str">
        <f>IF('2a Aggregate costs'!BC$20="-","-",SUM('2a Aggregate costs'!BC$20,'2a Aggregate costs'!BC$21,'2a Aggregate costs'!BC$22,'2a Aggregate costs'!BC60)*'3a Demand'!$C$10+'2a Aggregate costs'!BC$23)</f>
        <v>-</v>
      </c>
      <c r="BC37" s="106" t="str">
        <f>IF('2a Aggregate costs'!BD$20="-","-",SUM('2a Aggregate costs'!BD$20,'2a Aggregate costs'!BD$21,'2a Aggregate costs'!BD$22,'2a Aggregate costs'!BD60)*'3a Demand'!$C$10+'2a Aggregate costs'!BD$23)</f>
        <v>-</v>
      </c>
      <c r="BD37" s="106" t="str">
        <f>IF('2a Aggregate costs'!BE$20="-","-",SUM('2a Aggregate costs'!BE$20,'2a Aggregate costs'!BE$21,'2a Aggregate costs'!BE$22,'2a Aggregate costs'!BE60)*'3a Demand'!$C$10+'2a Aggregate costs'!BE$23)</f>
        <v>-</v>
      </c>
      <c r="BE37" s="106" t="str">
        <f>IF('2a Aggregate costs'!BF$20="-","-",SUM('2a Aggregate costs'!BF$20,'2a Aggregate costs'!BF$21,'2a Aggregate costs'!BF$22,'2a Aggregate costs'!BF60)*'3a Demand'!$C$10+'2a Aggregate costs'!BF$23)</f>
        <v>-</v>
      </c>
    </row>
    <row r="38" spans="1:57" ht="12.75" customHeight="1">
      <c r="A38" s="14"/>
      <c r="B38" s="320"/>
      <c r="C38" s="108" t="s">
        <v>239</v>
      </c>
      <c r="D38" s="322"/>
      <c r="E38" s="323"/>
      <c r="F38" s="28"/>
      <c r="G38" s="106">
        <f>IF('2a Aggregate costs'!H$20="-","-",SUM('2a Aggregate costs'!H$20,'2a Aggregate costs'!H$21,'2a Aggregate costs'!H$22,'2a Aggregate costs'!H61)*'3a Demand'!$C$10+'2a Aggregate costs'!H$23)</f>
        <v>90.549021981319527</v>
      </c>
      <c r="H38" s="106">
        <f>IF('2a Aggregate costs'!I$20="-","-",SUM('2a Aggregate costs'!I$20,'2a Aggregate costs'!I$21,'2a Aggregate costs'!I$22,'2a Aggregate costs'!I61)*'3a Demand'!$C$10+'2a Aggregate costs'!I$23)</f>
        <v>90.521909822783286</v>
      </c>
      <c r="I38" s="106">
        <f>IF('2a Aggregate costs'!J$20="-","-",SUM('2a Aggregate costs'!J$20,'2a Aggregate costs'!J$21,'2a Aggregate costs'!J$22,'2a Aggregate costs'!J61)*'3a Demand'!$C$10+'2a Aggregate costs'!J$23)</f>
        <v>110.9155225112504</v>
      </c>
      <c r="J38" s="106">
        <f>IF('2a Aggregate costs'!K$20="-","-",SUM('2a Aggregate costs'!K$20,'2a Aggregate costs'!K$21,'2a Aggregate costs'!K$22,'2a Aggregate costs'!K61)*'3a Demand'!$C$10+'2a Aggregate costs'!K$23)</f>
        <v>110.81054671501421</v>
      </c>
      <c r="K38" s="106">
        <f>IF('2a Aggregate costs'!L$20="-","-",SUM('2a Aggregate costs'!L$20,'2a Aggregate costs'!L$21,'2a Aggregate costs'!L$22,'2a Aggregate costs'!L61)*'3a Demand'!$C$10+'2a Aggregate costs'!L$23)</f>
        <v>118.07095881229398</v>
      </c>
      <c r="L38" s="106">
        <f>IF('2a Aggregate costs'!M$20="-","-",SUM('2a Aggregate costs'!M$20,'2a Aggregate costs'!M$21,'2a Aggregate costs'!M$22,'2a Aggregate costs'!M61)*'3a Demand'!$C$10+'2a Aggregate costs'!M$23)</f>
        <v>118.49778419803306</v>
      </c>
      <c r="M38" s="106">
        <f>IF('2a Aggregate costs'!N$20="-","-",SUM('2a Aggregate costs'!N$20,'2a Aggregate costs'!N$21,'2a Aggregate costs'!N$22,'2a Aggregate costs'!N61)*'3a Demand'!$C$10+'2a Aggregate costs'!N$23)</f>
        <v>137.26836211165772</v>
      </c>
      <c r="N38" s="106">
        <f>IF('2a Aggregate costs'!O$20="-","-",SUM('2a Aggregate costs'!O$20,'2a Aggregate costs'!O$21,'2a Aggregate costs'!O$22,'2a Aggregate costs'!O61)*'3a Demand'!$C$10+'2a Aggregate costs'!O$23)</f>
        <v>137.36179415072587</v>
      </c>
      <c r="O38" s="84"/>
      <c r="P38" s="106">
        <f>IF('2a Aggregate costs'!Q$20="-","-",SUM('2a Aggregate costs'!Q$20,'2a Aggregate costs'!Q$21,'2a Aggregate costs'!Q$22,'2a Aggregate costs'!Q61)*'3a Demand'!$C$10+'2a Aggregate costs'!Q$23)</f>
        <v>137.36179415072587</v>
      </c>
      <c r="Q38" s="106">
        <f>IF('2a Aggregate costs'!R$20="-","-",SUM('2a Aggregate costs'!R$20,'2a Aggregate costs'!R$21,'2a Aggregate costs'!R$22,'2a Aggregate costs'!R61)*'3a Demand'!$C$10+'2a Aggregate costs'!R$23)</f>
        <v>146.96394752866459</v>
      </c>
      <c r="R38" s="106">
        <f>IF('2a Aggregate costs'!S$20="-","-",SUM('2a Aggregate costs'!S$20,'2a Aggregate costs'!S$21,'2a Aggregate costs'!S$22,'2a Aggregate costs'!S61)*'3a Demand'!$C$10+'2a Aggregate costs'!S$23)</f>
        <v>148.77045370543919</v>
      </c>
      <c r="S38" s="106">
        <f>IF('2a Aggregate costs'!T$20="-","-",SUM('2a Aggregate costs'!T$20,'2a Aggregate costs'!T$21,'2a Aggregate costs'!T$22,'2a Aggregate costs'!T61)*'3a Demand'!$C$10+'2a Aggregate costs'!T$23)</f>
        <v>153.03557357473014</v>
      </c>
      <c r="T38" s="106">
        <f>IF('2a Aggregate costs'!U$20="-","-",SUM('2a Aggregate costs'!U$20,'2a Aggregate costs'!U$21,'2a Aggregate costs'!U$22,'2a Aggregate costs'!U61)*'3a Demand'!$C$10+'2a Aggregate costs'!U$23)</f>
        <v>152.48854539047414</v>
      </c>
      <c r="U38" s="106">
        <f>IF('2a Aggregate costs'!V$20="-","-",SUM('2a Aggregate costs'!V$20,'2a Aggregate costs'!V$21,'2a Aggregate costs'!V$22,'2a Aggregate costs'!V61)*'3a Demand'!$C$10+'2a Aggregate costs'!V$23)</f>
        <v>161.4484070653433</v>
      </c>
      <c r="V38" s="106">
        <f>IF('2a Aggregate costs'!W$20="-","-",SUM('2a Aggregate costs'!W$20,'2a Aggregate costs'!W$21,'2a Aggregate costs'!W$22,'2a Aggregate costs'!W61)*'3a Demand'!$C$10+'2a Aggregate costs'!W$23)</f>
        <v>160.69385763096963</v>
      </c>
      <c r="W38" s="106">
        <f>IF('2a Aggregate costs'!X$20="-","-",SUM('2a Aggregate costs'!X$20,'2a Aggregate costs'!X$21,'2a Aggregate costs'!X$22,'2a Aggregate costs'!X61)*'3a Demand'!$C$10+'2a Aggregate costs'!X$23)</f>
        <v>168.05032147309819</v>
      </c>
      <c r="X38" s="84"/>
      <c r="Y38" s="106">
        <f>IF('2a Aggregate costs'!X$20="-","-",SUM('2a Aggregate costs'!X$20,'2a Aggregate costs'!X$21,'2a Aggregate costs'!X$22,'2a Aggregate costs'!X61)*'3a Demand'!$C$10+'2a Aggregate costs'!X$23)</f>
        <v>168.05032147309819</v>
      </c>
      <c r="Z38" s="106">
        <f>IF('2a Aggregate costs'!AA$20="-","-",SUM('2a Aggregate costs'!AA$20,'2a Aggregate costs'!AA$21,'2a Aggregate costs'!AA$22,'2a Aggregate costs'!AA61)*'3a Demand'!$C$10+'2a Aggregate costs'!AA$23)</f>
        <v>166.48042435056379</v>
      </c>
      <c r="AA38" s="106">
        <f>IF('2a Aggregate costs'!AB$20="-","-",SUM('2a Aggregate costs'!AB$20,'2a Aggregate costs'!AB$21,'2a Aggregate costs'!AB$22,'2a Aggregate costs'!AB61)*'3a Demand'!$C$10+'2a Aggregate costs'!AB$23)</f>
        <v>185.62327316143512</v>
      </c>
      <c r="AB38" s="106">
        <f>IF('2a Aggregate costs'!AC$20="-","-",SUM('2a Aggregate costs'!AC$20,'2a Aggregate costs'!AC$21,'2a Aggregate costs'!AC$22,'2a Aggregate costs'!AC61)*'3a Demand'!$C$10+'2a Aggregate costs'!AC$23)</f>
        <v>185.62327316143512</v>
      </c>
      <c r="AC38" s="106">
        <f>IF('2a Aggregate costs'!AD$20="-","-",SUM('2a Aggregate costs'!AD$20,'2a Aggregate costs'!AD$21,'2a Aggregate costs'!AD$22,'2a Aggregate costs'!AD61)*'3a Demand'!$C$10+'2a Aggregate costs'!AD$23)</f>
        <v>187.89525413021889</v>
      </c>
      <c r="AD38" s="106">
        <f>IF('2a Aggregate costs'!AE$20="-","-",SUM('2a Aggregate costs'!AE$20,'2a Aggregate costs'!AE$21,'2a Aggregate costs'!AE$22,'2a Aggregate costs'!AE61)*'3a Demand'!$C$10+'2a Aggregate costs'!AE$23)</f>
        <v>187.89525413021889</v>
      </c>
      <c r="AE38" s="106">
        <f>IF('2a Aggregate costs'!AF$20="-","-",SUM('2a Aggregate costs'!AF$20,'2a Aggregate costs'!AF$21,'2a Aggregate costs'!AF$22,'2a Aggregate costs'!AF61)*'3a Demand'!$C$10+'2a Aggregate costs'!AF$23)</f>
        <v>215.08320163426524</v>
      </c>
      <c r="AF38" s="106">
        <f>IF('2a Aggregate costs'!AG$20="-","-",SUM('2a Aggregate costs'!AG$20,'2a Aggregate costs'!AG$21,'2a Aggregate costs'!AG$22,'2a Aggregate costs'!AG61)*'3a Demand'!$C$10+'2a Aggregate costs'!AG$23)</f>
        <v>215.08320163426524</v>
      </c>
      <c r="AG38" s="106">
        <f>IF('2a Aggregate costs'!AH$20="-","-",SUM('2a Aggregate costs'!AH$20,'2a Aggregate costs'!AH$21,'2a Aggregate costs'!AH$22,'2a Aggregate costs'!AH61)*'3a Demand'!$C$10+'2a Aggregate costs'!AH$23)</f>
        <v>213.52240089819847</v>
      </c>
      <c r="AH38" s="106" t="str">
        <f>IF('2a Aggregate costs'!AI$20="-","-",SUM('2a Aggregate costs'!AI$20,'2a Aggregate costs'!AI$21,'2a Aggregate costs'!AI$22,'2a Aggregate costs'!AI61)*'3a Demand'!$C$10+'2a Aggregate costs'!AI$23)</f>
        <v>-</v>
      </c>
      <c r="AI38" s="106" t="str">
        <f>IF('2a Aggregate costs'!AJ$20="-","-",SUM('2a Aggregate costs'!AJ$20,'2a Aggregate costs'!AJ$21,'2a Aggregate costs'!AJ$22,'2a Aggregate costs'!AJ61)*'3a Demand'!$C$10+'2a Aggregate costs'!AJ$23)</f>
        <v>-</v>
      </c>
      <c r="AJ38" s="106" t="str">
        <f>IF('2a Aggregate costs'!AK$20="-","-",SUM('2a Aggregate costs'!AK$20,'2a Aggregate costs'!AK$21,'2a Aggregate costs'!AK$22,'2a Aggregate costs'!AK61)*'3a Demand'!$C$10+'2a Aggregate costs'!AK$23)</f>
        <v>-</v>
      </c>
      <c r="AK38" s="106" t="str">
        <f>IF('2a Aggregate costs'!AL$20="-","-",SUM('2a Aggregate costs'!AL$20,'2a Aggregate costs'!AL$21,'2a Aggregate costs'!AL$22,'2a Aggregate costs'!AL61)*'3a Demand'!$C$10+'2a Aggregate costs'!AL$23)</f>
        <v>-</v>
      </c>
      <c r="AL38" s="106" t="str">
        <f>IF('2a Aggregate costs'!AM$20="-","-",SUM('2a Aggregate costs'!AM$20,'2a Aggregate costs'!AM$21,'2a Aggregate costs'!AM$22,'2a Aggregate costs'!AM61)*'3a Demand'!$C$10+'2a Aggregate costs'!AM$23)</f>
        <v>-</v>
      </c>
      <c r="AM38" s="106" t="str">
        <f>IF('2a Aggregate costs'!AN$20="-","-",SUM('2a Aggregate costs'!AN$20,'2a Aggregate costs'!AN$21,'2a Aggregate costs'!AN$22,'2a Aggregate costs'!AN61)*'3a Demand'!$C$10+'2a Aggregate costs'!AN$23)</f>
        <v>-</v>
      </c>
      <c r="AN38" s="106" t="str">
        <f>IF('2a Aggregate costs'!AO$20="-","-",SUM('2a Aggregate costs'!AO$20,'2a Aggregate costs'!AO$21,'2a Aggregate costs'!AO$22,'2a Aggregate costs'!AO61)*'3a Demand'!$C$10+'2a Aggregate costs'!AO$23)</f>
        <v>-</v>
      </c>
      <c r="AO38" s="106" t="str">
        <f>IF('2a Aggregate costs'!AP$20="-","-",SUM('2a Aggregate costs'!AP$20,'2a Aggregate costs'!AP$21,'2a Aggregate costs'!AP$22,'2a Aggregate costs'!AP61)*'3a Demand'!$C$10+'2a Aggregate costs'!AP$23)</f>
        <v>-</v>
      </c>
      <c r="AP38" s="106" t="str">
        <f>IF('2a Aggregate costs'!AQ$20="-","-",SUM('2a Aggregate costs'!AQ$20,'2a Aggregate costs'!AQ$21,'2a Aggregate costs'!AQ$22,'2a Aggregate costs'!AQ61)*'3a Demand'!$C$10+'2a Aggregate costs'!AQ$23)</f>
        <v>-</v>
      </c>
      <c r="AQ38" s="106" t="str">
        <f>IF('2a Aggregate costs'!AR$20="-","-",SUM('2a Aggregate costs'!AR$20,'2a Aggregate costs'!AR$21,'2a Aggregate costs'!AR$22,'2a Aggregate costs'!AR61)*'3a Demand'!$C$10+'2a Aggregate costs'!AR$23)</f>
        <v>-</v>
      </c>
      <c r="AR38" s="106" t="str">
        <f>IF('2a Aggregate costs'!AS$20="-","-",SUM('2a Aggregate costs'!AS$20,'2a Aggregate costs'!AS$21,'2a Aggregate costs'!AS$22,'2a Aggregate costs'!AS61)*'3a Demand'!$C$10+'2a Aggregate costs'!AS$23)</f>
        <v>-</v>
      </c>
      <c r="AS38" s="106" t="str">
        <f>IF('2a Aggregate costs'!AT$20="-","-",SUM('2a Aggregate costs'!AT$20,'2a Aggregate costs'!AT$21,'2a Aggregate costs'!AT$22,'2a Aggregate costs'!AT61)*'3a Demand'!$C$10+'2a Aggregate costs'!AT$23)</f>
        <v>-</v>
      </c>
      <c r="AT38" s="106" t="str">
        <f>IF('2a Aggregate costs'!AU$20="-","-",SUM('2a Aggregate costs'!AU$20,'2a Aggregate costs'!AU$21,'2a Aggregate costs'!AU$22,'2a Aggregate costs'!AU61)*'3a Demand'!$C$10+'2a Aggregate costs'!AU$23)</f>
        <v>-</v>
      </c>
      <c r="AU38" s="106" t="str">
        <f>IF('2a Aggregate costs'!AV$20="-","-",SUM('2a Aggregate costs'!AV$20,'2a Aggregate costs'!AV$21,'2a Aggregate costs'!AV$22,'2a Aggregate costs'!AV61)*'3a Demand'!$C$10+'2a Aggregate costs'!AV$23)</f>
        <v>-</v>
      </c>
      <c r="AV38" s="106" t="str">
        <f>IF('2a Aggregate costs'!AW$20="-","-",SUM('2a Aggregate costs'!AW$20,'2a Aggregate costs'!AW$21,'2a Aggregate costs'!AW$22,'2a Aggregate costs'!AW61)*'3a Demand'!$C$10+'2a Aggregate costs'!AW$23)</f>
        <v>-</v>
      </c>
      <c r="AW38" s="106" t="str">
        <f>IF('2a Aggregate costs'!AX$20="-","-",SUM('2a Aggregate costs'!AX$20,'2a Aggregate costs'!AX$21,'2a Aggregate costs'!AX$22,'2a Aggregate costs'!AX61)*'3a Demand'!$C$10+'2a Aggregate costs'!AX$23)</f>
        <v>-</v>
      </c>
      <c r="AX38" s="106" t="str">
        <f>IF('2a Aggregate costs'!AY$20="-","-",SUM('2a Aggregate costs'!AY$20,'2a Aggregate costs'!AY$21,'2a Aggregate costs'!AY$22,'2a Aggregate costs'!AY61)*'3a Demand'!$C$10+'2a Aggregate costs'!AY$23)</f>
        <v>-</v>
      </c>
      <c r="AY38" s="106" t="str">
        <f>IF('2a Aggregate costs'!AZ$20="-","-",SUM('2a Aggregate costs'!AZ$20,'2a Aggregate costs'!AZ$21,'2a Aggregate costs'!AZ$22,'2a Aggregate costs'!AZ61)*'3a Demand'!$C$10+'2a Aggregate costs'!AZ$23)</f>
        <v>-</v>
      </c>
      <c r="AZ38" s="106" t="str">
        <f>IF('2a Aggregate costs'!BA$20="-","-",SUM('2a Aggregate costs'!BA$20,'2a Aggregate costs'!BA$21,'2a Aggregate costs'!BA$22,'2a Aggregate costs'!BA61)*'3a Demand'!$C$10+'2a Aggregate costs'!BA$23)</f>
        <v>-</v>
      </c>
      <c r="BA38" s="106" t="str">
        <f>IF('2a Aggregate costs'!BB$20="-","-",SUM('2a Aggregate costs'!BB$20,'2a Aggregate costs'!BB$21,'2a Aggregate costs'!BB$22,'2a Aggregate costs'!BB61)*'3a Demand'!$C$10+'2a Aggregate costs'!BB$23)</f>
        <v>-</v>
      </c>
      <c r="BB38" s="106" t="str">
        <f>IF('2a Aggregate costs'!BC$20="-","-",SUM('2a Aggregate costs'!BC$20,'2a Aggregate costs'!BC$21,'2a Aggregate costs'!BC$22,'2a Aggregate costs'!BC61)*'3a Demand'!$C$10+'2a Aggregate costs'!BC$23)</f>
        <v>-</v>
      </c>
      <c r="BC38" s="106" t="str">
        <f>IF('2a Aggregate costs'!BD$20="-","-",SUM('2a Aggregate costs'!BD$20,'2a Aggregate costs'!BD$21,'2a Aggregate costs'!BD$22,'2a Aggregate costs'!BD61)*'3a Demand'!$C$10+'2a Aggregate costs'!BD$23)</f>
        <v>-</v>
      </c>
      <c r="BD38" s="106" t="str">
        <f>IF('2a Aggregate costs'!BE$20="-","-",SUM('2a Aggregate costs'!BE$20,'2a Aggregate costs'!BE$21,'2a Aggregate costs'!BE$22,'2a Aggregate costs'!BE61)*'3a Demand'!$C$10+'2a Aggregate costs'!BE$23)</f>
        <v>-</v>
      </c>
      <c r="BE38" s="106" t="str">
        <f>IF('2a Aggregate costs'!BF$20="-","-",SUM('2a Aggregate costs'!BF$20,'2a Aggregate costs'!BF$21,'2a Aggregate costs'!BF$22,'2a Aggregate costs'!BF61)*'3a Demand'!$C$10+'2a Aggregate costs'!BF$23)</f>
        <v>-</v>
      </c>
    </row>
    <row r="39" spans="1:57" ht="12.75" customHeight="1">
      <c r="A39" s="14"/>
      <c r="B39" s="320"/>
      <c r="C39" s="108" t="s">
        <v>240</v>
      </c>
      <c r="D39" s="322"/>
      <c r="E39" s="323"/>
      <c r="F39" s="28"/>
      <c r="G39" s="106">
        <f>IF('2a Aggregate costs'!H$20="-","-",SUM('2a Aggregate costs'!H$20,'2a Aggregate costs'!H$21,'2a Aggregate costs'!H$22,'2a Aggregate costs'!H62)*'3a Demand'!$C$10+'2a Aggregate costs'!H$23)</f>
        <v>90.533351941383316</v>
      </c>
      <c r="H39" s="106">
        <f>IF('2a Aggregate costs'!I$20="-","-",SUM('2a Aggregate costs'!I$20,'2a Aggregate costs'!I$21,'2a Aggregate costs'!I$22,'2a Aggregate costs'!I62)*'3a Demand'!$C$10+'2a Aggregate costs'!I$23)</f>
        <v>90.506491073771102</v>
      </c>
      <c r="I39" s="106">
        <f>IF('2a Aggregate costs'!J$20="-","-",SUM('2a Aggregate costs'!J$20,'2a Aggregate costs'!J$21,'2a Aggregate costs'!J$22,'2a Aggregate costs'!J62)*'3a Demand'!$C$10+'2a Aggregate costs'!J$23)</f>
        <v>110.89973371226192</v>
      </c>
      <c r="J39" s="106">
        <f>IF('2a Aggregate costs'!K$20="-","-",SUM('2a Aggregate costs'!K$20,'2a Aggregate costs'!K$21,'2a Aggregate costs'!K$22,'2a Aggregate costs'!K62)*'3a Demand'!$C$10+'2a Aggregate costs'!K$23)</f>
        <v>110.79407388735923</v>
      </c>
      <c r="K39" s="106">
        <f>IF('2a Aggregate costs'!L$20="-","-",SUM('2a Aggregate costs'!L$20,'2a Aggregate costs'!L$21,'2a Aggregate costs'!L$22,'2a Aggregate costs'!L62)*'3a Demand'!$C$10+'2a Aggregate costs'!L$23)</f>
        <v>118.0541894737412</v>
      </c>
      <c r="L39" s="106">
        <f>IF('2a Aggregate costs'!M$20="-","-",SUM('2a Aggregate costs'!M$20,'2a Aggregate costs'!M$21,'2a Aggregate costs'!M$22,'2a Aggregate costs'!M62)*'3a Demand'!$C$10+'2a Aggregate costs'!M$23)</f>
        <v>118.48132062917698</v>
      </c>
      <c r="M39" s="106">
        <f>IF('2a Aggregate costs'!N$20="-","-",SUM('2a Aggregate costs'!N$20,'2a Aggregate costs'!N$21,'2a Aggregate costs'!N$22,'2a Aggregate costs'!N62)*'3a Demand'!$C$10+'2a Aggregate costs'!N$23)</f>
        <v>137.25579854690255</v>
      </c>
      <c r="N39" s="106">
        <f>IF('2a Aggregate costs'!O$20="-","-",SUM('2a Aggregate costs'!O$20,'2a Aggregate costs'!O$21,'2a Aggregate costs'!O$22,'2a Aggregate costs'!O62)*'3a Demand'!$C$10+'2a Aggregate costs'!O$23)</f>
        <v>137.34895433051187</v>
      </c>
      <c r="O39" s="84"/>
      <c r="P39" s="106">
        <f>IF('2a Aggregate costs'!Q$20="-","-",SUM('2a Aggregate costs'!Q$20,'2a Aggregate costs'!Q$21,'2a Aggregate costs'!Q$22,'2a Aggregate costs'!Q62)*'3a Demand'!$C$10+'2a Aggregate costs'!Q$23)</f>
        <v>137.34895433051187</v>
      </c>
      <c r="Q39" s="106">
        <f>IF('2a Aggregate costs'!R$20="-","-",SUM('2a Aggregate costs'!R$20,'2a Aggregate costs'!R$21,'2a Aggregate costs'!R$22,'2a Aggregate costs'!R62)*'3a Demand'!$C$10+'2a Aggregate costs'!R$23)</f>
        <v>146.95691580657046</v>
      </c>
      <c r="R39" s="106">
        <f>IF('2a Aggregate costs'!S$20="-","-",SUM('2a Aggregate costs'!S$20,'2a Aggregate costs'!S$21,'2a Aggregate costs'!S$22,'2a Aggregate costs'!S62)*'3a Demand'!$C$10+'2a Aggregate costs'!S$23)</f>
        <v>148.76318459930232</v>
      </c>
      <c r="S39" s="106">
        <f>IF('2a Aggregate costs'!T$20="-","-",SUM('2a Aggregate costs'!T$20,'2a Aggregate costs'!T$21,'2a Aggregate costs'!T$22,'2a Aggregate costs'!T62)*'3a Demand'!$C$10+'2a Aggregate costs'!T$23)</f>
        <v>153.03188700422967</v>
      </c>
      <c r="T39" s="106">
        <f>IF('2a Aggregate costs'!U$20="-","-",SUM('2a Aggregate costs'!U$20,'2a Aggregate costs'!U$21,'2a Aggregate costs'!U$22,'2a Aggregate costs'!U62)*'3a Demand'!$C$10+'2a Aggregate costs'!U$23)</f>
        <v>152.48438522640836</v>
      </c>
      <c r="U39" s="106">
        <f>IF('2a Aggregate costs'!V$20="-","-",SUM('2a Aggregate costs'!V$20,'2a Aggregate costs'!V$21,'2a Aggregate costs'!V$22,'2a Aggregate costs'!V62)*'3a Demand'!$C$10+'2a Aggregate costs'!V$23)</f>
        <v>161.43661419323735</v>
      </c>
      <c r="V39" s="106">
        <f>IF('2a Aggregate costs'!W$20="-","-",SUM('2a Aggregate costs'!W$20,'2a Aggregate costs'!W$21,'2a Aggregate costs'!W$22,'2a Aggregate costs'!W62)*'3a Demand'!$C$10+'2a Aggregate costs'!W$23)</f>
        <v>160.68287628598043</v>
      </c>
      <c r="W39" s="106">
        <f>IF('2a Aggregate costs'!X$20="-","-",SUM('2a Aggregate costs'!X$20,'2a Aggregate costs'!X$21,'2a Aggregate costs'!X$22,'2a Aggregate costs'!X62)*'3a Demand'!$C$10+'2a Aggregate costs'!X$23)</f>
        <v>168.01880623064417</v>
      </c>
      <c r="X39" s="84"/>
      <c r="Y39" s="106">
        <f>IF('2a Aggregate costs'!X$20="-","-",SUM('2a Aggregate costs'!X$20,'2a Aggregate costs'!X$21,'2a Aggregate costs'!X$22,'2a Aggregate costs'!X62)*'3a Demand'!$C$10+'2a Aggregate costs'!X$23)</f>
        <v>168.01880623064417</v>
      </c>
      <c r="Z39" s="106">
        <f>IF('2a Aggregate costs'!AA$20="-","-",SUM('2a Aggregate costs'!AA$20,'2a Aggregate costs'!AA$21,'2a Aggregate costs'!AA$22,'2a Aggregate costs'!AA62)*'3a Demand'!$C$10+'2a Aggregate costs'!AA$23)</f>
        <v>166.45008075433699</v>
      </c>
      <c r="AA39" s="106">
        <f>IF('2a Aggregate costs'!AB$20="-","-",SUM('2a Aggregate costs'!AB$20,'2a Aggregate costs'!AB$21,'2a Aggregate costs'!AB$22,'2a Aggregate costs'!AB62)*'3a Demand'!$C$10+'2a Aggregate costs'!AB$23)</f>
        <v>185.5870923300867</v>
      </c>
      <c r="AB39" s="106">
        <f>IF('2a Aggregate costs'!AC$20="-","-",SUM('2a Aggregate costs'!AC$20,'2a Aggregate costs'!AC$21,'2a Aggregate costs'!AC$22,'2a Aggregate costs'!AC62)*'3a Demand'!$C$10+'2a Aggregate costs'!AC$23)</f>
        <v>185.5870923300867</v>
      </c>
      <c r="AC39" s="106">
        <f>IF('2a Aggregate costs'!AD$20="-","-",SUM('2a Aggregate costs'!AD$20,'2a Aggregate costs'!AD$21,'2a Aggregate costs'!AD$22,'2a Aggregate costs'!AD62)*'3a Demand'!$C$10+'2a Aggregate costs'!AD$23)</f>
        <v>187.8621347984608</v>
      </c>
      <c r="AD39" s="106">
        <f>IF('2a Aggregate costs'!AE$20="-","-",SUM('2a Aggregate costs'!AE$20,'2a Aggregate costs'!AE$21,'2a Aggregate costs'!AE$22,'2a Aggregate costs'!AE62)*'3a Demand'!$C$10+'2a Aggregate costs'!AE$23)</f>
        <v>187.8621347984608</v>
      </c>
      <c r="AE39" s="106">
        <f>IF('2a Aggregate costs'!AF$20="-","-",SUM('2a Aggregate costs'!AF$20,'2a Aggregate costs'!AF$21,'2a Aggregate costs'!AF$22,'2a Aggregate costs'!AF62)*'3a Demand'!$C$10+'2a Aggregate costs'!AF$23)</f>
        <v>215.03936233585927</v>
      </c>
      <c r="AF39" s="106">
        <f>IF('2a Aggregate costs'!AG$20="-","-",SUM('2a Aggregate costs'!AG$20,'2a Aggregate costs'!AG$21,'2a Aggregate costs'!AG$22,'2a Aggregate costs'!AG62)*'3a Demand'!$C$10+'2a Aggregate costs'!AG$23)</f>
        <v>215.03936233585927</v>
      </c>
      <c r="AG39" s="106">
        <f>IF('2a Aggregate costs'!AH$20="-","-",SUM('2a Aggregate costs'!AH$20,'2a Aggregate costs'!AH$21,'2a Aggregate costs'!AH$22,'2a Aggregate costs'!AH62)*'3a Demand'!$C$10+'2a Aggregate costs'!AH$23)</f>
        <v>213.4818560448588</v>
      </c>
      <c r="AH39" s="106" t="str">
        <f>IF('2a Aggregate costs'!AI$20="-","-",SUM('2a Aggregate costs'!AI$20,'2a Aggregate costs'!AI$21,'2a Aggregate costs'!AI$22,'2a Aggregate costs'!AI62)*'3a Demand'!$C$10+'2a Aggregate costs'!AI$23)</f>
        <v>-</v>
      </c>
      <c r="AI39" s="106" t="str">
        <f>IF('2a Aggregate costs'!AJ$20="-","-",SUM('2a Aggregate costs'!AJ$20,'2a Aggregate costs'!AJ$21,'2a Aggregate costs'!AJ$22,'2a Aggregate costs'!AJ62)*'3a Demand'!$C$10+'2a Aggregate costs'!AJ$23)</f>
        <v>-</v>
      </c>
      <c r="AJ39" s="106" t="str">
        <f>IF('2a Aggregate costs'!AK$20="-","-",SUM('2a Aggregate costs'!AK$20,'2a Aggregate costs'!AK$21,'2a Aggregate costs'!AK$22,'2a Aggregate costs'!AK62)*'3a Demand'!$C$10+'2a Aggregate costs'!AK$23)</f>
        <v>-</v>
      </c>
      <c r="AK39" s="106" t="str">
        <f>IF('2a Aggregate costs'!AL$20="-","-",SUM('2a Aggregate costs'!AL$20,'2a Aggregate costs'!AL$21,'2a Aggregate costs'!AL$22,'2a Aggregate costs'!AL62)*'3a Demand'!$C$10+'2a Aggregate costs'!AL$23)</f>
        <v>-</v>
      </c>
      <c r="AL39" s="106" t="str">
        <f>IF('2a Aggregate costs'!AM$20="-","-",SUM('2a Aggregate costs'!AM$20,'2a Aggregate costs'!AM$21,'2a Aggregate costs'!AM$22,'2a Aggregate costs'!AM62)*'3a Demand'!$C$10+'2a Aggregate costs'!AM$23)</f>
        <v>-</v>
      </c>
      <c r="AM39" s="106" t="str">
        <f>IF('2a Aggregate costs'!AN$20="-","-",SUM('2a Aggregate costs'!AN$20,'2a Aggregate costs'!AN$21,'2a Aggregate costs'!AN$22,'2a Aggregate costs'!AN62)*'3a Demand'!$C$10+'2a Aggregate costs'!AN$23)</f>
        <v>-</v>
      </c>
      <c r="AN39" s="106" t="str">
        <f>IF('2a Aggregate costs'!AO$20="-","-",SUM('2a Aggregate costs'!AO$20,'2a Aggregate costs'!AO$21,'2a Aggregate costs'!AO$22,'2a Aggregate costs'!AO62)*'3a Demand'!$C$10+'2a Aggregate costs'!AO$23)</f>
        <v>-</v>
      </c>
      <c r="AO39" s="106" t="str">
        <f>IF('2a Aggregate costs'!AP$20="-","-",SUM('2a Aggregate costs'!AP$20,'2a Aggregate costs'!AP$21,'2a Aggregate costs'!AP$22,'2a Aggregate costs'!AP62)*'3a Demand'!$C$10+'2a Aggregate costs'!AP$23)</f>
        <v>-</v>
      </c>
      <c r="AP39" s="106" t="str">
        <f>IF('2a Aggregate costs'!AQ$20="-","-",SUM('2a Aggregate costs'!AQ$20,'2a Aggregate costs'!AQ$21,'2a Aggregate costs'!AQ$22,'2a Aggregate costs'!AQ62)*'3a Demand'!$C$10+'2a Aggregate costs'!AQ$23)</f>
        <v>-</v>
      </c>
      <c r="AQ39" s="106" t="str">
        <f>IF('2a Aggregate costs'!AR$20="-","-",SUM('2a Aggregate costs'!AR$20,'2a Aggregate costs'!AR$21,'2a Aggregate costs'!AR$22,'2a Aggregate costs'!AR62)*'3a Demand'!$C$10+'2a Aggregate costs'!AR$23)</f>
        <v>-</v>
      </c>
      <c r="AR39" s="106" t="str">
        <f>IF('2a Aggregate costs'!AS$20="-","-",SUM('2a Aggregate costs'!AS$20,'2a Aggregate costs'!AS$21,'2a Aggregate costs'!AS$22,'2a Aggregate costs'!AS62)*'3a Demand'!$C$10+'2a Aggregate costs'!AS$23)</f>
        <v>-</v>
      </c>
      <c r="AS39" s="106" t="str">
        <f>IF('2a Aggregate costs'!AT$20="-","-",SUM('2a Aggregate costs'!AT$20,'2a Aggregate costs'!AT$21,'2a Aggregate costs'!AT$22,'2a Aggregate costs'!AT62)*'3a Demand'!$C$10+'2a Aggregate costs'!AT$23)</f>
        <v>-</v>
      </c>
      <c r="AT39" s="106" t="str">
        <f>IF('2a Aggregate costs'!AU$20="-","-",SUM('2a Aggregate costs'!AU$20,'2a Aggregate costs'!AU$21,'2a Aggregate costs'!AU$22,'2a Aggregate costs'!AU62)*'3a Demand'!$C$10+'2a Aggregate costs'!AU$23)</f>
        <v>-</v>
      </c>
      <c r="AU39" s="106" t="str">
        <f>IF('2a Aggregate costs'!AV$20="-","-",SUM('2a Aggregate costs'!AV$20,'2a Aggregate costs'!AV$21,'2a Aggregate costs'!AV$22,'2a Aggregate costs'!AV62)*'3a Demand'!$C$10+'2a Aggregate costs'!AV$23)</f>
        <v>-</v>
      </c>
      <c r="AV39" s="106" t="str">
        <f>IF('2a Aggregate costs'!AW$20="-","-",SUM('2a Aggregate costs'!AW$20,'2a Aggregate costs'!AW$21,'2a Aggregate costs'!AW$22,'2a Aggregate costs'!AW62)*'3a Demand'!$C$10+'2a Aggregate costs'!AW$23)</f>
        <v>-</v>
      </c>
      <c r="AW39" s="106" t="str">
        <f>IF('2a Aggregate costs'!AX$20="-","-",SUM('2a Aggregate costs'!AX$20,'2a Aggregate costs'!AX$21,'2a Aggregate costs'!AX$22,'2a Aggregate costs'!AX62)*'3a Demand'!$C$10+'2a Aggregate costs'!AX$23)</f>
        <v>-</v>
      </c>
      <c r="AX39" s="106" t="str">
        <f>IF('2a Aggregate costs'!AY$20="-","-",SUM('2a Aggregate costs'!AY$20,'2a Aggregate costs'!AY$21,'2a Aggregate costs'!AY$22,'2a Aggregate costs'!AY62)*'3a Demand'!$C$10+'2a Aggregate costs'!AY$23)</f>
        <v>-</v>
      </c>
      <c r="AY39" s="106" t="str">
        <f>IF('2a Aggregate costs'!AZ$20="-","-",SUM('2a Aggregate costs'!AZ$20,'2a Aggregate costs'!AZ$21,'2a Aggregate costs'!AZ$22,'2a Aggregate costs'!AZ62)*'3a Demand'!$C$10+'2a Aggregate costs'!AZ$23)</f>
        <v>-</v>
      </c>
      <c r="AZ39" s="106" t="str">
        <f>IF('2a Aggregate costs'!BA$20="-","-",SUM('2a Aggregate costs'!BA$20,'2a Aggregate costs'!BA$21,'2a Aggregate costs'!BA$22,'2a Aggregate costs'!BA62)*'3a Demand'!$C$10+'2a Aggregate costs'!BA$23)</f>
        <v>-</v>
      </c>
      <c r="BA39" s="106" t="str">
        <f>IF('2a Aggregate costs'!BB$20="-","-",SUM('2a Aggregate costs'!BB$20,'2a Aggregate costs'!BB$21,'2a Aggregate costs'!BB$22,'2a Aggregate costs'!BB62)*'3a Demand'!$C$10+'2a Aggregate costs'!BB$23)</f>
        <v>-</v>
      </c>
      <c r="BB39" s="106" t="str">
        <f>IF('2a Aggregate costs'!BC$20="-","-",SUM('2a Aggregate costs'!BC$20,'2a Aggregate costs'!BC$21,'2a Aggregate costs'!BC$22,'2a Aggregate costs'!BC62)*'3a Demand'!$C$10+'2a Aggregate costs'!BC$23)</f>
        <v>-</v>
      </c>
      <c r="BC39" s="106" t="str">
        <f>IF('2a Aggregate costs'!BD$20="-","-",SUM('2a Aggregate costs'!BD$20,'2a Aggregate costs'!BD$21,'2a Aggregate costs'!BD$22,'2a Aggregate costs'!BD62)*'3a Demand'!$C$10+'2a Aggregate costs'!BD$23)</f>
        <v>-</v>
      </c>
      <c r="BD39" s="106" t="str">
        <f>IF('2a Aggregate costs'!BE$20="-","-",SUM('2a Aggregate costs'!BE$20,'2a Aggregate costs'!BE$21,'2a Aggregate costs'!BE$22,'2a Aggregate costs'!BE62)*'3a Demand'!$C$10+'2a Aggregate costs'!BE$23)</f>
        <v>-</v>
      </c>
      <c r="BE39" s="106" t="str">
        <f>IF('2a Aggregate costs'!BF$20="-","-",SUM('2a Aggregate costs'!BF$20,'2a Aggregate costs'!BF$21,'2a Aggregate costs'!BF$22,'2a Aggregate costs'!BF62)*'3a Demand'!$C$10+'2a Aggregate costs'!BF$23)</f>
        <v>-</v>
      </c>
    </row>
    <row r="40" spans="1:57" ht="12.75" customHeight="1">
      <c r="A40" s="14"/>
      <c r="B40" s="320"/>
      <c r="C40" s="108" t="s">
        <v>241</v>
      </c>
      <c r="D40" s="322"/>
      <c r="E40" s="323"/>
      <c r="F40" s="28"/>
      <c r="G40" s="106">
        <f>IF('2a Aggregate costs'!H$20="-","-",SUM('2a Aggregate costs'!H$20,'2a Aggregate costs'!H$21,'2a Aggregate costs'!H$22,'2a Aggregate costs'!H63)*'3a Demand'!$C$10+'2a Aggregate costs'!H$23)</f>
        <v>90.567177454328473</v>
      </c>
      <c r="H40" s="106">
        <f>IF('2a Aggregate costs'!I$20="-","-",SUM('2a Aggregate costs'!I$20,'2a Aggregate costs'!I$21,'2a Aggregate costs'!I$22,'2a Aggregate costs'!I63)*'3a Demand'!$C$10+'2a Aggregate costs'!I$23)</f>
        <v>90.539774147485858</v>
      </c>
      <c r="I40" s="106">
        <f>IF('2a Aggregate costs'!J$20="-","-",SUM('2a Aggregate costs'!J$20,'2a Aggregate costs'!J$21,'2a Aggregate costs'!J$22,'2a Aggregate costs'!J63)*'3a Demand'!$C$10+'2a Aggregate costs'!J$23)</f>
        <v>110.93381557974584</v>
      </c>
      <c r="J40" s="106">
        <f>IF('2a Aggregate costs'!K$20="-","-",SUM('2a Aggregate costs'!K$20,'2a Aggregate costs'!K$21,'2a Aggregate costs'!K$22,'2a Aggregate costs'!K63)*'3a Demand'!$C$10+'2a Aggregate costs'!K$23)</f>
        <v>110.82963230631385</v>
      </c>
      <c r="K40" s="106">
        <f>IF('2a Aggregate costs'!L$20="-","-",SUM('2a Aggregate costs'!L$20,'2a Aggregate costs'!L$21,'2a Aggregate costs'!L$22,'2a Aggregate costs'!L63)*'3a Demand'!$C$10+'2a Aggregate costs'!L$23)</f>
        <v>118.09038794423699</v>
      </c>
      <c r="L40" s="106">
        <f>IF('2a Aggregate costs'!M$20="-","-",SUM('2a Aggregate costs'!M$20,'2a Aggregate costs'!M$21,'2a Aggregate costs'!M$22,'2a Aggregate costs'!M63)*'3a Demand'!$C$10+'2a Aggregate costs'!M$23)</f>
        <v>118.51685906199097</v>
      </c>
      <c r="M40" s="106">
        <f>IF('2a Aggregate costs'!N$20="-","-",SUM('2a Aggregate costs'!N$20,'2a Aggregate costs'!N$21,'2a Aggregate costs'!N$22,'2a Aggregate costs'!N63)*'3a Demand'!$C$10+'2a Aggregate costs'!N$23)</f>
        <v>137.28400182664441</v>
      </c>
      <c r="N40" s="106">
        <f>IF('2a Aggregate costs'!O$20="-","-",SUM('2a Aggregate costs'!O$20,'2a Aggregate costs'!O$21,'2a Aggregate costs'!O$22,'2a Aggregate costs'!O63)*'3a Demand'!$C$10+'2a Aggregate costs'!O$23)</f>
        <v>137.37777776147172</v>
      </c>
      <c r="O40" s="84"/>
      <c r="P40" s="106">
        <f>IF('2a Aggregate costs'!Q$20="-","-",SUM('2a Aggregate costs'!Q$20,'2a Aggregate costs'!Q$21,'2a Aggregate costs'!Q$22,'2a Aggregate costs'!Q63)*'3a Demand'!$C$10+'2a Aggregate costs'!Q$23)</f>
        <v>137.37777776147172</v>
      </c>
      <c r="Q40" s="106">
        <f>IF('2a Aggregate costs'!R$20="-","-",SUM('2a Aggregate costs'!R$20,'2a Aggregate costs'!R$21,'2a Aggregate costs'!R$22,'2a Aggregate costs'!R63)*'3a Demand'!$C$10+'2a Aggregate costs'!R$23)</f>
        <v>146.98010953051718</v>
      </c>
      <c r="R40" s="106">
        <f>IF('2a Aggregate costs'!S$20="-","-",SUM('2a Aggregate costs'!S$20,'2a Aggregate costs'!S$21,'2a Aggregate costs'!S$22,'2a Aggregate costs'!S63)*'3a Demand'!$C$10+'2a Aggregate costs'!S$23)</f>
        <v>148.7871317194722</v>
      </c>
      <c r="S40" s="106">
        <f>IF('2a Aggregate costs'!T$20="-","-",SUM('2a Aggregate costs'!T$20,'2a Aggregate costs'!T$21,'2a Aggregate costs'!T$22,'2a Aggregate costs'!T63)*'3a Demand'!$C$10+'2a Aggregate costs'!T$23)</f>
        <v>153.06304542882961</v>
      </c>
      <c r="T40" s="106">
        <f>IF('2a Aggregate costs'!U$20="-","-",SUM('2a Aggregate costs'!U$20,'2a Aggregate costs'!U$21,'2a Aggregate costs'!U$22,'2a Aggregate costs'!U63)*'3a Demand'!$C$10+'2a Aggregate costs'!U$23)</f>
        <v>152.51937387788138</v>
      </c>
      <c r="U40" s="106">
        <f>IF('2a Aggregate costs'!V$20="-","-",SUM('2a Aggregate costs'!V$20,'2a Aggregate costs'!V$21,'2a Aggregate costs'!V$22,'2a Aggregate costs'!V63)*'3a Demand'!$C$10+'2a Aggregate costs'!V$23)</f>
        <v>161.49460502268013</v>
      </c>
      <c r="V40" s="106">
        <f>IF('2a Aggregate costs'!W$20="-","-",SUM('2a Aggregate costs'!W$20,'2a Aggregate costs'!W$21,'2a Aggregate costs'!W$22,'2a Aggregate costs'!W63)*'3a Demand'!$C$10+'2a Aggregate costs'!W$23)</f>
        <v>160.73683045823435</v>
      </c>
      <c r="W40" s="106">
        <f>IF('2a Aggregate costs'!X$20="-","-",SUM('2a Aggregate costs'!X$20,'2a Aggregate costs'!X$21,'2a Aggregate costs'!X$22,'2a Aggregate costs'!X63)*'3a Demand'!$C$10+'2a Aggregate costs'!X$23)</f>
        <v>168.08146139532414</v>
      </c>
      <c r="X40" s="84"/>
      <c r="Y40" s="106">
        <f>IF('2a Aggregate costs'!X$20="-","-",SUM('2a Aggregate costs'!X$20,'2a Aggregate costs'!X$21,'2a Aggregate costs'!X$22,'2a Aggregate costs'!X63)*'3a Demand'!$C$10+'2a Aggregate costs'!X$23)</f>
        <v>168.08146139532414</v>
      </c>
      <c r="Z40" s="106">
        <f>IF('2a Aggregate costs'!AA$20="-","-",SUM('2a Aggregate costs'!AA$20,'2a Aggregate costs'!AA$21,'2a Aggregate costs'!AA$22,'2a Aggregate costs'!AA63)*'3a Demand'!$C$10+'2a Aggregate costs'!AA$23)</f>
        <v>166.51106320148239</v>
      </c>
      <c r="AA40" s="106">
        <f>IF('2a Aggregate costs'!AB$20="-","-",SUM('2a Aggregate costs'!AB$20,'2a Aggregate costs'!AB$21,'2a Aggregate costs'!AB$22,'2a Aggregate costs'!AB63)*'3a Demand'!$C$10+'2a Aggregate costs'!AB$23)</f>
        <v>185.65789109215496</v>
      </c>
      <c r="AB40" s="106">
        <f>IF('2a Aggregate costs'!AC$20="-","-",SUM('2a Aggregate costs'!AC$20,'2a Aggregate costs'!AC$21,'2a Aggregate costs'!AC$22,'2a Aggregate costs'!AC63)*'3a Demand'!$C$10+'2a Aggregate costs'!AC$23)</f>
        <v>185.65789109215496</v>
      </c>
      <c r="AC40" s="106">
        <f>IF('2a Aggregate costs'!AD$20="-","-",SUM('2a Aggregate costs'!AD$20,'2a Aggregate costs'!AD$21,'2a Aggregate costs'!AD$22,'2a Aggregate costs'!AD63)*'3a Demand'!$C$10+'2a Aggregate costs'!AD$23)</f>
        <v>187.92728277143183</v>
      </c>
      <c r="AD40" s="106">
        <f>IF('2a Aggregate costs'!AE$20="-","-",SUM('2a Aggregate costs'!AE$20,'2a Aggregate costs'!AE$21,'2a Aggregate costs'!AE$22,'2a Aggregate costs'!AE63)*'3a Demand'!$C$10+'2a Aggregate costs'!AE$23)</f>
        <v>187.92728277143183</v>
      </c>
      <c r="AE40" s="106">
        <f>IF('2a Aggregate costs'!AF$20="-","-",SUM('2a Aggregate costs'!AF$20,'2a Aggregate costs'!AF$21,'2a Aggregate costs'!AF$22,'2a Aggregate costs'!AF63)*'3a Demand'!$C$10+'2a Aggregate costs'!AF$23)</f>
        <v>215.10989398863165</v>
      </c>
      <c r="AF40" s="106">
        <f>IF('2a Aggregate costs'!AG$20="-","-",SUM('2a Aggregate costs'!AG$20,'2a Aggregate costs'!AG$21,'2a Aggregate costs'!AG$22,'2a Aggregate costs'!AG63)*'3a Demand'!$C$10+'2a Aggregate costs'!AG$23)</f>
        <v>215.10989398863165</v>
      </c>
      <c r="AG40" s="106">
        <f>IF('2a Aggregate costs'!AH$20="-","-",SUM('2a Aggregate costs'!AH$20,'2a Aggregate costs'!AH$21,'2a Aggregate costs'!AH$22,'2a Aggregate costs'!AH63)*'3a Demand'!$C$10+'2a Aggregate costs'!AH$23)</f>
        <v>213.56526900092214</v>
      </c>
      <c r="AH40" s="106" t="str">
        <f>IF('2a Aggregate costs'!AI$20="-","-",SUM('2a Aggregate costs'!AI$20,'2a Aggregate costs'!AI$21,'2a Aggregate costs'!AI$22,'2a Aggregate costs'!AI63)*'3a Demand'!$C$10+'2a Aggregate costs'!AI$23)</f>
        <v>-</v>
      </c>
      <c r="AI40" s="106" t="str">
        <f>IF('2a Aggregate costs'!AJ$20="-","-",SUM('2a Aggregate costs'!AJ$20,'2a Aggregate costs'!AJ$21,'2a Aggregate costs'!AJ$22,'2a Aggregate costs'!AJ63)*'3a Demand'!$C$10+'2a Aggregate costs'!AJ$23)</f>
        <v>-</v>
      </c>
      <c r="AJ40" s="106" t="str">
        <f>IF('2a Aggregate costs'!AK$20="-","-",SUM('2a Aggregate costs'!AK$20,'2a Aggregate costs'!AK$21,'2a Aggregate costs'!AK$22,'2a Aggregate costs'!AK63)*'3a Demand'!$C$10+'2a Aggregate costs'!AK$23)</f>
        <v>-</v>
      </c>
      <c r="AK40" s="106" t="str">
        <f>IF('2a Aggregate costs'!AL$20="-","-",SUM('2a Aggregate costs'!AL$20,'2a Aggregate costs'!AL$21,'2a Aggregate costs'!AL$22,'2a Aggregate costs'!AL63)*'3a Demand'!$C$10+'2a Aggregate costs'!AL$23)</f>
        <v>-</v>
      </c>
      <c r="AL40" s="106" t="str">
        <f>IF('2a Aggregate costs'!AM$20="-","-",SUM('2a Aggregate costs'!AM$20,'2a Aggregate costs'!AM$21,'2a Aggregate costs'!AM$22,'2a Aggregate costs'!AM63)*'3a Demand'!$C$10+'2a Aggregate costs'!AM$23)</f>
        <v>-</v>
      </c>
      <c r="AM40" s="106" t="str">
        <f>IF('2a Aggregate costs'!AN$20="-","-",SUM('2a Aggregate costs'!AN$20,'2a Aggregate costs'!AN$21,'2a Aggregate costs'!AN$22,'2a Aggregate costs'!AN63)*'3a Demand'!$C$10+'2a Aggregate costs'!AN$23)</f>
        <v>-</v>
      </c>
      <c r="AN40" s="106" t="str">
        <f>IF('2a Aggregate costs'!AO$20="-","-",SUM('2a Aggregate costs'!AO$20,'2a Aggregate costs'!AO$21,'2a Aggregate costs'!AO$22,'2a Aggregate costs'!AO63)*'3a Demand'!$C$10+'2a Aggregate costs'!AO$23)</f>
        <v>-</v>
      </c>
      <c r="AO40" s="106" t="str">
        <f>IF('2a Aggregate costs'!AP$20="-","-",SUM('2a Aggregate costs'!AP$20,'2a Aggregate costs'!AP$21,'2a Aggregate costs'!AP$22,'2a Aggregate costs'!AP63)*'3a Demand'!$C$10+'2a Aggregate costs'!AP$23)</f>
        <v>-</v>
      </c>
      <c r="AP40" s="106" t="str">
        <f>IF('2a Aggregate costs'!AQ$20="-","-",SUM('2a Aggregate costs'!AQ$20,'2a Aggregate costs'!AQ$21,'2a Aggregate costs'!AQ$22,'2a Aggregate costs'!AQ63)*'3a Demand'!$C$10+'2a Aggregate costs'!AQ$23)</f>
        <v>-</v>
      </c>
      <c r="AQ40" s="106" t="str">
        <f>IF('2a Aggregate costs'!AR$20="-","-",SUM('2a Aggregate costs'!AR$20,'2a Aggregate costs'!AR$21,'2a Aggregate costs'!AR$22,'2a Aggregate costs'!AR63)*'3a Demand'!$C$10+'2a Aggregate costs'!AR$23)</f>
        <v>-</v>
      </c>
      <c r="AR40" s="106" t="str">
        <f>IF('2a Aggregate costs'!AS$20="-","-",SUM('2a Aggregate costs'!AS$20,'2a Aggregate costs'!AS$21,'2a Aggregate costs'!AS$22,'2a Aggregate costs'!AS63)*'3a Demand'!$C$10+'2a Aggregate costs'!AS$23)</f>
        <v>-</v>
      </c>
      <c r="AS40" s="106" t="str">
        <f>IF('2a Aggregate costs'!AT$20="-","-",SUM('2a Aggregate costs'!AT$20,'2a Aggregate costs'!AT$21,'2a Aggregate costs'!AT$22,'2a Aggregate costs'!AT63)*'3a Demand'!$C$10+'2a Aggregate costs'!AT$23)</f>
        <v>-</v>
      </c>
      <c r="AT40" s="106" t="str">
        <f>IF('2a Aggregate costs'!AU$20="-","-",SUM('2a Aggregate costs'!AU$20,'2a Aggregate costs'!AU$21,'2a Aggregate costs'!AU$22,'2a Aggregate costs'!AU63)*'3a Demand'!$C$10+'2a Aggregate costs'!AU$23)</f>
        <v>-</v>
      </c>
      <c r="AU40" s="106" t="str">
        <f>IF('2a Aggregate costs'!AV$20="-","-",SUM('2a Aggregate costs'!AV$20,'2a Aggregate costs'!AV$21,'2a Aggregate costs'!AV$22,'2a Aggregate costs'!AV63)*'3a Demand'!$C$10+'2a Aggregate costs'!AV$23)</f>
        <v>-</v>
      </c>
      <c r="AV40" s="106" t="str">
        <f>IF('2a Aggregate costs'!AW$20="-","-",SUM('2a Aggregate costs'!AW$20,'2a Aggregate costs'!AW$21,'2a Aggregate costs'!AW$22,'2a Aggregate costs'!AW63)*'3a Demand'!$C$10+'2a Aggregate costs'!AW$23)</f>
        <v>-</v>
      </c>
      <c r="AW40" s="106" t="str">
        <f>IF('2a Aggregate costs'!AX$20="-","-",SUM('2a Aggregate costs'!AX$20,'2a Aggregate costs'!AX$21,'2a Aggregate costs'!AX$22,'2a Aggregate costs'!AX63)*'3a Demand'!$C$10+'2a Aggregate costs'!AX$23)</f>
        <v>-</v>
      </c>
      <c r="AX40" s="106" t="str">
        <f>IF('2a Aggregate costs'!AY$20="-","-",SUM('2a Aggregate costs'!AY$20,'2a Aggregate costs'!AY$21,'2a Aggregate costs'!AY$22,'2a Aggregate costs'!AY63)*'3a Demand'!$C$10+'2a Aggregate costs'!AY$23)</f>
        <v>-</v>
      </c>
      <c r="AY40" s="106" t="str">
        <f>IF('2a Aggregate costs'!AZ$20="-","-",SUM('2a Aggregate costs'!AZ$20,'2a Aggregate costs'!AZ$21,'2a Aggregate costs'!AZ$22,'2a Aggregate costs'!AZ63)*'3a Demand'!$C$10+'2a Aggregate costs'!AZ$23)</f>
        <v>-</v>
      </c>
      <c r="AZ40" s="106" t="str">
        <f>IF('2a Aggregate costs'!BA$20="-","-",SUM('2a Aggregate costs'!BA$20,'2a Aggregate costs'!BA$21,'2a Aggregate costs'!BA$22,'2a Aggregate costs'!BA63)*'3a Demand'!$C$10+'2a Aggregate costs'!BA$23)</f>
        <v>-</v>
      </c>
      <c r="BA40" s="106" t="str">
        <f>IF('2a Aggregate costs'!BB$20="-","-",SUM('2a Aggregate costs'!BB$20,'2a Aggregate costs'!BB$21,'2a Aggregate costs'!BB$22,'2a Aggregate costs'!BB63)*'3a Demand'!$C$10+'2a Aggregate costs'!BB$23)</f>
        <v>-</v>
      </c>
      <c r="BB40" s="106" t="str">
        <f>IF('2a Aggregate costs'!BC$20="-","-",SUM('2a Aggregate costs'!BC$20,'2a Aggregate costs'!BC$21,'2a Aggregate costs'!BC$22,'2a Aggregate costs'!BC63)*'3a Demand'!$C$10+'2a Aggregate costs'!BC$23)</f>
        <v>-</v>
      </c>
      <c r="BC40" s="106" t="str">
        <f>IF('2a Aggregate costs'!BD$20="-","-",SUM('2a Aggregate costs'!BD$20,'2a Aggregate costs'!BD$21,'2a Aggregate costs'!BD$22,'2a Aggregate costs'!BD63)*'3a Demand'!$C$10+'2a Aggregate costs'!BD$23)</f>
        <v>-</v>
      </c>
      <c r="BD40" s="106" t="str">
        <f>IF('2a Aggregate costs'!BE$20="-","-",SUM('2a Aggregate costs'!BE$20,'2a Aggregate costs'!BE$21,'2a Aggregate costs'!BE$22,'2a Aggregate costs'!BE63)*'3a Demand'!$C$10+'2a Aggregate costs'!BE$23)</f>
        <v>-</v>
      </c>
      <c r="BE40" s="106" t="str">
        <f>IF('2a Aggregate costs'!BF$20="-","-",SUM('2a Aggregate costs'!BF$20,'2a Aggregate costs'!BF$21,'2a Aggregate costs'!BF$22,'2a Aggregate costs'!BF63)*'3a Demand'!$C$10+'2a Aggregate costs'!BF$23)</f>
        <v>-</v>
      </c>
    </row>
    <row r="41" spans="1:57" ht="12.75" customHeight="1">
      <c r="A41" s="14"/>
      <c r="B41" s="320"/>
      <c r="C41" s="108" t="s">
        <v>242</v>
      </c>
      <c r="D41" s="322"/>
      <c r="E41" s="323"/>
      <c r="F41" s="28"/>
      <c r="G41" s="106">
        <f>IF('2a Aggregate costs'!H$20="-","-",SUM('2a Aggregate costs'!H$20,'2a Aggregate costs'!H$21,'2a Aggregate costs'!H$22,'2a Aggregate costs'!H64)*'3a Demand'!$C$10+'2a Aggregate costs'!H$23)</f>
        <v>90.560510430644129</v>
      </c>
      <c r="H41" s="106">
        <f>IF('2a Aggregate costs'!I$20="-","-",SUM('2a Aggregate costs'!I$20,'2a Aggregate costs'!I$21,'2a Aggregate costs'!I$22,'2a Aggregate costs'!I64)*'3a Demand'!$C$10+'2a Aggregate costs'!I$23)</f>
        <v>90.533214038815714</v>
      </c>
      <c r="I41" s="106">
        <f>IF('2a Aggregate costs'!J$20="-","-",SUM('2a Aggregate costs'!J$20,'2a Aggregate costs'!J$21,'2a Aggregate costs'!J$22,'2a Aggregate costs'!J64)*'3a Demand'!$C$10+'2a Aggregate costs'!J$23)</f>
        <v>110.92709802846761</v>
      </c>
      <c r="J41" s="106">
        <f>IF('2a Aggregate costs'!K$20="-","-",SUM('2a Aggregate costs'!K$20,'2a Aggregate costs'!K$21,'2a Aggregate costs'!K$22,'2a Aggregate costs'!K64)*'3a Demand'!$C$10+'2a Aggregate costs'!K$23)</f>
        <v>110.82262372608236</v>
      </c>
      <c r="K41" s="106">
        <f>IF('2a Aggregate costs'!L$20="-","-",SUM('2a Aggregate costs'!L$20,'2a Aggregate costs'!L$21,'2a Aggregate costs'!L$22,'2a Aggregate costs'!L64)*'3a Demand'!$C$10+'2a Aggregate costs'!L$23)</f>
        <v>118.08325320956132</v>
      </c>
      <c r="L41" s="106">
        <f>IF('2a Aggregate costs'!M$20="-","-",SUM('2a Aggregate costs'!M$20,'2a Aggregate costs'!M$21,'2a Aggregate costs'!M$22,'2a Aggregate costs'!M64)*'3a Demand'!$C$10+'2a Aggregate costs'!M$23)</f>
        <v>118.50985442103671</v>
      </c>
      <c r="M41" s="106">
        <f>IF('2a Aggregate costs'!N$20="-","-",SUM('2a Aggregate costs'!N$20,'2a Aggregate costs'!N$21,'2a Aggregate costs'!N$22,'2a Aggregate costs'!N64)*'3a Demand'!$C$10+'2a Aggregate costs'!N$23)</f>
        <v>137.29435574829762</v>
      </c>
      <c r="N41" s="106">
        <f>IF('2a Aggregate costs'!O$20="-","-",SUM('2a Aggregate costs'!O$20,'2a Aggregate costs'!O$21,'2a Aggregate costs'!O$22,'2a Aggregate costs'!O64)*'3a Demand'!$C$10+'2a Aggregate costs'!O$23)</f>
        <v>137.38835935157988</v>
      </c>
      <c r="O41" s="84"/>
      <c r="P41" s="106">
        <f>IF('2a Aggregate costs'!Q$20="-","-",SUM('2a Aggregate costs'!Q$20,'2a Aggregate costs'!Q$21,'2a Aggregate costs'!Q$22,'2a Aggregate costs'!Q64)*'3a Demand'!$C$10+'2a Aggregate costs'!Q$23)</f>
        <v>137.38835935157988</v>
      </c>
      <c r="Q41" s="106">
        <f>IF('2a Aggregate costs'!R$20="-","-",SUM('2a Aggregate costs'!R$20,'2a Aggregate costs'!R$21,'2a Aggregate costs'!R$22,'2a Aggregate costs'!R64)*'3a Demand'!$C$10+'2a Aggregate costs'!R$23)</f>
        <v>146.99116772286865</v>
      </c>
      <c r="R41" s="106">
        <f>IF('2a Aggregate costs'!S$20="-","-",SUM('2a Aggregate costs'!S$20,'2a Aggregate costs'!S$21,'2a Aggregate costs'!S$22,'2a Aggregate costs'!S64)*'3a Demand'!$C$10+'2a Aggregate costs'!S$23)</f>
        <v>148.7985438101326</v>
      </c>
      <c r="S41" s="106">
        <f>IF('2a Aggregate costs'!T$20="-","-",SUM('2a Aggregate costs'!T$20,'2a Aggregate costs'!T$21,'2a Aggregate costs'!T$22,'2a Aggregate costs'!T64)*'3a Demand'!$C$10+'2a Aggregate costs'!T$23)</f>
        <v>153.06895857505964</v>
      </c>
      <c r="T41" s="106">
        <f>IF('2a Aggregate costs'!U$20="-","-",SUM('2a Aggregate costs'!U$20,'2a Aggregate costs'!U$21,'2a Aggregate costs'!U$22,'2a Aggregate costs'!U64)*'3a Demand'!$C$10+'2a Aggregate costs'!U$23)</f>
        <v>152.52598938275267</v>
      </c>
      <c r="U41" s="106">
        <f>IF('2a Aggregate costs'!V$20="-","-",SUM('2a Aggregate costs'!V$20,'2a Aggregate costs'!V$21,'2a Aggregate costs'!V$22,'2a Aggregate costs'!V64)*'3a Demand'!$C$10+'2a Aggregate costs'!V$23)</f>
        <v>161.50353869695175</v>
      </c>
      <c r="V41" s="106">
        <f>IF('2a Aggregate costs'!W$20="-","-",SUM('2a Aggregate costs'!W$20,'2a Aggregate costs'!W$21,'2a Aggregate costs'!W$22,'2a Aggregate costs'!W64)*'3a Demand'!$C$10+'2a Aggregate costs'!W$23)</f>
        <v>160.74512331138013</v>
      </c>
      <c r="W41" s="106">
        <f>IF('2a Aggregate costs'!X$20="-","-",SUM('2a Aggregate costs'!X$20,'2a Aggregate costs'!X$21,'2a Aggregate costs'!X$22,'2a Aggregate costs'!X64)*'3a Demand'!$C$10+'2a Aggregate costs'!X$23)</f>
        <v>168.09461002757854</v>
      </c>
      <c r="X41" s="84"/>
      <c r="Y41" s="106">
        <f>IF('2a Aggregate costs'!X$20="-","-",SUM('2a Aggregate costs'!X$20,'2a Aggregate costs'!X$21,'2a Aggregate costs'!X$22,'2a Aggregate costs'!X64)*'3a Demand'!$C$10+'2a Aggregate costs'!X$23)</f>
        <v>168.09461002757854</v>
      </c>
      <c r="Z41" s="106">
        <f>IF('2a Aggregate costs'!AA$20="-","-",SUM('2a Aggregate costs'!AA$20,'2a Aggregate costs'!AA$21,'2a Aggregate costs'!AA$22,'2a Aggregate costs'!AA64)*'3a Demand'!$C$10+'2a Aggregate costs'!AA$23)</f>
        <v>166.52394009290668</v>
      </c>
      <c r="AA41" s="106">
        <f>IF('2a Aggregate costs'!AB$20="-","-",SUM('2a Aggregate costs'!AB$20,'2a Aggregate costs'!AB$21,'2a Aggregate costs'!AB$22,'2a Aggregate costs'!AB64)*'3a Demand'!$C$10+'2a Aggregate costs'!AB$23)</f>
        <v>185.67267687545436</v>
      </c>
      <c r="AB41" s="106">
        <f>IF('2a Aggregate costs'!AC$20="-","-",SUM('2a Aggregate costs'!AC$20,'2a Aggregate costs'!AC$21,'2a Aggregate costs'!AC$22,'2a Aggregate costs'!AC64)*'3a Demand'!$C$10+'2a Aggregate costs'!AC$23)</f>
        <v>185.67267687545436</v>
      </c>
      <c r="AC41" s="106">
        <f>IF('2a Aggregate costs'!AD$20="-","-",SUM('2a Aggregate costs'!AD$20,'2a Aggregate costs'!AD$21,'2a Aggregate costs'!AD$22,'2a Aggregate costs'!AD64)*'3a Demand'!$C$10+'2a Aggregate costs'!AD$23)</f>
        <v>187.94093798674146</v>
      </c>
      <c r="AD41" s="106">
        <f>IF('2a Aggregate costs'!AE$20="-","-",SUM('2a Aggregate costs'!AE$20,'2a Aggregate costs'!AE$21,'2a Aggregate costs'!AE$22,'2a Aggregate costs'!AE64)*'3a Demand'!$C$10+'2a Aggregate costs'!AE$23)</f>
        <v>187.94093798674146</v>
      </c>
      <c r="AE41" s="106">
        <f>IF('2a Aggregate costs'!AF$20="-","-",SUM('2a Aggregate costs'!AF$20,'2a Aggregate costs'!AF$21,'2a Aggregate costs'!AF$22,'2a Aggregate costs'!AF64)*'3a Demand'!$C$10+'2a Aggregate costs'!AF$23)</f>
        <v>215.13236545433622</v>
      </c>
      <c r="AF41" s="106">
        <f>IF('2a Aggregate costs'!AG$20="-","-",SUM('2a Aggregate costs'!AG$20,'2a Aggregate costs'!AG$21,'2a Aggregate costs'!AG$22,'2a Aggregate costs'!AG64)*'3a Demand'!$C$10+'2a Aggregate costs'!AG$23)</f>
        <v>215.13236545433622</v>
      </c>
      <c r="AG41" s="106">
        <f>IF('2a Aggregate costs'!AH$20="-","-",SUM('2a Aggregate costs'!AH$20,'2a Aggregate costs'!AH$21,'2a Aggregate costs'!AH$22,'2a Aggregate costs'!AH64)*'3a Demand'!$C$10+'2a Aggregate costs'!AH$23)</f>
        <v>213.56773217519097</v>
      </c>
      <c r="AH41" s="106" t="str">
        <f>IF('2a Aggregate costs'!AI$20="-","-",SUM('2a Aggregate costs'!AI$20,'2a Aggregate costs'!AI$21,'2a Aggregate costs'!AI$22,'2a Aggregate costs'!AI64)*'3a Demand'!$C$10+'2a Aggregate costs'!AI$23)</f>
        <v>-</v>
      </c>
      <c r="AI41" s="106" t="str">
        <f>IF('2a Aggregate costs'!AJ$20="-","-",SUM('2a Aggregate costs'!AJ$20,'2a Aggregate costs'!AJ$21,'2a Aggregate costs'!AJ$22,'2a Aggregate costs'!AJ64)*'3a Demand'!$C$10+'2a Aggregate costs'!AJ$23)</f>
        <v>-</v>
      </c>
      <c r="AJ41" s="106" t="str">
        <f>IF('2a Aggregate costs'!AK$20="-","-",SUM('2a Aggregate costs'!AK$20,'2a Aggregate costs'!AK$21,'2a Aggregate costs'!AK$22,'2a Aggregate costs'!AK64)*'3a Demand'!$C$10+'2a Aggregate costs'!AK$23)</f>
        <v>-</v>
      </c>
      <c r="AK41" s="106" t="str">
        <f>IF('2a Aggregate costs'!AL$20="-","-",SUM('2a Aggregate costs'!AL$20,'2a Aggregate costs'!AL$21,'2a Aggregate costs'!AL$22,'2a Aggregate costs'!AL64)*'3a Demand'!$C$10+'2a Aggregate costs'!AL$23)</f>
        <v>-</v>
      </c>
      <c r="AL41" s="106" t="str">
        <f>IF('2a Aggregate costs'!AM$20="-","-",SUM('2a Aggregate costs'!AM$20,'2a Aggregate costs'!AM$21,'2a Aggregate costs'!AM$22,'2a Aggregate costs'!AM64)*'3a Demand'!$C$10+'2a Aggregate costs'!AM$23)</f>
        <v>-</v>
      </c>
      <c r="AM41" s="106" t="str">
        <f>IF('2a Aggregate costs'!AN$20="-","-",SUM('2a Aggregate costs'!AN$20,'2a Aggregate costs'!AN$21,'2a Aggregate costs'!AN$22,'2a Aggregate costs'!AN64)*'3a Demand'!$C$10+'2a Aggregate costs'!AN$23)</f>
        <v>-</v>
      </c>
      <c r="AN41" s="106" t="str">
        <f>IF('2a Aggregate costs'!AO$20="-","-",SUM('2a Aggregate costs'!AO$20,'2a Aggregate costs'!AO$21,'2a Aggregate costs'!AO$22,'2a Aggregate costs'!AO64)*'3a Demand'!$C$10+'2a Aggregate costs'!AO$23)</f>
        <v>-</v>
      </c>
      <c r="AO41" s="106" t="str">
        <f>IF('2a Aggregate costs'!AP$20="-","-",SUM('2a Aggregate costs'!AP$20,'2a Aggregate costs'!AP$21,'2a Aggregate costs'!AP$22,'2a Aggregate costs'!AP64)*'3a Demand'!$C$10+'2a Aggregate costs'!AP$23)</f>
        <v>-</v>
      </c>
      <c r="AP41" s="106" t="str">
        <f>IF('2a Aggregate costs'!AQ$20="-","-",SUM('2a Aggregate costs'!AQ$20,'2a Aggregate costs'!AQ$21,'2a Aggregate costs'!AQ$22,'2a Aggregate costs'!AQ64)*'3a Demand'!$C$10+'2a Aggregate costs'!AQ$23)</f>
        <v>-</v>
      </c>
      <c r="AQ41" s="106" t="str">
        <f>IF('2a Aggregate costs'!AR$20="-","-",SUM('2a Aggregate costs'!AR$20,'2a Aggregate costs'!AR$21,'2a Aggregate costs'!AR$22,'2a Aggregate costs'!AR64)*'3a Demand'!$C$10+'2a Aggregate costs'!AR$23)</f>
        <v>-</v>
      </c>
      <c r="AR41" s="106" t="str">
        <f>IF('2a Aggregate costs'!AS$20="-","-",SUM('2a Aggregate costs'!AS$20,'2a Aggregate costs'!AS$21,'2a Aggregate costs'!AS$22,'2a Aggregate costs'!AS64)*'3a Demand'!$C$10+'2a Aggregate costs'!AS$23)</f>
        <v>-</v>
      </c>
      <c r="AS41" s="106" t="str">
        <f>IF('2a Aggregate costs'!AT$20="-","-",SUM('2a Aggregate costs'!AT$20,'2a Aggregate costs'!AT$21,'2a Aggregate costs'!AT$22,'2a Aggregate costs'!AT64)*'3a Demand'!$C$10+'2a Aggregate costs'!AT$23)</f>
        <v>-</v>
      </c>
      <c r="AT41" s="106" t="str">
        <f>IF('2a Aggregate costs'!AU$20="-","-",SUM('2a Aggregate costs'!AU$20,'2a Aggregate costs'!AU$21,'2a Aggregate costs'!AU$22,'2a Aggregate costs'!AU64)*'3a Demand'!$C$10+'2a Aggregate costs'!AU$23)</f>
        <v>-</v>
      </c>
      <c r="AU41" s="106" t="str">
        <f>IF('2a Aggregate costs'!AV$20="-","-",SUM('2a Aggregate costs'!AV$20,'2a Aggregate costs'!AV$21,'2a Aggregate costs'!AV$22,'2a Aggregate costs'!AV64)*'3a Demand'!$C$10+'2a Aggregate costs'!AV$23)</f>
        <v>-</v>
      </c>
      <c r="AV41" s="106" t="str">
        <f>IF('2a Aggregate costs'!AW$20="-","-",SUM('2a Aggregate costs'!AW$20,'2a Aggregate costs'!AW$21,'2a Aggregate costs'!AW$22,'2a Aggregate costs'!AW64)*'3a Demand'!$C$10+'2a Aggregate costs'!AW$23)</f>
        <v>-</v>
      </c>
      <c r="AW41" s="106" t="str">
        <f>IF('2a Aggregate costs'!AX$20="-","-",SUM('2a Aggregate costs'!AX$20,'2a Aggregate costs'!AX$21,'2a Aggregate costs'!AX$22,'2a Aggregate costs'!AX64)*'3a Demand'!$C$10+'2a Aggregate costs'!AX$23)</f>
        <v>-</v>
      </c>
      <c r="AX41" s="106" t="str">
        <f>IF('2a Aggregate costs'!AY$20="-","-",SUM('2a Aggregate costs'!AY$20,'2a Aggregate costs'!AY$21,'2a Aggregate costs'!AY$22,'2a Aggregate costs'!AY64)*'3a Demand'!$C$10+'2a Aggregate costs'!AY$23)</f>
        <v>-</v>
      </c>
      <c r="AY41" s="106" t="str">
        <f>IF('2a Aggregate costs'!AZ$20="-","-",SUM('2a Aggregate costs'!AZ$20,'2a Aggregate costs'!AZ$21,'2a Aggregate costs'!AZ$22,'2a Aggregate costs'!AZ64)*'3a Demand'!$C$10+'2a Aggregate costs'!AZ$23)</f>
        <v>-</v>
      </c>
      <c r="AZ41" s="106" t="str">
        <f>IF('2a Aggregate costs'!BA$20="-","-",SUM('2a Aggregate costs'!BA$20,'2a Aggregate costs'!BA$21,'2a Aggregate costs'!BA$22,'2a Aggregate costs'!BA64)*'3a Demand'!$C$10+'2a Aggregate costs'!BA$23)</f>
        <v>-</v>
      </c>
      <c r="BA41" s="106" t="str">
        <f>IF('2a Aggregate costs'!BB$20="-","-",SUM('2a Aggregate costs'!BB$20,'2a Aggregate costs'!BB$21,'2a Aggregate costs'!BB$22,'2a Aggregate costs'!BB64)*'3a Demand'!$C$10+'2a Aggregate costs'!BB$23)</f>
        <v>-</v>
      </c>
      <c r="BB41" s="106" t="str">
        <f>IF('2a Aggregate costs'!BC$20="-","-",SUM('2a Aggregate costs'!BC$20,'2a Aggregate costs'!BC$21,'2a Aggregate costs'!BC$22,'2a Aggregate costs'!BC64)*'3a Demand'!$C$10+'2a Aggregate costs'!BC$23)</f>
        <v>-</v>
      </c>
      <c r="BC41" s="106" t="str">
        <f>IF('2a Aggregate costs'!BD$20="-","-",SUM('2a Aggregate costs'!BD$20,'2a Aggregate costs'!BD$21,'2a Aggregate costs'!BD$22,'2a Aggregate costs'!BD64)*'3a Demand'!$C$10+'2a Aggregate costs'!BD$23)</f>
        <v>-</v>
      </c>
      <c r="BD41" s="106" t="str">
        <f>IF('2a Aggregate costs'!BE$20="-","-",SUM('2a Aggregate costs'!BE$20,'2a Aggregate costs'!BE$21,'2a Aggregate costs'!BE$22,'2a Aggregate costs'!BE64)*'3a Demand'!$C$10+'2a Aggregate costs'!BE$23)</f>
        <v>-</v>
      </c>
      <c r="BE41" s="106" t="str">
        <f>IF('2a Aggregate costs'!BF$20="-","-",SUM('2a Aggregate costs'!BF$20,'2a Aggregate costs'!BF$21,'2a Aggregate costs'!BF$22,'2a Aggregate costs'!BF64)*'3a Demand'!$C$10+'2a Aggregate costs'!BF$23)</f>
        <v>-</v>
      </c>
    </row>
    <row r="42" spans="1:57" ht="12.75" customHeight="1">
      <c r="A42" s="14"/>
      <c r="B42" s="321"/>
      <c r="C42" s="108" t="s">
        <v>243</v>
      </c>
      <c r="D42" s="322"/>
      <c r="E42" s="323"/>
      <c r="F42" s="28"/>
      <c r="G42" s="106">
        <f>IF('2a Aggregate costs'!H$20="-","-",SUM('2a Aggregate costs'!H$20,'2a Aggregate costs'!H$21,'2a Aggregate costs'!H$22,'2a Aggregate costs'!H65)*'3a Demand'!$C$10+'2a Aggregate costs'!H$23)</f>
        <v>90.563452996014576</v>
      </c>
      <c r="H42" s="106">
        <f>IF('2a Aggregate costs'!I$20="-","-",SUM('2a Aggregate costs'!I$20,'2a Aggregate costs'!I$21,'2a Aggregate costs'!I$22,'2a Aggregate costs'!I65)*'3a Demand'!$C$10+'2a Aggregate costs'!I$23)</f>
        <v>90.536109416050465</v>
      </c>
      <c r="I42" s="106">
        <f>IF('2a Aggregate costs'!J$20="-","-",SUM('2a Aggregate costs'!J$20,'2a Aggregate costs'!J$21,'2a Aggregate costs'!J$22,'2a Aggregate costs'!J65)*'3a Demand'!$C$10+'2a Aggregate costs'!J$23)</f>
        <v>110.93006289475601</v>
      </c>
      <c r="J42" s="106">
        <f>IF('2a Aggregate costs'!K$20="-","-",SUM('2a Aggregate costs'!K$20,'2a Aggregate costs'!K$21,'2a Aggregate costs'!K$22,'2a Aggregate costs'!K65)*'3a Demand'!$C$10+'2a Aggregate costs'!K$23)</f>
        <v>110.82571704124992</v>
      </c>
      <c r="K42" s="106">
        <f>IF('2a Aggregate costs'!L$20="-","-",SUM('2a Aggregate costs'!L$20,'2a Aggregate costs'!L$21,'2a Aggregate costs'!L$22,'2a Aggregate costs'!L65)*'3a Demand'!$C$10+'2a Aggregate costs'!L$23)</f>
        <v>118.08640220440191</v>
      </c>
      <c r="L42" s="106">
        <f>IF('2a Aggregate costs'!M$20="-","-",SUM('2a Aggregate costs'!M$20,'2a Aggregate costs'!M$21,'2a Aggregate costs'!M$22,'2a Aggregate costs'!M65)*'3a Demand'!$C$10+'2a Aggregate costs'!M$23)</f>
        <v>118.51294599756027</v>
      </c>
      <c r="M42" s="106">
        <f>IF('2a Aggregate costs'!N$20="-","-",SUM('2a Aggregate costs'!N$20,'2a Aggregate costs'!N$21,'2a Aggregate costs'!N$22,'2a Aggregate costs'!N65)*'3a Demand'!$C$10+'2a Aggregate costs'!N$23)</f>
        <v>137.29258493285312</v>
      </c>
      <c r="N42" s="106">
        <f>IF('2a Aggregate costs'!O$20="-","-",SUM('2a Aggregate costs'!O$20,'2a Aggregate costs'!O$21,'2a Aggregate costs'!O$22,'2a Aggregate costs'!O65)*'3a Demand'!$C$10+'2a Aggregate costs'!O$23)</f>
        <v>137.38654959834642</v>
      </c>
      <c r="O42" s="84"/>
      <c r="P42" s="106">
        <f>IF('2a Aggregate costs'!Q$20="-","-",SUM('2a Aggregate costs'!Q$20,'2a Aggregate costs'!Q$21,'2a Aggregate costs'!Q$22,'2a Aggregate costs'!Q65)*'3a Demand'!$C$10+'2a Aggregate costs'!Q$23)</f>
        <v>137.38654959834642</v>
      </c>
      <c r="Q42" s="106">
        <f>IF('2a Aggregate costs'!R$20="-","-",SUM('2a Aggregate costs'!R$20,'2a Aggregate costs'!R$21,'2a Aggregate costs'!R$22,'2a Aggregate costs'!R65)*'3a Demand'!$C$10+'2a Aggregate costs'!R$23)</f>
        <v>146.98954234980852</v>
      </c>
      <c r="R42" s="106">
        <f>IF('2a Aggregate costs'!S$20="-","-",SUM('2a Aggregate costs'!S$20,'2a Aggregate costs'!S$21,'2a Aggregate costs'!S$22,'2a Aggregate costs'!S65)*'3a Demand'!$C$10+'2a Aggregate costs'!S$23)</f>
        <v>148.79160549110014</v>
      </c>
      <c r="S42" s="106">
        <f>IF('2a Aggregate costs'!T$20="-","-",SUM('2a Aggregate costs'!T$20,'2a Aggregate costs'!T$21,'2a Aggregate costs'!T$22,'2a Aggregate costs'!T65)*'3a Demand'!$C$10+'2a Aggregate costs'!T$23)</f>
        <v>153.06114525270391</v>
      </c>
      <c r="T42" s="106">
        <f>IF('2a Aggregate costs'!U$20="-","-",SUM('2a Aggregate costs'!U$20,'2a Aggregate costs'!U$21,'2a Aggregate costs'!U$22,'2a Aggregate costs'!U65)*'3a Demand'!$C$10+'2a Aggregate costs'!U$23)</f>
        <v>152.52962101673523</v>
      </c>
      <c r="U42" s="106">
        <f>IF('2a Aggregate costs'!V$20="-","-",SUM('2a Aggregate costs'!V$20,'2a Aggregate costs'!V$21,'2a Aggregate costs'!V$22,'2a Aggregate costs'!V65)*'3a Demand'!$C$10+'2a Aggregate costs'!V$23)</f>
        <v>161.50696522673715</v>
      </c>
      <c r="V42" s="106">
        <f>IF('2a Aggregate costs'!W$20="-","-",SUM('2a Aggregate costs'!W$20,'2a Aggregate costs'!W$21,'2a Aggregate costs'!W$22,'2a Aggregate costs'!W65)*'3a Demand'!$C$10+'2a Aggregate costs'!W$23)</f>
        <v>160.76007965978201</v>
      </c>
      <c r="W42" s="106">
        <f>IF('2a Aggregate costs'!X$20="-","-",SUM('2a Aggregate costs'!X$20,'2a Aggregate costs'!X$21,'2a Aggregate costs'!X$22,'2a Aggregate costs'!X65)*'3a Demand'!$C$10+'2a Aggregate costs'!X$23)</f>
        <v>168.09955111387231</v>
      </c>
      <c r="X42" s="84"/>
      <c r="Y42" s="106">
        <f>IF('2a Aggregate costs'!X$20="-","-",SUM('2a Aggregate costs'!X$20,'2a Aggregate costs'!X$21,'2a Aggregate costs'!X$22,'2a Aggregate costs'!X65)*'3a Demand'!$C$10+'2a Aggregate costs'!X$23)</f>
        <v>168.09955111387231</v>
      </c>
      <c r="Z42" s="106">
        <f>IF('2a Aggregate costs'!AA$20="-","-",SUM('2a Aggregate costs'!AA$20,'2a Aggregate costs'!AA$21,'2a Aggregate costs'!AA$22,'2a Aggregate costs'!AA65)*'3a Demand'!$C$10+'2a Aggregate costs'!AA$23)</f>
        <v>166.51771596407809</v>
      </c>
      <c r="AA42" s="106">
        <f>IF('2a Aggregate costs'!AB$20="-","-",SUM('2a Aggregate costs'!AB$20,'2a Aggregate costs'!AB$21,'2a Aggregate costs'!AB$22,'2a Aggregate costs'!AB65)*'3a Demand'!$C$10+'2a Aggregate costs'!AB$23)</f>
        <v>185.66540785168505</v>
      </c>
      <c r="AB42" s="106">
        <f>IF('2a Aggregate costs'!AC$20="-","-",SUM('2a Aggregate costs'!AC$20,'2a Aggregate costs'!AC$21,'2a Aggregate costs'!AC$22,'2a Aggregate costs'!AC65)*'3a Demand'!$C$10+'2a Aggregate costs'!AC$23)</f>
        <v>185.66540785168505</v>
      </c>
      <c r="AC42" s="106">
        <f>IF('2a Aggregate costs'!AD$20="-","-",SUM('2a Aggregate costs'!AD$20,'2a Aggregate costs'!AD$21,'2a Aggregate costs'!AD$22,'2a Aggregate costs'!AD65)*'3a Demand'!$C$10+'2a Aggregate costs'!AD$23)</f>
        <v>187.93368740564765</v>
      </c>
      <c r="AD42" s="106">
        <f>IF('2a Aggregate costs'!AE$20="-","-",SUM('2a Aggregate costs'!AE$20,'2a Aggregate costs'!AE$21,'2a Aggregate costs'!AE$22,'2a Aggregate costs'!AE65)*'3a Demand'!$C$10+'2a Aggregate costs'!AE$23)</f>
        <v>187.93368740564765</v>
      </c>
      <c r="AE42" s="106">
        <f>IF('2a Aggregate costs'!AF$20="-","-",SUM('2a Aggregate costs'!AF$20,'2a Aggregate costs'!AF$21,'2a Aggregate costs'!AF$22,'2a Aggregate costs'!AF65)*'3a Demand'!$C$10+'2a Aggregate costs'!AF$23)</f>
        <v>215.11682788720199</v>
      </c>
      <c r="AF42" s="106">
        <f>IF('2a Aggregate costs'!AG$20="-","-",SUM('2a Aggregate costs'!AG$20,'2a Aggregate costs'!AG$21,'2a Aggregate costs'!AG$22,'2a Aggregate costs'!AG65)*'3a Demand'!$C$10+'2a Aggregate costs'!AG$23)</f>
        <v>215.11682788720199</v>
      </c>
      <c r="AG42" s="106">
        <f>IF('2a Aggregate costs'!AH$20="-","-",SUM('2a Aggregate costs'!AH$20,'2a Aggregate costs'!AH$21,'2a Aggregate costs'!AH$22,'2a Aggregate costs'!AH65)*'3a Demand'!$C$10+'2a Aggregate costs'!AH$23)</f>
        <v>213.55359587463542</v>
      </c>
      <c r="AH42" s="106" t="str">
        <f>IF('2a Aggregate costs'!AI$20="-","-",SUM('2a Aggregate costs'!AI$20,'2a Aggregate costs'!AI$21,'2a Aggregate costs'!AI$22,'2a Aggregate costs'!AI65)*'3a Demand'!$C$10+'2a Aggregate costs'!AI$23)</f>
        <v>-</v>
      </c>
      <c r="AI42" s="106" t="str">
        <f>IF('2a Aggregate costs'!AJ$20="-","-",SUM('2a Aggregate costs'!AJ$20,'2a Aggregate costs'!AJ$21,'2a Aggregate costs'!AJ$22,'2a Aggregate costs'!AJ65)*'3a Demand'!$C$10+'2a Aggregate costs'!AJ$23)</f>
        <v>-</v>
      </c>
      <c r="AJ42" s="106" t="str">
        <f>IF('2a Aggregate costs'!AK$20="-","-",SUM('2a Aggregate costs'!AK$20,'2a Aggregate costs'!AK$21,'2a Aggregate costs'!AK$22,'2a Aggregate costs'!AK65)*'3a Demand'!$C$10+'2a Aggregate costs'!AK$23)</f>
        <v>-</v>
      </c>
      <c r="AK42" s="106" t="str">
        <f>IF('2a Aggregate costs'!AL$20="-","-",SUM('2a Aggregate costs'!AL$20,'2a Aggregate costs'!AL$21,'2a Aggregate costs'!AL$22,'2a Aggregate costs'!AL65)*'3a Demand'!$C$10+'2a Aggregate costs'!AL$23)</f>
        <v>-</v>
      </c>
      <c r="AL42" s="106" t="str">
        <f>IF('2a Aggregate costs'!AM$20="-","-",SUM('2a Aggregate costs'!AM$20,'2a Aggregate costs'!AM$21,'2a Aggregate costs'!AM$22,'2a Aggregate costs'!AM65)*'3a Demand'!$C$10+'2a Aggregate costs'!AM$23)</f>
        <v>-</v>
      </c>
      <c r="AM42" s="106" t="str">
        <f>IF('2a Aggregate costs'!AN$20="-","-",SUM('2a Aggregate costs'!AN$20,'2a Aggregate costs'!AN$21,'2a Aggregate costs'!AN$22,'2a Aggregate costs'!AN65)*'3a Demand'!$C$10+'2a Aggregate costs'!AN$23)</f>
        <v>-</v>
      </c>
      <c r="AN42" s="106" t="str">
        <f>IF('2a Aggregate costs'!AO$20="-","-",SUM('2a Aggregate costs'!AO$20,'2a Aggregate costs'!AO$21,'2a Aggregate costs'!AO$22,'2a Aggregate costs'!AO65)*'3a Demand'!$C$10+'2a Aggregate costs'!AO$23)</f>
        <v>-</v>
      </c>
      <c r="AO42" s="106" t="str">
        <f>IF('2a Aggregate costs'!AP$20="-","-",SUM('2a Aggregate costs'!AP$20,'2a Aggregate costs'!AP$21,'2a Aggregate costs'!AP$22,'2a Aggregate costs'!AP65)*'3a Demand'!$C$10+'2a Aggregate costs'!AP$23)</f>
        <v>-</v>
      </c>
      <c r="AP42" s="106" t="str">
        <f>IF('2a Aggregate costs'!AQ$20="-","-",SUM('2a Aggregate costs'!AQ$20,'2a Aggregate costs'!AQ$21,'2a Aggregate costs'!AQ$22,'2a Aggregate costs'!AQ65)*'3a Demand'!$C$10+'2a Aggregate costs'!AQ$23)</f>
        <v>-</v>
      </c>
      <c r="AQ42" s="106" t="str">
        <f>IF('2a Aggregate costs'!AR$20="-","-",SUM('2a Aggregate costs'!AR$20,'2a Aggregate costs'!AR$21,'2a Aggregate costs'!AR$22,'2a Aggregate costs'!AR65)*'3a Demand'!$C$10+'2a Aggregate costs'!AR$23)</f>
        <v>-</v>
      </c>
      <c r="AR42" s="106" t="str">
        <f>IF('2a Aggregate costs'!AS$20="-","-",SUM('2a Aggregate costs'!AS$20,'2a Aggregate costs'!AS$21,'2a Aggregate costs'!AS$22,'2a Aggregate costs'!AS65)*'3a Demand'!$C$10+'2a Aggregate costs'!AS$23)</f>
        <v>-</v>
      </c>
      <c r="AS42" s="106" t="str">
        <f>IF('2a Aggregate costs'!AT$20="-","-",SUM('2a Aggregate costs'!AT$20,'2a Aggregate costs'!AT$21,'2a Aggregate costs'!AT$22,'2a Aggregate costs'!AT65)*'3a Demand'!$C$10+'2a Aggregate costs'!AT$23)</f>
        <v>-</v>
      </c>
      <c r="AT42" s="106" t="str">
        <f>IF('2a Aggregate costs'!AU$20="-","-",SUM('2a Aggregate costs'!AU$20,'2a Aggregate costs'!AU$21,'2a Aggregate costs'!AU$22,'2a Aggregate costs'!AU65)*'3a Demand'!$C$10+'2a Aggregate costs'!AU$23)</f>
        <v>-</v>
      </c>
      <c r="AU42" s="106" t="str">
        <f>IF('2a Aggregate costs'!AV$20="-","-",SUM('2a Aggregate costs'!AV$20,'2a Aggregate costs'!AV$21,'2a Aggregate costs'!AV$22,'2a Aggregate costs'!AV65)*'3a Demand'!$C$10+'2a Aggregate costs'!AV$23)</f>
        <v>-</v>
      </c>
      <c r="AV42" s="106" t="str">
        <f>IF('2a Aggregate costs'!AW$20="-","-",SUM('2a Aggregate costs'!AW$20,'2a Aggregate costs'!AW$21,'2a Aggregate costs'!AW$22,'2a Aggregate costs'!AW65)*'3a Demand'!$C$10+'2a Aggregate costs'!AW$23)</f>
        <v>-</v>
      </c>
      <c r="AW42" s="106" t="str">
        <f>IF('2a Aggregate costs'!AX$20="-","-",SUM('2a Aggregate costs'!AX$20,'2a Aggregate costs'!AX$21,'2a Aggregate costs'!AX$22,'2a Aggregate costs'!AX65)*'3a Demand'!$C$10+'2a Aggregate costs'!AX$23)</f>
        <v>-</v>
      </c>
      <c r="AX42" s="106" t="str">
        <f>IF('2a Aggregate costs'!AY$20="-","-",SUM('2a Aggregate costs'!AY$20,'2a Aggregate costs'!AY$21,'2a Aggregate costs'!AY$22,'2a Aggregate costs'!AY65)*'3a Demand'!$C$10+'2a Aggregate costs'!AY$23)</f>
        <v>-</v>
      </c>
      <c r="AY42" s="106" t="str">
        <f>IF('2a Aggregate costs'!AZ$20="-","-",SUM('2a Aggregate costs'!AZ$20,'2a Aggregate costs'!AZ$21,'2a Aggregate costs'!AZ$22,'2a Aggregate costs'!AZ65)*'3a Demand'!$C$10+'2a Aggregate costs'!AZ$23)</f>
        <v>-</v>
      </c>
      <c r="AZ42" s="106" t="str">
        <f>IF('2a Aggregate costs'!BA$20="-","-",SUM('2a Aggregate costs'!BA$20,'2a Aggregate costs'!BA$21,'2a Aggregate costs'!BA$22,'2a Aggregate costs'!BA65)*'3a Demand'!$C$10+'2a Aggregate costs'!BA$23)</f>
        <v>-</v>
      </c>
      <c r="BA42" s="106" t="str">
        <f>IF('2a Aggregate costs'!BB$20="-","-",SUM('2a Aggregate costs'!BB$20,'2a Aggregate costs'!BB$21,'2a Aggregate costs'!BB$22,'2a Aggregate costs'!BB65)*'3a Demand'!$C$10+'2a Aggregate costs'!BB$23)</f>
        <v>-</v>
      </c>
      <c r="BB42" s="106" t="str">
        <f>IF('2a Aggregate costs'!BC$20="-","-",SUM('2a Aggregate costs'!BC$20,'2a Aggregate costs'!BC$21,'2a Aggregate costs'!BC$22,'2a Aggregate costs'!BC65)*'3a Demand'!$C$10+'2a Aggregate costs'!BC$23)</f>
        <v>-</v>
      </c>
      <c r="BC42" s="106" t="str">
        <f>IF('2a Aggregate costs'!BD$20="-","-",SUM('2a Aggregate costs'!BD$20,'2a Aggregate costs'!BD$21,'2a Aggregate costs'!BD$22,'2a Aggregate costs'!BD65)*'3a Demand'!$C$10+'2a Aggregate costs'!BD$23)</f>
        <v>-</v>
      </c>
      <c r="BD42" s="106" t="str">
        <f>IF('2a Aggregate costs'!BE$20="-","-",SUM('2a Aggregate costs'!BE$20,'2a Aggregate costs'!BE$21,'2a Aggregate costs'!BE$22,'2a Aggregate costs'!BE65)*'3a Demand'!$C$10+'2a Aggregate costs'!BE$23)</f>
        <v>-</v>
      </c>
      <c r="BE42" s="106" t="str">
        <f>IF('2a Aggregate costs'!BF$20="-","-",SUM('2a Aggregate costs'!BF$20,'2a Aggregate costs'!BF$21,'2a Aggregate costs'!BF$22,'2a Aggregate costs'!BF65)*'3a Demand'!$C$10+'2a Aggregate costs'!BF$23)</f>
        <v>-</v>
      </c>
    </row>
    <row r="43" spans="1:57" ht="12.75" customHeight="1">
      <c r="A43" s="14"/>
      <c r="B43" s="219" t="s">
        <v>245</v>
      </c>
      <c r="C43" s="143"/>
      <c r="D43" s="322"/>
      <c r="E43" s="323"/>
      <c r="F43" s="28"/>
      <c r="G43" s="106">
        <f>IF('2a Aggregate costs'!H$25="-","-",'2a Aggregate costs'!H25*'3a Demand'!$C$11+'2a Aggregate costs'!H26+'2a Aggregate costs'!H27)</f>
        <v>21.926269106402124</v>
      </c>
      <c r="H43" s="106">
        <f>IF('2a Aggregate costs'!I$15="-","-",'2a Aggregate costs'!I25*'3a Demand'!$C$11+'2a Aggregate costs'!I26+'2a Aggregate costs'!I27)</f>
        <v>21.926269106402124</v>
      </c>
      <c r="I43" s="106">
        <f>IF('2a Aggregate costs'!J$15="-","-",'2a Aggregate costs'!J25*'3a Demand'!$C$11+'2a Aggregate costs'!J26+'2a Aggregate costs'!J27)</f>
        <v>22.64764819235609</v>
      </c>
      <c r="J43" s="106">
        <f>IF('2a Aggregate costs'!K$15="-","-",'2a Aggregate costs'!K25*'3a Demand'!$C$11+'2a Aggregate costs'!K26+'2a Aggregate costs'!K27)</f>
        <v>22.505107470829557</v>
      </c>
      <c r="K43" s="106">
        <f>IF('2a Aggregate costs'!L$15="-","-",'2a Aggregate costs'!L25*'3a Demand'!$C$11+'2a Aggregate costs'!L26+'2a Aggregate costs'!L27)</f>
        <v>19.106297226763825</v>
      </c>
      <c r="L43" s="106">
        <f>IF('2a Aggregate costs'!M$15="-","-",'2a Aggregate costs'!M25*'3a Demand'!$C$11+'2a Aggregate costs'!M26+'2a Aggregate costs'!M27)</f>
        <v>19.106297226763825</v>
      </c>
      <c r="M43" s="106">
        <f>IF('2a Aggregate costs'!N$15="-","-",'2a Aggregate costs'!N25*'3a Demand'!$C$11+'2a Aggregate costs'!N26+'2a Aggregate costs'!N27)</f>
        <v>20.852393125569616</v>
      </c>
      <c r="N43" s="106">
        <f>IF('2a Aggregate costs'!O$15="-","-",'2a Aggregate costs'!O25*'3a Demand'!$C$11+'2a Aggregate costs'!O26+'2a Aggregate costs'!O27)</f>
        <v>20.849370287873604</v>
      </c>
      <c r="O43" s="28"/>
      <c r="P43" s="106">
        <f>IF('2a Aggregate costs'!Q$15="-","-",'2a Aggregate costs'!Q25*'3a Demand'!$C$11+'2a Aggregate costs'!Q26+'2a Aggregate costs'!Q27)</f>
        <v>20.849370287873604</v>
      </c>
      <c r="Q43" s="106">
        <f>IF('2a Aggregate costs'!R$15="-","-",'2a Aggregate costs'!R25*'3a Demand'!$C$11+'2a Aggregate costs'!R26+'2a Aggregate costs'!R27)</f>
        <v>21.503193401206047</v>
      </c>
      <c r="R43" s="106">
        <f>IF('2a Aggregate costs'!S$15="-","-",'2a Aggregate costs'!S25*'3a Demand'!$C$11+'2a Aggregate costs'!S26+'2a Aggregate costs'!S27)</f>
        <v>21.819481548965161</v>
      </c>
      <c r="S43" s="106">
        <f>IF('2a Aggregate costs'!T$15="-","-",'2a Aggregate costs'!T25*'3a Demand'!$C$11+'2a Aggregate costs'!T26+'2a Aggregate costs'!T27)</f>
        <v>25.256715910577427</v>
      </c>
      <c r="T43" s="106">
        <f>IF('2a Aggregate costs'!U$15="-","-",'2a Aggregate costs'!U25*'3a Demand'!$C$11+'2a Aggregate costs'!U26+'2a Aggregate costs'!U27)</f>
        <v>24.167303215101221</v>
      </c>
      <c r="U43" s="106">
        <f>IF('2a Aggregate costs'!V$15="-","-",'2a Aggregate costs'!V25*'3a Demand'!$C$11+'2a Aggregate costs'!V26+'2a Aggregate costs'!V27)</f>
        <v>23.962512789411701</v>
      </c>
      <c r="V43" s="106">
        <f>IF('2a Aggregate costs'!W$15="-","-",'2a Aggregate costs'!W25*'3a Demand'!$C$11+'2a Aggregate costs'!W26+'2a Aggregate costs'!W27)</f>
        <v>23.858648398084732</v>
      </c>
      <c r="W43" s="106">
        <f>IF('2a Aggregate costs'!X$15="-","-",'2a Aggregate costs'!X25*'3a Demand'!$C$11+'2a Aggregate costs'!X26+'2a Aggregate costs'!X27)</f>
        <v>33.366817904048837</v>
      </c>
      <c r="X43" s="28"/>
      <c r="Y43" s="106">
        <f>IF('2a Aggregate costs'!X$15="-","-",'2a Aggregate costs'!X25*'3a Demand'!$C$11+'2a Aggregate costs'!X26+'2a Aggregate costs'!X27)</f>
        <v>33.366817904048837</v>
      </c>
      <c r="Z43" s="106">
        <f>IF('2a Aggregate costs'!AA$15="-","-",'2a Aggregate costs'!AA25*'3a Demand'!$C$11+'2a Aggregate costs'!AA26+'2a Aggregate costs'!AA27)</f>
        <v>33.475871166766694</v>
      </c>
      <c r="AA43" s="106">
        <f>IF('2a Aggregate costs'!AB$15="-","-",'2a Aggregate costs'!AB25*'3a Demand'!$C$11+'2a Aggregate costs'!AB26+'2a Aggregate costs'!AB27)</f>
        <v>33.951682778351348</v>
      </c>
      <c r="AB43" s="106">
        <f>IF('2a Aggregate costs'!AC$15="-","-",'2a Aggregate costs'!AC25*'3a Demand'!$C$11+'2a Aggregate costs'!AC26+'2a Aggregate costs'!AC27)</f>
        <v>33.951682778351348</v>
      </c>
      <c r="AC43" s="106">
        <f>IF('2a Aggregate costs'!AD$15="-","-",'2a Aggregate costs'!AD25*'3a Demand'!$C$11+'2a Aggregate costs'!AD26+'2a Aggregate costs'!AD27)</f>
        <v>33.949548518894503</v>
      </c>
      <c r="AD43" s="106">
        <f>IF('2a Aggregate costs'!AE$15="-","-",'2a Aggregate costs'!AE25*'3a Demand'!$C$11+'2a Aggregate costs'!AE26+'2a Aggregate costs'!AE27)</f>
        <v>33.949548518894503</v>
      </c>
      <c r="AE43" s="106">
        <f>IF('2a Aggregate costs'!AF$15="-","-",'2a Aggregate costs'!AF25*'3a Demand'!$C$11+'2a Aggregate costs'!AF26+'2a Aggregate costs'!AF27)</f>
        <v>47.221804792101871</v>
      </c>
      <c r="AF43" s="106">
        <f>IF('2a Aggregate costs'!AG$15="-","-",'2a Aggregate costs'!AG25*'3a Demand'!$C$11+'2a Aggregate costs'!AG26+'2a Aggregate costs'!AG27)</f>
        <v>47.221804792101871</v>
      </c>
      <c r="AG43" s="106">
        <f>IF('2a Aggregate costs'!AH$15="-","-",'2a Aggregate costs'!AH25*'3a Demand'!$C$11+'2a Aggregate costs'!AH26+'2a Aggregate costs'!AH27)</f>
        <v>47.168940722773499</v>
      </c>
      <c r="AH43" s="106" t="str">
        <f>IF('2a Aggregate costs'!AI$15="-","-",'2a Aggregate costs'!AI25*'3a Demand'!$C$11+'2a Aggregate costs'!AI26+'2a Aggregate costs'!AI27)</f>
        <v>-</v>
      </c>
      <c r="AI43" s="106" t="str">
        <f>IF('2a Aggregate costs'!AJ$15="-","-",'2a Aggregate costs'!AJ25*'3a Demand'!$C$11+'2a Aggregate costs'!AJ26+'2a Aggregate costs'!AJ27)</f>
        <v>-</v>
      </c>
      <c r="AJ43" s="106" t="str">
        <f>IF('2a Aggregate costs'!AK$15="-","-",'2a Aggregate costs'!AK25*'3a Demand'!$C$11+'2a Aggregate costs'!AK26+'2a Aggregate costs'!AK27)</f>
        <v>-</v>
      </c>
      <c r="AK43" s="106" t="str">
        <f>IF('2a Aggregate costs'!AL$15="-","-",'2a Aggregate costs'!AL25*'3a Demand'!$C$11+'2a Aggregate costs'!AL26+'2a Aggregate costs'!AL27)</f>
        <v>-</v>
      </c>
      <c r="AL43" s="106" t="str">
        <f>IF('2a Aggregate costs'!AM$15="-","-",'2a Aggregate costs'!AM25*'3a Demand'!$C$11+'2a Aggregate costs'!AM26+'2a Aggregate costs'!AM27)</f>
        <v>-</v>
      </c>
      <c r="AM43" s="106" t="str">
        <f>IF('2a Aggregate costs'!AN$15="-","-",'2a Aggregate costs'!AN25*'3a Demand'!$C$11+'2a Aggregate costs'!AN26+'2a Aggregate costs'!AN27)</f>
        <v>-</v>
      </c>
      <c r="AN43" s="106" t="str">
        <f>IF('2a Aggregate costs'!AO$15="-","-",'2a Aggregate costs'!AO25*'3a Demand'!$C$11+'2a Aggregate costs'!AO26+'2a Aggregate costs'!AO27)</f>
        <v>-</v>
      </c>
      <c r="AO43" s="106" t="str">
        <f>IF('2a Aggregate costs'!AP$15="-","-",'2a Aggregate costs'!AP25*'3a Demand'!$C$11+'2a Aggregate costs'!AP26+'2a Aggregate costs'!AP27)</f>
        <v>-</v>
      </c>
      <c r="AP43" s="106" t="str">
        <f>IF('2a Aggregate costs'!AQ$15="-","-",'2a Aggregate costs'!AQ25*'3a Demand'!$C$11+'2a Aggregate costs'!AQ26+'2a Aggregate costs'!AQ27)</f>
        <v>-</v>
      </c>
      <c r="AQ43" s="106" t="str">
        <f>IF('2a Aggregate costs'!AR$15="-","-",'2a Aggregate costs'!AR25*'3a Demand'!$C$11+'2a Aggregate costs'!AR26+'2a Aggregate costs'!AR27)</f>
        <v>-</v>
      </c>
      <c r="AR43" s="106" t="str">
        <f>IF('2a Aggregate costs'!AS$15="-","-",'2a Aggregate costs'!AS25*'3a Demand'!$C$11+'2a Aggregate costs'!AS26+'2a Aggregate costs'!AS27)</f>
        <v>-</v>
      </c>
      <c r="AS43" s="106" t="str">
        <f>IF('2a Aggregate costs'!AT$15="-","-",'2a Aggregate costs'!AT25*'3a Demand'!$C$11+'2a Aggregate costs'!AT26+'2a Aggregate costs'!AT27)</f>
        <v>-</v>
      </c>
      <c r="AT43" s="106" t="str">
        <f>IF('2a Aggregate costs'!AU$15="-","-",'2a Aggregate costs'!AU25*'3a Demand'!$C$11+'2a Aggregate costs'!AU26+'2a Aggregate costs'!AU27)</f>
        <v>-</v>
      </c>
      <c r="AU43" s="106" t="str">
        <f>IF('2a Aggregate costs'!AV$15="-","-",'2a Aggregate costs'!AV25*'3a Demand'!$C$11+'2a Aggregate costs'!AV26+'2a Aggregate costs'!AV27)</f>
        <v>-</v>
      </c>
      <c r="AV43" s="106" t="str">
        <f>IF('2a Aggregate costs'!AW$15="-","-",'2a Aggregate costs'!AW25*'3a Demand'!$C$11+'2a Aggregate costs'!AW26+'2a Aggregate costs'!AW27)</f>
        <v>-</v>
      </c>
      <c r="AW43" s="106" t="str">
        <f>IF('2a Aggregate costs'!AX$15="-","-",'2a Aggregate costs'!AX25*'3a Demand'!$C$11+'2a Aggregate costs'!AX26+'2a Aggregate costs'!AX27)</f>
        <v>-</v>
      </c>
      <c r="AX43" s="106" t="str">
        <f>IF('2a Aggregate costs'!AY$15="-","-",'2a Aggregate costs'!AY25*'3a Demand'!$C$11+'2a Aggregate costs'!AY26+'2a Aggregate costs'!AY27)</f>
        <v>-</v>
      </c>
      <c r="AY43" s="106" t="str">
        <f>IF('2a Aggregate costs'!AZ$15="-","-",'2a Aggregate costs'!AZ25*'3a Demand'!$C$11+'2a Aggregate costs'!AZ26+'2a Aggregate costs'!AZ27)</f>
        <v>-</v>
      </c>
      <c r="AZ43" s="106" t="str">
        <f>IF('2a Aggregate costs'!BA$15="-","-",'2a Aggregate costs'!BA25*'3a Demand'!$C$11+'2a Aggregate costs'!BA26+'2a Aggregate costs'!BA27)</f>
        <v>-</v>
      </c>
      <c r="BA43" s="106" t="str">
        <f>IF('2a Aggregate costs'!BB$15="-","-",'2a Aggregate costs'!BB25*'3a Demand'!$C$11+'2a Aggregate costs'!BB26+'2a Aggregate costs'!BB27)</f>
        <v>-</v>
      </c>
      <c r="BB43" s="106" t="str">
        <f>IF('2a Aggregate costs'!BC$15="-","-",'2a Aggregate costs'!BC25*'3a Demand'!$C$11+'2a Aggregate costs'!BC26+'2a Aggregate costs'!BC27)</f>
        <v>-</v>
      </c>
      <c r="BC43" s="106" t="str">
        <f>IF('2a Aggregate costs'!BD$15="-","-",'2a Aggregate costs'!BD25*'3a Demand'!$C$11+'2a Aggregate costs'!BD26+'2a Aggregate costs'!BD27)</f>
        <v>-</v>
      </c>
      <c r="BD43" s="106" t="str">
        <f>IF('2a Aggregate costs'!BE$15="-","-",'2a Aggregate costs'!BE25*'3a Demand'!$C$11+'2a Aggregate costs'!BE26+'2a Aggregate costs'!BE27)</f>
        <v>-</v>
      </c>
      <c r="BE43" s="106" t="str">
        <f>IF('2a Aggregate costs'!BF$15="-","-",'2a Aggregate costs'!BF25*'3a Demand'!$C$11+'2a Aggregate costs'!BF26+'2a Aggregate costs'!BF27)</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246</v>
      </c>
    </row>
    <row r="46" spans="1:57" s="14" customFormat="1"/>
    <row r="47" spans="1:57">
      <c r="A47" s="14"/>
      <c r="B47" s="324" t="s">
        <v>88</v>
      </c>
      <c r="C47" s="333" t="s">
        <v>247</v>
      </c>
      <c r="D47" s="325" t="s">
        <v>90</v>
      </c>
      <c r="E47" s="339"/>
      <c r="F47" s="84"/>
      <c r="G47" s="327" t="s">
        <v>91</v>
      </c>
      <c r="H47" s="328"/>
      <c r="I47" s="328"/>
      <c r="J47" s="328"/>
      <c r="K47" s="328"/>
      <c r="L47" s="328"/>
      <c r="M47" s="328"/>
      <c r="N47" s="329"/>
      <c r="O47" s="136"/>
      <c r="P47" s="230" t="s">
        <v>92</v>
      </c>
      <c r="Q47" s="231"/>
      <c r="R47" s="231"/>
      <c r="S47" s="231"/>
      <c r="T47" s="231"/>
      <c r="U47" s="231"/>
      <c r="V47" s="231"/>
      <c r="W47" s="231"/>
      <c r="X47" s="84"/>
      <c r="Y47" s="231"/>
      <c r="Z47" s="231"/>
      <c r="AA47" s="231"/>
      <c r="AB47" s="231"/>
      <c r="AC47" s="232"/>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2"/>
    </row>
    <row r="48" spans="1:57" ht="12.75" customHeight="1">
      <c r="A48" s="14"/>
      <c r="B48" s="324"/>
      <c r="C48" s="334"/>
      <c r="D48" s="325"/>
      <c r="E48" s="340"/>
      <c r="F48" s="84"/>
      <c r="G48" s="330" t="s">
        <v>93</v>
      </c>
      <c r="H48" s="331"/>
      <c r="I48" s="331"/>
      <c r="J48" s="331"/>
      <c r="K48" s="331"/>
      <c r="L48" s="331"/>
      <c r="M48" s="331"/>
      <c r="N48" s="332"/>
      <c r="O48" s="136"/>
      <c r="P48" s="233" t="s">
        <v>94</v>
      </c>
      <c r="Q48" s="234"/>
      <c r="R48" s="234"/>
      <c r="S48" s="234"/>
      <c r="T48" s="234"/>
      <c r="U48" s="234"/>
      <c r="V48" s="234"/>
      <c r="W48" s="234"/>
      <c r="X48" s="84"/>
      <c r="Y48" s="234"/>
      <c r="Z48" s="234"/>
      <c r="AA48" s="234"/>
      <c r="AB48" s="234"/>
      <c r="AC48" s="235"/>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5"/>
    </row>
    <row r="49" spans="1:57" ht="25.5" customHeight="1">
      <c r="A49" s="14"/>
      <c r="B49" s="324"/>
      <c r="C49" s="334"/>
      <c r="D49" s="325"/>
      <c r="E49" s="97" t="s">
        <v>95</v>
      </c>
      <c r="F49" s="84"/>
      <c r="G49" s="33" t="s">
        <v>96</v>
      </c>
      <c r="H49" s="33" t="s">
        <v>97</v>
      </c>
      <c r="I49" s="33" t="s">
        <v>98</v>
      </c>
      <c r="J49" s="33" t="s">
        <v>99</v>
      </c>
      <c r="K49" s="33" t="s">
        <v>100</v>
      </c>
      <c r="L49" s="34" t="s">
        <v>101</v>
      </c>
      <c r="M49" s="33" t="s">
        <v>102</v>
      </c>
      <c r="N49" s="33" t="s">
        <v>103</v>
      </c>
      <c r="O49" s="84"/>
      <c r="P49" s="29" t="s">
        <v>104</v>
      </c>
      <c r="Q49" s="29" t="s">
        <v>105</v>
      </c>
      <c r="R49" s="29" t="s">
        <v>106</v>
      </c>
      <c r="S49" s="35" t="s">
        <v>107</v>
      </c>
      <c r="T49" s="29" t="s">
        <v>108</v>
      </c>
      <c r="U49" s="29" t="s">
        <v>109</v>
      </c>
      <c r="V49" s="29" t="s">
        <v>110</v>
      </c>
      <c r="W49" s="29" t="s">
        <v>111</v>
      </c>
      <c r="X49" s="84"/>
      <c r="Y49" s="29" t="s">
        <v>248</v>
      </c>
      <c r="Z49" s="29" t="s">
        <v>249</v>
      </c>
      <c r="AA49" s="29" t="s">
        <v>113</v>
      </c>
      <c r="AB49" s="29" t="s">
        <v>250</v>
      </c>
      <c r="AC49" s="265" t="s">
        <v>114</v>
      </c>
      <c r="AD49" s="265" t="s">
        <v>114</v>
      </c>
      <c r="AE49" s="266" t="s">
        <v>115</v>
      </c>
      <c r="AF49" s="264" t="s">
        <v>115</v>
      </c>
      <c r="AG49" s="264" t="s">
        <v>116</v>
      </c>
      <c r="AH49" s="264" t="s">
        <v>116</v>
      </c>
      <c r="AI49" s="264" t="s">
        <v>117</v>
      </c>
      <c r="AJ49" s="264" t="s">
        <v>117</v>
      </c>
      <c r="AK49" s="264" t="s">
        <v>118</v>
      </c>
      <c r="AL49" s="264" t="s">
        <v>118</v>
      </c>
      <c r="AM49" s="264" t="s">
        <v>119</v>
      </c>
      <c r="AN49" s="264" t="s">
        <v>119</v>
      </c>
      <c r="AO49" s="264" t="s">
        <v>120</v>
      </c>
      <c r="AP49" s="264" t="s">
        <v>120</v>
      </c>
      <c r="AQ49" s="264" t="s">
        <v>121</v>
      </c>
      <c r="AR49" s="264" t="s">
        <v>121</v>
      </c>
      <c r="AS49" s="264" t="s">
        <v>122</v>
      </c>
      <c r="AT49" s="264" t="s">
        <v>122</v>
      </c>
      <c r="AU49" s="264" t="s">
        <v>123</v>
      </c>
      <c r="AV49" s="264" t="s">
        <v>123</v>
      </c>
      <c r="AW49" s="264" t="s">
        <v>124</v>
      </c>
      <c r="AX49" s="264" t="s">
        <v>124</v>
      </c>
      <c r="AY49" s="264" t="s">
        <v>125</v>
      </c>
      <c r="AZ49" s="264" t="s">
        <v>125</v>
      </c>
      <c r="BA49" s="264" t="s">
        <v>126</v>
      </c>
      <c r="BB49" s="264" t="s">
        <v>126</v>
      </c>
      <c r="BC49" s="264" t="s">
        <v>127</v>
      </c>
      <c r="BD49" s="264" t="s">
        <v>127</v>
      </c>
      <c r="BE49" s="264" t="s">
        <v>128</v>
      </c>
    </row>
    <row r="50" spans="1:57" ht="25.5" customHeight="1">
      <c r="A50" s="14"/>
      <c r="B50" s="324"/>
      <c r="C50" s="334"/>
      <c r="D50" s="325"/>
      <c r="E50" s="97" t="s">
        <v>95</v>
      </c>
      <c r="F50" s="84"/>
      <c r="G50" s="33" t="s">
        <v>96</v>
      </c>
      <c r="H50" s="33" t="s">
        <v>97</v>
      </c>
      <c r="I50" s="33" t="s">
        <v>98</v>
      </c>
      <c r="J50" s="33" t="s">
        <v>99</v>
      </c>
      <c r="K50" s="33" t="s">
        <v>100</v>
      </c>
      <c r="L50" s="34" t="s">
        <v>101</v>
      </c>
      <c r="M50" s="33" t="s">
        <v>102</v>
      </c>
      <c r="N50" s="33" t="s">
        <v>103</v>
      </c>
      <c r="O50" s="84"/>
      <c r="P50" s="29" t="s">
        <v>104</v>
      </c>
      <c r="Q50" s="29" t="s">
        <v>105</v>
      </c>
      <c r="R50" s="29" t="s">
        <v>106</v>
      </c>
      <c r="S50" s="35" t="s">
        <v>107</v>
      </c>
      <c r="T50" s="29" t="s">
        <v>108</v>
      </c>
      <c r="U50" s="29" t="s">
        <v>109</v>
      </c>
      <c r="V50" s="29" t="s">
        <v>110</v>
      </c>
      <c r="W50" s="29" t="s">
        <v>111</v>
      </c>
      <c r="X50" s="84"/>
      <c r="Y50" s="29" t="s">
        <v>251</v>
      </c>
      <c r="Z50" s="29" t="s">
        <v>129</v>
      </c>
      <c r="AA50" s="29" t="s">
        <v>113</v>
      </c>
      <c r="AB50" s="29" t="s">
        <v>130</v>
      </c>
      <c r="AC50" s="29" t="s">
        <v>131</v>
      </c>
      <c r="AD50" s="29" t="s">
        <v>132</v>
      </c>
      <c r="AE50" s="29" t="s">
        <v>133</v>
      </c>
      <c r="AF50" s="29" t="s">
        <v>134</v>
      </c>
      <c r="AG50" s="29" t="s">
        <v>135</v>
      </c>
      <c r="AH50" s="29" t="s">
        <v>136</v>
      </c>
      <c r="AI50" s="29" t="s">
        <v>137</v>
      </c>
      <c r="AJ50" s="29" t="s">
        <v>138</v>
      </c>
      <c r="AK50" s="29" t="s">
        <v>139</v>
      </c>
      <c r="AL50" s="29" t="s">
        <v>140</v>
      </c>
      <c r="AM50" s="29" t="s">
        <v>141</v>
      </c>
      <c r="AN50" s="29" t="s">
        <v>142</v>
      </c>
      <c r="AO50" s="29" t="s">
        <v>143</v>
      </c>
      <c r="AP50" s="29" t="s">
        <v>144</v>
      </c>
      <c r="AQ50" s="29" t="s">
        <v>145</v>
      </c>
      <c r="AR50" s="29" t="s">
        <v>146</v>
      </c>
      <c r="AS50" s="29" t="s">
        <v>147</v>
      </c>
      <c r="AT50" s="29" t="s">
        <v>148</v>
      </c>
      <c r="AU50" s="29" t="s">
        <v>149</v>
      </c>
      <c r="AV50" s="29" t="s">
        <v>150</v>
      </c>
      <c r="AW50" s="29" t="s">
        <v>151</v>
      </c>
      <c r="AX50" s="29" t="s">
        <v>152</v>
      </c>
      <c r="AY50" s="29" t="s">
        <v>153</v>
      </c>
      <c r="AZ50" s="29" t="s">
        <v>154</v>
      </c>
      <c r="BA50" s="29" t="s">
        <v>155</v>
      </c>
      <c r="BB50" s="29" t="s">
        <v>156</v>
      </c>
      <c r="BC50" s="29" t="s">
        <v>157</v>
      </c>
      <c r="BD50" s="29" t="s">
        <v>158</v>
      </c>
      <c r="BE50" s="29" t="s">
        <v>159</v>
      </c>
    </row>
    <row r="51" spans="1:57" ht="12.75" customHeight="1">
      <c r="A51" s="14"/>
      <c r="B51" s="324"/>
      <c r="C51" s="334"/>
      <c r="D51" s="325"/>
      <c r="E51" s="97" t="s">
        <v>160</v>
      </c>
      <c r="F51" s="84"/>
      <c r="G51" s="31" t="s">
        <v>161</v>
      </c>
      <c r="H51" s="31" t="s">
        <v>162</v>
      </c>
      <c r="I51" s="31" t="s">
        <v>163</v>
      </c>
      <c r="J51" s="31" t="s">
        <v>164</v>
      </c>
      <c r="K51" s="31" t="s">
        <v>165</v>
      </c>
      <c r="L51" s="32" t="s">
        <v>166</v>
      </c>
      <c r="M51" s="31" t="s">
        <v>167</v>
      </c>
      <c r="N51" s="31" t="s">
        <v>168</v>
      </c>
      <c r="O51" s="84"/>
      <c r="P51" s="31" t="s">
        <v>169</v>
      </c>
      <c r="Q51" s="31" t="s">
        <v>170</v>
      </c>
      <c r="R51" s="31" t="s">
        <v>171</v>
      </c>
      <c r="S51" s="36" t="s">
        <v>172</v>
      </c>
      <c r="T51" s="31" t="s">
        <v>173</v>
      </c>
      <c r="U51" s="31" t="s">
        <v>174</v>
      </c>
      <c r="V51" s="31" t="s">
        <v>175</v>
      </c>
      <c r="W51" s="31" t="s">
        <v>176</v>
      </c>
      <c r="X51" s="84"/>
      <c r="Y51" s="31" t="s">
        <v>177</v>
      </c>
      <c r="Z51" s="31" t="s">
        <v>178</v>
      </c>
      <c r="AA51" s="31" t="s">
        <v>179</v>
      </c>
      <c r="AB51" s="31" t="s">
        <v>180</v>
      </c>
      <c r="AC51" s="31" t="s">
        <v>181</v>
      </c>
      <c r="AD51" s="31" t="s">
        <v>182</v>
      </c>
      <c r="AE51" s="31" t="s">
        <v>183</v>
      </c>
      <c r="AF51" s="31" t="s">
        <v>184</v>
      </c>
      <c r="AG51" s="31" t="s">
        <v>185</v>
      </c>
      <c r="AH51" s="31" t="s">
        <v>186</v>
      </c>
      <c r="AI51" s="31" t="s">
        <v>187</v>
      </c>
      <c r="AJ51" s="31" t="s">
        <v>188</v>
      </c>
      <c r="AK51" s="31" t="s">
        <v>189</v>
      </c>
      <c r="AL51" s="31" t="s">
        <v>190</v>
      </c>
      <c r="AM51" s="31" t="s">
        <v>191</v>
      </c>
      <c r="AN51" s="31" t="s">
        <v>192</v>
      </c>
      <c r="AO51" s="31" t="s">
        <v>193</v>
      </c>
      <c r="AP51" s="31" t="s">
        <v>194</v>
      </c>
      <c r="AQ51" s="31" t="s">
        <v>195</v>
      </c>
      <c r="AR51" s="31" t="s">
        <v>196</v>
      </c>
      <c r="AS51" s="31" t="s">
        <v>197</v>
      </c>
      <c r="AT51" s="31" t="s">
        <v>198</v>
      </c>
      <c r="AU51" s="31" t="s">
        <v>199</v>
      </c>
      <c r="AV51" s="31" t="s">
        <v>200</v>
      </c>
      <c r="AW51" s="31" t="s">
        <v>201</v>
      </c>
      <c r="AX51" s="31" t="s">
        <v>202</v>
      </c>
      <c r="AY51" s="31" t="s">
        <v>203</v>
      </c>
      <c r="AZ51" s="31" t="s">
        <v>204</v>
      </c>
      <c r="BA51" s="31" t="s">
        <v>205</v>
      </c>
      <c r="BB51" s="31" t="s">
        <v>206</v>
      </c>
      <c r="BC51" s="31" t="s">
        <v>207</v>
      </c>
      <c r="BD51" s="31" t="s">
        <v>208</v>
      </c>
      <c r="BE51" s="31" t="s">
        <v>209</v>
      </c>
    </row>
    <row r="52" spans="1:57" ht="30.75" customHeight="1">
      <c r="A52" s="14"/>
      <c r="B52" s="324"/>
      <c r="C52" s="335"/>
      <c r="D52" s="325"/>
      <c r="E52" s="139" t="s">
        <v>210</v>
      </c>
      <c r="F52" s="84"/>
      <c r="G52" s="29" t="s">
        <v>211</v>
      </c>
      <c r="H52" s="29" t="s">
        <v>211</v>
      </c>
      <c r="I52" s="29" t="s">
        <v>212</v>
      </c>
      <c r="J52" s="29" t="s">
        <v>212</v>
      </c>
      <c r="K52" s="29" t="s">
        <v>213</v>
      </c>
      <c r="L52" s="30" t="s">
        <v>213</v>
      </c>
      <c r="M52" s="29" t="s">
        <v>214</v>
      </c>
      <c r="N52" s="29" t="s">
        <v>214</v>
      </c>
      <c r="O52" s="84"/>
      <c r="P52" s="29" t="s">
        <v>215</v>
      </c>
      <c r="Q52" s="29" t="s">
        <v>216</v>
      </c>
      <c r="R52" s="29" t="s">
        <v>216</v>
      </c>
      <c r="S52" s="35" t="s">
        <v>217</v>
      </c>
      <c r="T52" s="29" t="s">
        <v>217</v>
      </c>
      <c r="U52" s="29" t="s">
        <v>218</v>
      </c>
      <c r="V52" s="29" t="s">
        <v>218</v>
      </c>
      <c r="W52" s="29" t="s">
        <v>219</v>
      </c>
      <c r="X52" s="84"/>
      <c r="Y52" s="29" t="s">
        <v>252</v>
      </c>
      <c r="Z52" s="29" t="s">
        <v>219</v>
      </c>
      <c r="AA52" s="29" t="s">
        <v>220</v>
      </c>
      <c r="AB52" s="29" t="s">
        <v>220</v>
      </c>
      <c r="AC52" s="29" t="s">
        <v>220</v>
      </c>
      <c r="AD52" s="29" t="s">
        <v>220</v>
      </c>
      <c r="AE52" s="29" t="s">
        <v>221</v>
      </c>
      <c r="AF52" s="29" t="s">
        <v>221</v>
      </c>
      <c r="AG52" s="29" t="s">
        <v>221</v>
      </c>
      <c r="AH52" s="29" t="s">
        <v>221</v>
      </c>
      <c r="AI52" s="29" t="s">
        <v>222</v>
      </c>
      <c r="AJ52" s="29" t="s">
        <v>222</v>
      </c>
      <c r="AK52" s="29" t="s">
        <v>222</v>
      </c>
      <c r="AL52" s="29" t="s">
        <v>222</v>
      </c>
      <c r="AM52" s="29" t="s">
        <v>223</v>
      </c>
      <c r="AN52" s="29" t="s">
        <v>223</v>
      </c>
      <c r="AO52" s="29" t="s">
        <v>223</v>
      </c>
      <c r="AP52" s="29" t="s">
        <v>223</v>
      </c>
      <c r="AQ52" s="29" t="s">
        <v>224</v>
      </c>
      <c r="AR52" s="29" t="s">
        <v>224</v>
      </c>
      <c r="AS52" s="29" t="s">
        <v>224</v>
      </c>
      <c r="AT52" s="29" t="s">
        <v>224</v>
      </c>
      <c r="AU52" s="29" t="s">
        <v>225</v>
      </c>
      <c r="AV52" s="29" t="s">
        <v>225</v>
      </c>
      <c r="AW52" s="29" t="s">
        <v>225</v>
      </c>
      <c r="AX52" s="29" t="s">
        <v>225</v>
      </c>
      <c r="AY52" s="29" t="s">
        <v>226</v>
      </c>
      <c r="AZ52" s="29" t="s">
        <v>226</v>
      </c>
      <c r="BA52" s="29" t="s">
        <v>226</v>
      </c>
      <c r="BB52" s="29" t="s">
        <v>226</v>
      </c>
      <c r="BC52" s="29" t="s">
        <v>227</v>
      </c>
      <c r="BD52" s="29" t="s">
        <v>227</v>
      </c>
      <c r="BE52" s="29" t="s">
        <v>227</v>
      </c>
    </row>
    <row r="53" spans="1:57" ht="12.75" customHeight="1">
      <c r="A53" s="14"/>
      <c r="B53" s="341" t="s">
        <v>228</v>
      </c>
      <c r="C53" s="145" t="s">
        <v>253</v>
      </c>
      <c r="D53" s="224" t="s">
        <v>254</v>
      </c>
      <c r="E53" s="336"/>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costs'!X15</f>
        <v>25.836025060581413</v>
      </c>
      <c r="Z53" s="138">
        <f>'2a Aggregate costs'!AA15</f>
        <v>25.964079999999999</v>
      </c>
      <c r="AA53" s="138">
        <f>'2a Aggregate costs'!AB15</f>
        <v>27.675689999999996</v>
      </c>
      <c r="AB53" s="138">
        <f>'2a Aggregate costs'!AC15</f>
        <v>27.675689999999996</v>
      </c>
      <c r="AC53" s="138">
        <f>'2a Aggregate costs'!AD15</f>
        <v>27.675689999999996</v>
      </c>
      <c r="AD53" s="138">
        <f>'2a Aggregate costs'!AE15</f>
        <v>27.675689999999996</v>
      </c>
      <c r="AE53" s="138">
        <f>'2a Aggregate costs'!AF15</f>
        <v>31.782430000000002</v>
      </c>
      <c r="AF53" s="138">
        <f>'2a Aggregate costs'!AG15</f>
        <v>31.782430000000002</v>
      </c>
      <c r="AG53" s="138">
        <f>'2a Aggregate costs'!AH15</f>
        <v>31.782430000000002</v>
      </c>
      <c r="AH53" s="138" t="str">
        <f>'2a Aggregate costs'!AI15</f>
        <v>-</v>
      </c>
      <c r="AI53" s="138" t="str">
        <f>'2a Aggregate costs'!AJ15</f>
        <v>-</v>
      </c>
      <c r="AJ53" s="138" t="str">
        <f>'2a Aggregate costs'!AK15</f>
        <v>-</v>
      </c>
      <c r="AK53" s="138" t="str">
        <f>'2a Aggregate costs'!AL15</f>
        <v>-</v>
      </c>
      <c r="AL53" s="138"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41"/>
      <c r="C54" s="145" t="s">
        <v>255</v>
      </c>
      <c r="D54" s="224" t="s">
        <v>254</v>
      </c>
      <c r="E54" s="337"/>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costs'!X16</f>
        <v>6.0338953603312691</v>
      </c>
      <c r="Z54" s="138">
        <f>'2a Aggregate costs'!AA16</f>
        <v>5.6258217510753665</v>
      </c>
      <c r="AA54" s="138">
        <f>'2a Aggregate costs'!AB16</f>
        <v>6.4495151998345062</v>
      </c>
      <c r="AB54" s="138">
        <f>'2a Aggregate costs'!AC16</f>
        <v>6.4495151998345062</v>
      </c>
      <c r="AC54" s="138">
        <f>'2a Aggregate costs'!AD16</f>
        <v>7.0332667280287327</v>
      </c>
      <c r="AD54" s="138">
        <f>'2a Aggregate costs'!AE16</f>
        <v>7.0332667280287327</v>
      </c>
      <c r="AE54" s="138">
        <f>'2a Aggregate costs'!AF16</f>
        <v>7.6390917056492249</v>
      </c>
      <c r="AF54" s="138">
        <f>'2a Aggregate costs'!AG16</f>
        <v>7.6390917056492249</v>
      </c>
      <c r="AG54" s="138">
        <f>'2a Aggregate costs'!AH16</f>
        <v>7.3166734556066801</v>
      </c>
      <c r="AH54" s="138" t="str">
        <f>'2a Aggregate costs'!AI16</f>
        <v>-</v>
      </c>
      <c r="AI54" s="138" t="str">
        <f>'2a Aggregate costs'!AJ16</f>
        <v>-</v>
      </c>
      <c r="AJ54" s="138" t="str">
        <f>'2a Aggregate costs'!AK16</f>
        <v>-</v>
      </c>
      <c r="AK54" s="138" t="str">
        <f>'2a Aggregate costs'!AL16</f>
        <v>-</v>
      </c>
      <c r="AL54" s="138"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41"/>
      <c r="C55" s="145" t="s">
        <v>256</v>
      </c>
      <c r="D55" s="224" t="s">
        <v>254</v>
      </c>
      <c r="E55" s="337"/>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costs'!X17</f>
        <v>5.3948055674536768</v>
      </c>
      <c r="Z55" s="138">
        <f>'2a Aggregate costs'!AA17</f>
        <v>5.2411778994660096</v>
      </c>
      <c r="AA55" s="138">
        <f>'2a Aggregate costs'!AB17</f>
        <v>7.1239252389941949</v>
      </c>
      <c r="AB55" s="138">
        <f>'2a Aggregate costs'!AC17</f>
        <v>7.1239252389941949</v>
      </c>
      <c r="AC55" s="138">
        <f>'2a Aggregate costs'!AD17</f>
        <v>7.1232700997361986</v>
      </c>
      <c r="AD55" s="138">
        <f>'2a Aggregate costs'!AE17</f>
        <v>7.1232700997361986</v>
      </c>
      <c r="AE55" s="138">
        <f>'2a Aggregate costs'!AF17</f>
        <v>8.6993291234543246</v>
      </c>
      <c r="AF55" s="138">
        <f>'2a Aggregate costs'!AG17</f>
        <v>8.6993291234543246</v>
      </c>
      <c r="AG55" s="138">
        <f>'2a Aggregate costs'!AH17</f>
        <v>8.6865294843491405</v>
      </c>
      <c r="AH55" s="138" t="str">
        <f>'2a Aggregate costs'!AI17</f>
        <v>-</v>
      </c>
      <c r="AI55" s="138" t="str">
        <f>'2a Aggregate costs'!AJ17</f>
        <v>-</v>
      </c>
      <c r="AJ55" s="138" t="str">
        <f>'2a Aggregate costs'!AK17</f>
        <v>-</v>
      </c>
      <c r="AK55" s="138" t="str">
        <f>'2a Aggregate costs'!AL17</f>
        <v>-</v>
      </c>
      <c r="AL55" s="138"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41"/>
      <c r="C56" s="145" t="s">
        <v>257</v>
      </c>
      <c r="D56" s="224" t="s">
        <v>258</v>
      </c>
      <c r="E56" s="337"/>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costs'!X18</f>
        <v>9.6262235975887975</v>
      </c>
      <c r="Z56" s="138">
        <f>'2a Aggregate costs'!AA18</f>
        <v>9.9504863797742438</v>
      </c>
      <c r="AA56" s="138">
        <f>'2a Aggregate costs'!AB18</f>
        <v>10.298637820906499</v>
      </c>
      <c r="AB56" s="138">
        <f>'2a Aggregate costs'!AC18</f>
        <v>10.298637820906499</v>
      </c>
      <c r="AC56" s="138">
        <f>'2a Aggregate costs'!AD18</f>
        <v>10.298637820906499</v>
      </c>
      <c r="AD56" s="138">
        <f>'2a Aggregate costs'!AE18</f>
        <v>10.298637820906499</v>
      </c>
      <c r="AE56" s="138">
        <f>'2a Aggregate costs'!AF18</f>
        <v>10.909265371253545</v>
      </c>
      <c r="AF56" s="138">
        <f>'2a Aggregate costs'!AG18</f>
        <v>10.909265371253545</v>
      </c>
      <c r="AG56" s="138">
        <f>'2a Aggregate costs'!AH18</f>
        <v>10.909265371253545</v>
      </c>
      <c r="AH56" s="138" t="str">
        <f>'2a Aggregate costs'!AI18</f>
        <v/>
      </c>
      <c r="AI56" s="138" t="str">
        <f>'2a Aggregate costs'!AJ18</f>
        <v/>
      </c>
      <c r="AJ56" s="138" t="str">
        <f>'2a Aggregate costs'!AK18</f>
        <v/>
      </c>
      <c r="AK56" s="138" t="str">
        <f>'2a Aggregate costs'!AL18</f>
        <v/>
      </c>
      <c r="AL56" s="138"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41"/>
      <c r="C57" s="145" t="s">
        <v>259</v>
      </c>
      <c r="D57" s="224" t="s">
        <v>254</v>
      </c>
      <c r="E57" s="337"/>
      <c r="F57" s="28"/>
      <c r="G57" s="138">
        <f>IF('2a Aggregate costs'!H38="-","-",AVERAGE('2a Aggregate costs'!H38:H51))</f>
        <v>0.23787266062646714</v>
      </c>
      <c r="H57" s="138">
        <f>IF('2a Aggregate costs'!I38="-","-",AVERAGE('2a Aggregate costs'!I38:I51))</f>
        <v>0.23405804107669168</v>
      </c>
      <c r="I57" s="138">
        <f>IF('2a Aggregate costs'!J38="-","-",AVERAGE('2a Aggregate costs'!J38:J51))</f>
        <v>0.23967543406253228</v>
      </c>
      <c r="J57" s="138">
        <f>IF('2a Aggregate costs'!K38="-","-",AVERAGE('2a Aggregate costs'!K38:K51))</f>
        <v>0.25005905270741374</v>
      </c>
      <c r="K57" s="138">
        <f>IF('2a Aggregate costs'!L38="-","-",AVERAGE('2a Aggregate costs'!L38:L51))</f>
        <v>0.25456011565614728</v>
      </c>
      <c r="L57" s="138">
        <f>IF('2a Aggregate costs'!M38="-","-",AVERAGE('2a Aggregate costs'!M38:M51))</f>
        <v>0.24991850328092774</v>
      </c>
      <c r="M57" s="138">
        <f>IF('2a Aggregate costs'!N38="-","-",AVERAGE('2a Aggregate costs'!N38:N51))</f>
        <v>0.25930699580357647</v>
      </c>
      <c r="N57" s="138">
        <f>IF('2a Aggregate costs'!O38="-","-",AVERAGE('2a Aggregate costs'!O38:O51))</f>
        <v>0.26500879895363916</v>
      </c>
      <c r="O57" s="28"/>
      <c r="P57" s="138">
        <f>IF('2a Aggregate costs'!Q38="-","-",AVERAGE('2a Aggregate costs'!Q38:Q51))</f>
        <v>0.26500879895363916</v>
      </c>
      <c r="Q57" s="138">
        <f>IF('2a Aggregate costs'!R38="-","-",AVERAGE('2a Aggregate costs'!R38:R51))</f>
        <v>0.27408717862375309</v>
      </c>
      <c r="R57" s="138">
        <f>IF('2a Aggregate costs'!S38="-","-",AVERAGE('2a Aggregate costs'!S38:S51))</f>
        <v>0.2839334741516375</v>
      </c>
      <c r="S57" s="138">
        <f>IF('2a Aggregate costs'!T38="-","-",AVERAGE('2a Aggregate costs'!T38:T51))</f>
        <v>0.29248246799623245</v>
      </c>
      <c r="T57" s="138">
        <f>IF('2a Aggregate costs'!U38="-","-",AVERAGE('2a Aggregate costs'!U38:U51))</f>
        <v>0.3295656989188761</v>
      </c>
      <c r="U57" s="138">
        <f>IF('2a Aggregate costs'!V38="-","-",AVERAGE('2a Aggregate costs'!V38:V51))</f>
        <v>0.46926337075289293</v>
      </c>
      <c r="V57" s="138">
        <f>IF('2a Aggregate costs'!W38="-","-",AVERAGE('2a Aggregate costs'!W38:W51))</f>
        <v>0.43719761103565702</v>
      </c>
      <c r="W57" s="138">
        <f>IF('2a Aggregate costs'!X38="-","-",AVERAGE('2a Aggregate costs'!X38:X51))</f>
        <v>0.45886420375052539</v>
      </c>
      <c r="X57" s="28"/>
      <c r="Y57" s="138">
        <f>IF('2a Aggregate costs'!X38="-","-",AVERAGE('2a Aggregate costs'!X38:X51))</f>
        <v>0.45886420375052539</v>
      </c>
      <c r="Z57" s="138">
        <f>IF('2a Aggregate costs'!AA38="-","-",AVERAGE('2a Aggregate costs'!AA38:AA51))</f>
        <v>0.44115734442042159</v>
      </c>
      <c r="AA57" s="138">
        <f>IF('2a Aggregate costs'!AB38="-","-",AVERAGE('2a Aggregate costs'!AB38:AB51))</f>
        <v>0.49891702873242183</v>
      </c>
      <c r="AB57" s="138">
        <f>IF('2a Aggregate costs'!AC38="-","-",AVERAGE('2a Aggregate costs'!AC38:AC51))</f>
        <v>0.49891702873242183</v>
      </c>
      <c r="AC57" s="138">
        <f>IF('2a Aggregate costs'!AD38="-","-",AVERAGE('2a Aggregate costs'!AD38:AD51))</f>
        <v>0.45638782991402238</v>
      </c>
      <c r="AD57" s="138">
        <f>IF('2a Aggregate costs'!AE38="-","-",AVERAGE('2a Aggregate costs'!AE38:AE51))</f>
        <v>0.45638782991402238</v>
      </c>
      <c r="AE57" s="138">
        <f>IF('2a Aggregate costs'!AF38="-","-",AVERAGE('2a Aggregate costs'!AF38:AF51))</f>
        <v>0.49448142441462267</v>
      </c>
      <c r="AF57" s="138">
        <f>IF('2a Aggregate costs'!AG38="-","-",AVERAGE('2a Aggregate costs'!AG38:AG51))</f>
        <v>0.49448142441462267</v>
      </c>
      <c r="AG57" s="138">
        <f>IF('2a Aggregate costs'!AH38="-","-",AVERAGE('2a Aggregate costs'!AH38:AH51))</f>
        <v>0.45863082535744887</v>
      </c>
      <c r="AH57" s="138" t="str">
        <f>IF('2a Aggregate costs'!AI38="-","-",AVERAGE('2a Aggregate costs'!AI38:AI51))</f>
        <v>-</v>
      </c>
      <c r="AI57" s="138" t="str">
        <f>IF('2a Aggregate costs'!AJ38="-","-",AVERAGE('2a Aggregate costs'!AJ38:AJ51))</f>
        <v>-</v>
      </c>
      <c r="AJ57" s="138" t="str">
        <f>IF('2a Aggregate costs'!AK38="-","-",AVERAGE('2a Aggregate costs'!AK38:AK51))</f>
        <v>-</v>
      </c>
      <c r="AK57" s="138" t="str">
        <f>IF('2a Aggregate costs'!AL38="-","-",AVERAGE('2a Aggregate costs'!AL38:AL51))</f>
        <v>-</v>
      </c>
      <c r="AL57" s="138" t="str">
        <f>IF('2a Aggregate costs'!AM38="-","-",AVERAGE('2a Aggregate costs'!AM38:AM51))</f>
        <v>-</v>
      </c>
      <c r="AM57" s="138" t="str">
        <f>IF('2a Aggregate costs'!AN38="-","-",AVERAGE('2a Aggregate costs'!AN38:AN51))</f>
        <v>-</v>
      </c>
      <c r="AN57" s="138" t="str">
        <f>IF('2a Aggregate costs'!AO38="-","-",AVERAGE('2a Aggregate costs'!AO38:AO51))</f>
        <v>-</v>
      </c>
      <c r="AO57" s="138" t="str">
        <f>IF('2a Aggregate costs'!AP38="-","-",AVERAGE('2a Aggregate costs'!AP38:AP51))</f>
        <v>-</v>
      </c>
      <c r="AP57" s="138" t="str">
        <f>IF('2a Aggregate costs'!AQ38="-","-",AVERAGE('2a Aggregate costs'!AQ38:AQ51))</f>
        <v>-</v>
      </c>
      <c r="AQ57" s="138" t="str">
        <f>IF('2a Aggregate costs'!AR38="-","-",AVERAGE('2a Aggregate costs'!AR38:AR51))</f>
        <v>-</v>
      </c>
      <c r="AR57" s="138" t="str">
        <f>IF('2a Aggregate costs'!AS38="-","-",AVERAGE('2a Aggregate costs'!AS38:AS51))</f>
        <v>-</v>
      </c>
      <c r="AS57" s="138" t="str">
        <f>IF('2a Aggregate costs'!AT38="-","-",AVERAGE('2a Aggregate costs'!AT38:AT51))</f>
        <v>-</v>
      </c>
      <c r="AT57" s="138" t="str">
        <f>IF('2a Aggregate costs'!AU38="-","-",AVERAGE('2a Aggregate costs'!AU38:AU51))</f>
        <v>-</v>
      </c>
      <c r="AU57" s="138" t="str">
        <f>IF('2a Aggregate costs'!AV38="-","-",AVERAGE('2a Aggregate costs'!AV38:AV51))</f>
        <v>-</v>
      </c>
      <c r="AV57" s="138" t="str">
        <f>IF('2a Aggregate costs'!AW38="-","-",AVERAGE('2a Aggregate costs'!AW38:AW51))</f>
        <v>-</v>
      </c>
      <c r="AW57" s="138" t="str">
        <f>IF('2a Aggregate costs'!AX38="-","-",AVERAGE('2a Aggregate costs'!AX38:AX51))</f>
        <v>-</v>
      </c>
      <c r="AX57" s="138" t="str">
        <f>IF('2a Aggregate costs'!AY38="-","-",AVERAGE('2a Aggregate costs'!AY38:AY51))</f>
        <v>-</v>
      </c>
      <c r="AY57" s="138" t="str">
        <f>IF('2a Aggregate costs'!AZ38="-","-",AVERAGE('2a Aggregate costs'!AZ38:AZ51))</f>
        <v>-</v>
      </c>
      <c r="AZ57" s="138" t="str">
        <f>IF('2a Aggregate costs'!BA38="-","-",AVERAGE('2a Aggregate costs'!BA38:BA51))</f>
        <v>-</v>
      </c>
      <c r="BA57" s="138" t="str">
        <f>IF('2a Aggregate costs'!BB38="-","-",AVERAGE('2a Aggregate costs'!BB38:BB51))</f>
        <v>-</v>
      </c>
      <c r="BB57" s="138" t="str">
        <f>IF('2a Aggregate costs'!BC38="-","-",AVERAGE('2a Aggregate costs'!BC38:BC51))</f>
        <v>-</v>
      </c>
      <c r="BC57" s="138" t="str">
        <f>IF('2a Aggregate costs'!BD38="-","-",AVERAGE('2a Aggregate costs'!BD38:BD51))</f>
        <v>-</v>
      </c>
      <c r="BD57" s="138" t="str">
        <f>IF('2a Aggregate costs'!BE38="-","-",AVERAGE('2a Aggregate costs'!BE38:BE51))</f>
        <v>-</v>
      </c>
      <c r="BE57" s="138" t="str">
        <f>IF('2a Aggregate costs'!BF38="-","-",AVERAGE('2a Aggregate costs'!BF38:BF51))</f>
        <v>-</v>
      </c>
    </row>
    <row r="58" spans="1:57">
      <c r="A58" s="14"/>
      <c r="B58" s="319" t="s">
        <v>244</v>
      </c>
      <c r="C58" s="145" t="s">
        <v>253</v>
      </c>
      <c r="D58" s="224" t="s">
        <v>254</v>
      </c>
      <c r="E58" s="337"/>
      <c r="F58" s="28"/>
      <c r="G58" s="138">
        <f>'2a Aggregate costs'!H20</f>
        <v>12.858367999999999</v>
      </c>
      <c r="H58" s="138">
        <f>'2a Aggregate costs'!I20</f>
        <v>12.855699999999999</v>
      </c>
      <c r="I58" s="138">
        <f>'2a Aggregate costs'!J20</f>
        <v>15.581108399999998</v>
      </c>
      <c r="J58" s="138">
        <f>'2a Aggregate costs'!K20</f>
        <v>15.57996</v>
      </c>
      <c r="K58" s="138">
        <f>'2a Aggregate costs'!L20</f>
        <v>18.640526740000002</v>
      </c>
      <c r="L58" s="138">
        <f>'2a Aggregate costs'!M20</f>
        <v>18.642219999999998</v>
      </c>
      <c r="M58" s="138">
        <f>'2a Aggregate costs'!N20</f>
        <v>22.102678517046183</v>
      </c>
      <c r="N58" s="138">
        <f>'2a Aggregate costs'!O20</f>
        <v>22.098960000000002</v>
      </c>
      <c r="O58" s="28"/>
      <c r="P58" s="138">
        <f>'2a Aggregate costs'!Q20</f>
        <v>22.098960000000002</v>
      </c>
      <c r="Q58" s="138">
        <f>'2a Aggregate costs'!R20</f>
        <v>23.644631305063015</v>
      </c>
      <c r="R58" s="138">
        <f>'2a Aggregate costs'!S20</f>
        <v>23.60952</v>
      </c>
      <c r="S58" s="138">
        <f>'2a Aggregate costs'!T20</f>
        <v>23.652418974429146</v>
      </c>
      <c r="T58" s="138">
        <f>'2a Aggregate costs'!U20</f>
        <v>23.573549999999997</v>
      </c>
      <c r="U58" s="138">
        <f>'2a Aggregate costs'!V20</f>
        <v>24.983646662697712</v>
      </c>
      <c r="V58" s="138">
        <f>'2a Aggregate costs'!W20</f>
        <v>24.993599999999997</v>
      </c>
      <c r="W58" s="138">
        <f>'2a Aggregate costs'!X20</f>
        <v>25.836025060581413</v>
      </c>
      <c r="X58" s="28"/>
      <c r="Y58" s="138">
        <f>'2a Aggregate costs'!X20</f>
        <v>25.836025060581413</v>
      </c>
      <c r="Z58" s="138">
        <f>'2a Aggregate costs'!AA20</f>
        <v>25.964079999999999</v>
      </c>
      <c r="AA58" s="138">
        <f>'2a Aggregate costs'!AB20</f>
        <v>27.675689999999996</v>
      </c>
      <c r="AB58" s="138">
        <f>'2a Aggregate costs'!AC20</f>
        <v>27.675689999999996</v>
      </c>
      <c r="AC58" s="138">
        <f>'2a Aggregate costs'!AD20</f>
        <v>27.675689999999996</v>
      </c>
      <c r="AD58" s="138">
        <f>'2a Aggregate costs'!AE20</f>
        <v>27.675689999999996</v>
      </c>
      <c r="AE58" s="138">
        <f>'2a Aggregate costs'!AF20</f>
        <v>31.782430000000002</v>
      </c>
      <c r="AF58" s="138">
        <f>'2a Aggregate costs'!AG20</f>
        <v>31.782430000000002</v>
      </c>
      <c r="AG58" s="138">
        <f>'2a Aggregate costs'!AH20</f>
        <v>31.782430000000002</v>
      </c>
      <c r="AH58" s="138" t="str">
        <f>'2a Aggregate costs'!AI20</f>
        <v>-</v>
      </c>
      <c r="AI58" s="138" t="str">
        <f>'2a Aggregate costs'!AJ20</f>
        <v>-</v>
      </c>
      <c r="AJ58" s="138" t="str">
        <f>'2a Aggregate costs'!AK20</f>
        <v>-</v>
      </c>
      <c r="AK58" s="138" t="str">
        <f>'2a Aggregate costs'!AL20</f>
        <v>-</v>
      </c>
      <c r="AL58" s="138" t="str">
        <f>'2a Aggregate costs'!AM20</f>
        <v>-</v>
      </c>
      <c r="AM58" s="138" t="str">
        <f>'2a Aggregate costs'!AN20</f>
        <v>-</v>
      </c>
      <c r="AN58" s="138" t="str">
        <f>'2a Aggregate costs'!AO20</f>
        <v>-</v>
      </c>
      <c r="AO58" s="138" t="str">
        <f>'2a Aggregate costs'!AP20</f>
        <v>-</v>
      </c>
      <c r="AP58" s="138" t="str">
        <f>'2a Aggregate costs'!AQ20</f>
        <v>-</v>
      </c>
      <c r="AQ58" s="138" t="str">
        <f>'2a Aggregate costs'!AR20</f>
        <v>-</v>
      </c>
      <c r="AR58" s="138" t="str">
        <f>'2a Aggregate costs'!AS20</f>
        <v>-</v>
      </c>
      <c r="AS58" s="138" t="str">
        <f>'2a Aggregate costs'!AT20</f>
        <v>-</v>
      </c>
      <c r="AT58" s="138" t="str">
        <f>'2a Aggregate costs'!AU20</f>
        <v>-</v>
      </c>
      <c r="AU58" s="138" t="str">
        <f>'2a Aggregate costs'!AV20</f>
        <v>-</v>
      </c>
      <c r="AV58" s="138" t="str">
        <f>'2a Aggregate costs'!AW20</f>
        <v>-</v>
      </c>
      <c r="AW58" s="138" t="str">
        <f>'2a Aggregate costs'!AX20</f>
        <v>-</v>
      </c>
      <c r="AX58" s="138" t="str">
        <f>'2a Aggregate costs'!AY20</f>
        <v>-</v>
      </c>
      <c r="AY58" s="138" t="str">
        <f>'2a Aggregate costs'!AZ20</f>
        <v>-</v>
      </c>
      <c r="AZ58" s="138" t="str">
        <f>'2a Aggregate costs'!BA20</f>
        <v>-</v>
      </c>
      <c r="BA58" s="138" t="str">
        <f>'2a Aggregate costs'!BB20</f>
        <v>-</v>
      </c>
      <c r="BB58" s="138" t="str">
        <f>'2a Aggregate costs'!BC20</f>
        <v>-</v>
      </c>
      <c r="BC58" s="138" t="str">
        <f>'2a Aggregate costs'!BD20</f>
        <v>-</v>
      </c>
      <c r="BD58" s="138" t="str">
        <f>'2a Aggregate costs'!BE20</f>
        <v>-</v>
      </c>
      <c r="BE58" s="138" t="str">
        <f>'2a Aggregate costs'!BF20</f>
        <v>-</v>
      </c>
    </row>
    <row r="59" spans="1:57">
      <c r="A59" s="14"/>
      <c r="B59" s="320"/>
      <c r="C59" s="145" t="s">
        <v>255</v>
      </c>
      <c r="D59" s="224" t="s">
        <v>254</v>
      </c>
      <c r="E59" s="337"/>
      <c r="F59" s="28"/>
      <c r="G59" s="138">
        <f>'2a Aggregate costs'!H21</f>
        <v>3.1029774792790059</v>
      </c>
      <c r="H59" s="138">
        <f>'2a Aggregate costs'!I21</f>
        <v>3.1029774792790059</v>
      </c>
      <c r="I59" s="138">
        <f>'2a Aggregate costs'!J21</f>
        <v>5.1727215521988335</v>
      </c>
      <c r="J59" s="138">
        <f>'2a Aggregate costs'!K21</f>
        <v>5.1727215521988335</v>
      </c>
      <c r="K59" s="138">
        <f>'2a Aggregate costs'!L21</f>
        <v>4.5823442285238185</v>
      </c>
      <c r="L59" s="138">
        <f>'2a Aggregate costs'!M21</f>
        <v>4.6868844010376698</v>
      </c>
      <c r="M59" s="138">
        <f>'2a Aggregate costs'!N21</f>
        <v>5.3125820560931691</v>
      </c>
      <c r="N59" s="138">
        <f>'2a Aggregate costs'!O21</f>
        <v>5.3125820560931691</v>
      </c>
      <c r="O59" s="28"/>
      <c r="P59" s="138">
        <f>'2a Aggregate costs'!Q21</f>
        <v>5.3125820560931691</v>
      </c>
      <c r="Q59" s="138">
        <f>'2a Aggregate costs'!R21</f>
        <v>5.8835962363334122</v>
      </c>
      <c r="R59" s="138">
        <f>'2a Aggregate costs'!S21</f>
        <v>6.1125706929592383</v>
      </c>
      <c r="S59" s="138">
        <f>'2a Aggregate costs'!T21</f>
        <v>6.209419523851972</v>
      </c>
      <c r="T59" s="138">
        <f>'2a Aggregate costs'!U21</f>
        <v>6.209419523851972</v>
      </c>
      <c r="U59" s="138">
        <f>'2a Aggregate costs'!V21</f>
        <v>6.8501864450773278</v>
      </c>
      <c r="V59" s="138">
        <f>'2a Aggregate costs'!W21</f>
        <v>6.8480043107034856</v>
      </c>
      <c r="W59" s="138">
        <f>'2a Aggregate costs'!X21</f>
        <v>6.0338953603312691</v>
      </c>
      <c r="X59" s="28"/>
      <c r="Y59" s="138">
        <f>'2a Aggregate costs'!X21</f>
        <v>6.0338953603312691</v>
      </c>
      <c r="Z59" s="138">
        <f>'2a Aggregate costs'!AA21</f>
        <v>5.6258217510753665</v>
      </c>
      <c r="AA59" s="138">
        <f>'2a Aggregate costs'!AB21</f>
        <v>6.4495151998345062</v>
      </c>
      <c r="AB59" s="138">
        <f>'2a Aggregate costs'!AC21</f>
        <v>6.4495151998345062</v>
      </c>
      <c r="AC59" s="138">
        <f>'2a Aggregate costs'!AD21</f>
        <v>7.0332667280287327</v>
      </c>
      <c r="AD59" s="138">
        <f>'2a Aggregate costs'!AE21</f>
        <v>7.0332667280287327</v>
      </c>
      <c r="AE59" s="138">
        <f>'2a Aggregate costs'!AF21</f>
        <v>7.6390917056492249</v>
      </c>
      <c r="AF59" s="138">
        <f>'2a Aggregate costs'!AG21</f>
        <v>7.6390917056492249</v>
      </c>
      <c r="AG59" s="138">
        <f>'2a Aggregate costs'!AH21</f>
        <v>7.3166734556066801</v>
      </c>
      <c r="AH59" s="138" t="str">
        <f>'2a Aggregate costs'!AI21</f>
        <v>-</v>
      </c>
      <c r="AI59" s="138" t="str">
        <f>'2a Aggregate costs'!AJ21</f>
        <v>-</v>
      </c>
      <c r="AJ59" s="138" t="str">
        <f>'2a Aggregate costs'!AK21</f>
        <v>-</v>
      </c>
      <c r="AK59" s="138" t="str">
        <f>'2a Aggregate costs'!AL21</f>
        <v>-</v>
      </c>
      <c r="AL59" s="138"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20"/>
      <c r="C60" s="145" t="s">
        <v>256</v>
      </c>
      <c r="D60" s="224" t="s">
        <v>254</v>
      </c>
      <c r="E60" s="337"/>
      <c r="F60" s="28"/>
      <c r="G60" s="138">
        <f>'2a Aggregate costs'!H22</f>
        <v>3.800644849537282</v>
      </c>
      <c r="H60" s="138">
        <f>'2a Aggregate costs'!I22</f>
        <v>3.800644849537282</v>
      </c>
      <c r="I60" s="138">
        <f>'2a Aggregate costs'!J22</f>
        <v>3.840542773328024</v>
      </c>
      <c r="J60" s="138">
        <f>'2a Aggregate costs'!K22</f>
        <v>3.8063877486640387</v>
      </c>
      <c r="K60" s="138">
        <f>'2a Aggregate costs'!L22</f>
        <v>3.0414069526975425</v>
      </c>
      <c r="L60" s="138">
        <f>'2a Aggregate costs'!M22</f>
        <v>3.0414069526975425</v>
      </c>
      <c r="M60" s="138">
        <f>'2a Aggregate costs'!N22</f>
        <v>3.3175524355353234</v>
      </c>
      <c r="N60" s="138">
        <f>'2a Aggregate costs'!O22</f>
        <v>3.3378759371842848</v>
      </c>
      <c r="O60" s="28"/>
      <c r="P60" s="138">
        <f>'2a Aggregate costs'!Q22</f>
        <v>3.3378759371842848</v>
      </c>
      <c r="Q60" s="138">
        <f>'2a Aggregate costs'!R22</f>
        <v>3.458686192546887</v>
      </c>
      <c r="R60" s="138">
        <f>'2a Aggregate costs'!S22</f>
        <v>3.7058915530784011</v>
      </c>
      <c r="S60" s="138">
        <f>'2a Aggregate costs'!T22</f>
        <v>4.5347994584924356</v>
      </c>
      <c r="T60" s="138">
        <f>'2a Aggregate costs'!U22</f>
        <v>4.5210234547962456</v>
      </c>
      <c r="U60" s="138">
        <f>'2a Aggregate costs'!V22</f>
        <v>4.4511581333846166</v>
      </c>
      <c r="V60" s="138">
        <f>'2a Aggregate costs'!W22</f>
        <v>4.3254615450700591</v>
      </c>
      <c r="W60" s="138">
        <f>'2a Aggregate costs'!X22</f>
        <v>5.3948055674536768</v>
      </c>
      <c r="X60" s="28"/>
      <c r="Y60" s="138">
        <f>'2a Aggregate costs'!X22</f>
        <v>5.3948055674536768</v>
      </c>
      <c r="Z60" s="138">
        <f>'2a Aggregate costs'!AA22</f>
        <v>5.2411778994660096</v>
      </c>
      <c r="AA60" s="138">
        <f>'2a Aggregate costs'!AB22</f>
        <v>7.1239252389941949</v>
      </c>
      <c r="AB60" s="138">
        <f>'2a Aggregate costs'!AC22</f>
        <v>7.1239252389941949</v>
      </c>
      <c r="AC60" s="138">
        <f>'2a Aggregate costs'!AD22</f>
        <v>7.1232700997361986</v>
      </c>
      <c r="AD60" s="138">
        <f>'2a Aggregate costs'!AE22</f>
        <v>7.1232700997361986</v>
      </c>
      <c r="AE60" s="138">
        <f>'2a Aggregate costs'!AF22</f>
        <v>8.6993291234543246</v>
      </c>
      <c r="AF60" s="138">
        <f>'2a Aggregate costs'!AG22</f>
        <v>8.6993291234543246</v>
      </c>
      <c r="AG60" s="138">
        <f>'2a Aggregate costs'!AH22</f>
        <v>8.6865294843491405</v>
      </c>
      <c r="AH60" s="138" t="str">
        <f>'2a Aggregate costs'!AI22</f>
        <v>-</v>
      </c>
      <c r="AI60" s="138" t="str">
        <f>'2a Aggregate costs'!AJ22</f>
        <v>-</v>
      </c>
      <c r="AJ60" s="138" t="str">
        <f>'2a Aggregate costs'!AK22</f>
        <v>-</v>
      </c>
      <c r="AK60" s="138" t="str">
        <f>'2a Aggregate costs'!AL22</f>
        <v>-</v>
      </c>
      <c r="AL60" s="138"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20"/>
      <c r="C61" s="145" t="s">
        <v>257</v>
      </c>
      <c r="D61" s="224" t="s">
        <v>258</v>
      </c>
      <c r="E61" s="337"/>
      <c r="F61" s="28"/>
      <c r="G61" s="138">
        <f>'2a Aggregate costs'!H23</f>
        <v>6.5567588596821027</v>
      </c>
      <c r="H61" s="138">
        <f>'2a Aggregate costs'!I23</f>
        <v>6.5567588596821027</v>
      </c>
      <c r="I61" s="138">
        <f>'2a Aggregate costs'!J23</f>
        <v>6.6197359495950758</v>
      </c>
      <c r="J61" s="138">
        <f>'2a Aggregate costs'!K23</f>
        <v>6.6197359495950758</v>
      </c>
      <c r="K61" s="138">
        <f>'2a Aggregate costs'!L23</f>
        <v>6.6995028867368616</v>
      </c>
      <c r="L61" s="138">
        <f>'2a Aggregate costs'!M23</f>
        <v>6.6995028867368616</v>
      </c>
      <c r="M61" s="138">
        <f>'2a Aggregate costs'!N23</f>
        <v>7.1131218301273513</v>
      </c>
      <c r="N61" s="138">
        <f>'2a Aggregate costs'!O23</f>
        <v>7.1131218301273513</v>
      </c>
      <c r="O61" s="28"/>
      <c r="P61" s="138">
        <f>'2a Aggregate costs'!Q23</f>
        <v>7.1131218301273513</v>
      </c>
      <c r="Q61" s="138">
        <f>'2a Aggregate costs'!R23</f>
        <v>7.2804579515147188</v>
      </c>
      <c r="R61" s="138">
        <f>'2a Aggregate costs'!S23</f>
        <v>7.1935840895118579</v>
      </c>
      <c r="S61" s="138">
        <f>'2a Aggregate costs'!T23</f>
        <v>7.3593999937099728</v>
      </c>
      <c r="T61" s="138">
        <f>'2a Aggregate costs'!U23</f>
        <v>7.0492243060839304</v>
      </c>
      <c r="U61" s="138">
        <f>'2a Aggregate costs'!V23</f>
        <v>7.1089669218364691</v>
      </c>
      <c r="V61" s="138">
        <f>'2a Aggregate costs'!W23</f>
        <v>6.9829560851947949</v>
      </c>
      <c r="W61" s="138">
        <f>'2a Aggregate costs'!X23</f>
        <v>9.6262235975887975</v>
      </c>
      <c r="X61" s="28"/>
      <c r="Y61" s="138">
        <f>'2a Aggregate costs'!X23</f>
        <v>9.6262235975887975</v>
      </c>
      <c r="Z61" s="138">
        <f>'2a Aggregate costs'!AA23</f>
        <v>9.9504863797742438</v>
      </c>
      <c r="AA61" s="138">
        <f>'2a Aggregate costs'!AB23</f>
        <v>10.298637820906499</v>
      </c>
      <c r="AB61" s="138">
        <f>'2a Aggregate costs'!AC23</f>
        <v>10.298637820906499</v>
      </c>
      <c r="AC61" s="138">
        <f>'2a Aggregate costs'!AD23</f>
        <v>10.298637820906499</v>
      </c>
      <c r="AD61" s="138">
        <f>'2a Aggregate costs'!AE23</f>
        <v>10.298637820906499</v>
      </c>
      <c r="AE61" s="138">
        <f>'2a Aggregate costs'!AF23</f>
        <v>10.909265371253545</v>
      </c>
      <c r="AF61" s="138">
        <f>'2a Aggregate costs'!AG23</f>
        <v>10.909265371253545</v>
      </c>
      <c r="AG61" s="138">
        <f>'2a Aggregate costs'!AH23</f>
        <v>10.909265371253545</v>
      </c>
      <c r="AH61" s="138" t="str">
        <f>'2a Aggregate costs'!AI23</f>
        <v/>
      </c>
      <c r="AI61" s="138" t="str">
        <f>'2a Aggregate costs'!AJ23</f>
        <v/>
      </c>
      <c r="AJ61" s="138" t="str">
        <f>'2a Aggregate costs'!AK23</f>
        <v/>
      </c>
      <c r="AK61" s="138" t="str">
        <f>'2a Aggregate costs'!AL23</f>
        <v/>
      </c>
      <c r="AL61" s="138" t="str">
        <f>'2a Aggregate costs'!AM23</f>
        <v/>
      </c>
      <c r="AM61" s="138" t="str">
        <f>'2a Aggregate costs'!AN23</f>
        <v/>
      </c>
      <c r="AN61" s="138" t="str">
        <f>'2a Aggregate costs'!AO23</f>
        <v/>
      </c>
      <c r="AO61" s="138" t="str">
        <f>'2a Aggregate costs'!AP23</f>
        <v/>
      </c>
      <c r="AP61" s="138" t="str">
        <f>'2a Aggregate costs'!AQ23</f>
        <v/>
      </c>
      <c r="AQ61" s="138" t="str">
        <f>'2a Aggregate costs'!AR23</f>
        <v/>
      </c>
      <c r="AR61" s="138" t="str">
        <f>'2a Aggregate costs'!AS23</f>
        <v/>
      </c>
      <c r="AS61" s="138" t="str">
        <f>'2a Aggregate costs'!AT23</f>
        <v/>
      </c>
      <c r="AT61" s="138" t="str">
        <f>'2a Aggregate costs'!AU23</f>
        <v/>
      </c>
      <c r="AU61" s="138" t="str">
        <f>'2a Aggregate costs'!AV23</f>
        <v/>
      </c>
      <c r="AV61" s="138" t="str">
        <f>'2a Aggregate costs'!AW23</f>
        <v/>
      </c>
      <c r="AW61" s="138" t="str">
        <f>'2a Aggregate costs'!AX23</f>
        <v/>
      </c>
      <c r="AX61" s="138" t="str">
        <f>'2a Aggregate costs'!AY23</f>
        <v/>
      </c>
      <c r="AY61" s="138" t="str">
        <f>'2a Aggregate costs'!AZ23</f>
        <v/>
      </c>
      <c r="AZ61" s="138" t="str">
        <f>'2a Aggregate costs'!BA23</f>
        <v/>
      </c>
      <c r="BA61" s="138" t="str">
        <f>'2a Aggregate costs'!BB23</f>
        <v/>
      </c>
      <c r="BB61" s="138" t="str">
        <f>'2a Aggregate costs'!BC23</f>
        <v/>
      </c>
      <c r="BC61" s="138" t="str">
        <f>'2a Aggregate costs'!BD23</f>
        <v/>
      </c>
      <c r="BD61" s="138" t="str">
        <f>'2a Aggregate costs'!BE23</f>
        <v/>
      </c>
      <c r="BE61" s="138" t="str">
        <f>'2a Aggregate costs'!BF23</f>
        <v/>
      </c>
    </row>
    <row r="62" spans="1:57">
      <c r="A62" s="14"/>
      <c r="B62" s="320"/>
      <c r="C62" s="145" t="s">
        <v>259</v>
      </c>
      <c r="D62" s="224" t="s">
        <v>254</v>
      </c>
      <c r="E62" s="337"/>
      <c r="F62" s="28"/>
      <c r="G62" s="138">
        <f>IF('2a Aggregate costs'!H52="-","-",AVERAGE('2a Aggregate costs'!H52:H65))</f>
        <v>0.23752471562779204</v>
      </c>
      <c r="H62" s="138">
        <f>IF('2a Aggregate costs'!I52="-","-",AVERAGE('2a Aggregate costs'!I52:I65))</f>
        <v>0.23371567586087477</v>
      </c>
      <c r="I62" s="138">
        <f>IF('2a Aggregate costs'!J52="-","-",AVERAGE('2a Aggregate costs'!J52:J65))</f>
        <v>0.23932485208153578</v>
      </c>
      <c r="J62" s="138">
        <f>IF('2a Aggregate costs'!K52="-","-",AVERAGE('2a Aggregate costs'!K52:K65))</f>
        <v>0.24969328222948742</v>
      </c>
      <c r="K62" s="138">
        <f>IF('2a Aggregate costs'!L52="-","-",AVERAGE('2a Aggregate costs'!L52:L65))</f>
        <v>0.25418776130961818</v>
      </c>
      <c r="L62" s="138">
        <f>IF('2a Aggregate costs'!M52="-","-",AVERAGE('2a Aggregate costs'!M52:M65))</f>
        <v>0.24955293838976308</v>
      </c>
      <c r="M62" s="138">
        <f>IF('2a Aggregate costs'!N52="-","-",AVERAGE('2a Aggregate costs'!N52:N65))</f>
        <v>0.25895352069674143</v>
      </c>
      <c r="N62" s="138">
        <f>IF('2a Aggregate costs'!O52="-","-",AVERAGE('2a Aggregate costs'!O52:O65))</f>
        <v>0.26464755141678786</v>
      </c>
      <c r="O62" s="28"/>
      <c r="P62" s="138">
        <f>IF('2a Aggregate costs'!Q52="-","-",AVERAGE('2a Aggregate costs'!Q52:Q65))</f>
        <v>0.26464755141678786</v>
      </c>
      <c r="Q62" s="138">
        <f>IF('2a Aggregate costs'!R52="-","-",AVERAGE('2a Aggregate costs'!R52:R65))</f>
        <v>0.27368706290633843</v>
      </c>
      <c r="R62" s="138">
        <f>IF('2a Aggregate costs'!S52="-","-",AVERAGE('2a Aggregate costs'!S52:S65))</f>
        <v>0.2834963741046907</v>
      </c>
      <c r="S62" s="138">
        <f>IF('2a Aggregate costs'!T52="-","-",AVERAGE('2a Aggregate costs'!T52:T65))</f>
        <v>0.29202353945261356</v>
      </c>
      <c r="T62" s="138">
        <f>IF('2a Aggregate costs'!U52="-","-",AVERAGE('2a Aggregate costs'!U52:U65))</f>
        <v>0.32903062276522305</v>
      </c>
      <c r="U62" s="138">
        <f>IF('2a Aggregate costs'!V52="-","-",AVERAGE('2a Aggregate costs'!V52:V65))</f>
        <v>0.46855561680713737</v>
      </c>
      <c r="V62" s="138">
        <f>IF('2a Aggregate costs'!W52="-","-",AVERAGE('2a Aggregate costs'!W52:W65))</f>
        <v>0.43655170790368708</v>
      </c>
      <c r="W62" s="138">
        <f>IF('2a Aggregate costs'!X52="-","-",AVERAGE('2a Aggregate costs'!X52:X65))</f>
        <v>0.45810779447214506</v>
      </c>
      <c r="X62" s="28"/>
      <c r="Y62" s="138">
        <f>IF('2a Aggregate costs'!X52="-","-",AVERAGE('2a Aggregate costs'!X52:X65))</f>
        <v>0.45810779447214506</v>
      </c>
      <c r="Z62" s="138">
        <f>IF('2a Aggregate costs'!AA52="-","-",AVERAGE('2a Aggregate costs'!AA52:AA65))</f>
        <v>0.44053206473126549</v>
      </c>
      <c r="AA62" s="138">
        <f>IF('2a Aggregate costs'!AB52="-","-",AVERAGE('2a Aggregate costs'!AB52:AB65))</f>
        <v>0.49822888710158414</v>
      </c>
      <c r="AB62" s="138">
        <f>IF('2a Aggregate costs'!AC52="-","-",AVERAGE('2a Aggregate costs'!AC52:AC65))</f>
        <v>0.49822888710158414</v>
      </c>
      <c r="AC62" s="138">
        <f>IF('2a Aggregate costs'!AD52="-","-",AVERAGE('2a Aggregate costs'!AD52:AD65))</f>
        <v>0.45584394206505635</v>
      </c>
      <c r="AD62" s="138">
        <f>IF('2a Aggregate costs'!AE52="-","-",AVERAGE('2a Aggregate costs'!AE52:AE65))</f>
        <v>0.45584394206505635</v>
      </c>
      <c r="AE62" s="138">
        <f>IF('2a Aggregate costs'!AF52="-","-",AVERAGE('2a Aggregate costs'!AF52:AF65))</f>
        <v>0.49389030431392345</v>
      </c>
      <c r="AF62" s="138">
        <f>IF('2a Aggregate costs'!AG52="-","-",AVERAGE('2a Aggregate costs'!AG52:AG65))</f>
        <v>0.49389030431392345</v>
      </c>
      <c r="AG62" s="138">
        <f>IF('2a Aggregate costs'!AH52="-","-",AVERAGE('2a Aggregate costs'!AH52:AH65))</f>
        <v>0.4580300885542391</v>
      </c>
      <c r="AH62" s="138" t="str">
        <f>IF('2a Aggregate costs'!AI52="-","-",AVERAGE('2a Aggregate costs'!AI52:AI65))</f>
        <v>-</v>
      </c>
      <c r="AI62" s="138" t="str">
        <f>IF('2a Aggregate costs'!AJ52="-","-",AVERAGE('2a Aggregate costs'!AJ52:AJ65))</f>
        <v>-</v>
      </c>
      <c r="AJ62" s="138" t="str">
        <f>IF('2a Aggregate costs'!AK52="-","-",AVERAGE('2a Aggregate costs'!AK52:AK65))</f>
        <v>-</v>
      </c>
      <c r="AK62" s="138" t="str">
        <f>IF('2a Aggregate costs'!AL52="-","-",AVERAGE('2a Aggregate costs'!AL52:AL65))</f>
        <v>-</v>
      </c>
      <c r="AL62" s="138" t="str">
        <f>IF('2a Aggregate costs'!AM52="-","-",AVERAGE('2a Aggregate costs'!AM52:AM65))</f>
        <v>-</v>
      </c>
      <c r="AM62" s="138" t="str">
        <f>IF('2a Aggregate costs'!AN52="-","-",AVERAGE('2a Aggregate costs'!AN52:AN65))</f>
        <v>-</v>
      </c>
      <c r="AN62" s="138" t="str">
        <f>IF('2a Aggregate costs'!AO52="-","-",AVERAGE('2a Aggregate costs'!AO52:AO65))</f>
        <v>-</v>
      </c>
      <c r="AO62" s="138" t="str">
        <f>IF('2a Aggregate costs'!AP52="-","-",AVERAGE('2a Aggregate costs'!AP52:AP65))</f>
        <v>-</v>
      </c>
      <c r="AP62" s="138" t="str">
        <f>IF('2a Aggregate costs'!AQ52="-","-",AVERAGE('2a Aggregate costs'!AQ52:AQ65))</f>
        <v>-</v>
      </c>
      <c r="AQ62" s="138" t="str">
        <f>IF('2a Aggregate costs'!AR52="-","-",AVERAGE('2a Aggregate costs'!AR52:AR65))</f>
        <v>-</v>
      </c>
      <c r="AR62" s="138" t="str">
        <f>IF('2a Aggregate costs'!AS52="-","-",AVERAGE('2a Aggregate costs'!AS52:AS65))</f>
        <v>-</v>
      </c>
      <c r="AS62" s="138" t="str">
        <f>IF('2a Aggregate costs'!AT52="-","-",AVERAGE('2a Aggregate costs'!AT52:AT65))</f>
        <v>-</v>
      </c>
      <c r="AT62" s="138" t="str">
        <f>IF('2a Aggregate costs'!AU52="-","-",AVERAGE('2a Aggregate costs'!AU52:AU65))</f>
        <v>-</v>
      </c>
      <c r="AU62" s="138" t="str">
        <f>IF('2a Aggregate costs'!AV52="-","-",AVERAGE('2a Aggregate costs'!AV52:AV65))</f>
        <v>-</v>
      </c>
      <c r="AV62" s="138" t="str">
        <f>IF('2a Aggregate costs'!AW52="-","-",AVERAGE('2a Aggregate costs'!AW52:AW65))</f>
        <v>-</v>
      </c>
      <c r="AW62" s="138" t="str">
        <f>IF('2a Aggregate costs'!AX52="-","-",AVERAGE('2a Aggregate costs'!AX52:AX65))</f>
        <v>-</v>
      </c>
      <c r="AX62" s="138" t="str">
        <f>IF('2a Aggregate costs'!AY52="-","-",AVERAGE('2a Aggregate costs'!AY52:AY65))</f>
        <v>-</v>
      </c>
      <c r="AY62" s="138" t="str">
        <f>IF('2a Aggregate costs'!AZ52="-","-",AVERAGE('2a Aggregate costs'!AZ52:AZ65))</f>
        <v>-</v>
      </c>
      <c r="AZ62" s="138" t="str">
        <f>IF('2a Aggregate costs'!BA52="-","-",AVERAGE('2a Aggregate costs'!BA52:BA65))</f>
        <v>-</v>
      </c>
      <c r="BA62" s="138" t="str">
        <f>IF('2a Aggregate costs'!BB52="-","-",AVERAGE('2a Aggregate costs'!BB52:BB65))</f>
        <v>-</v>
      </c>
      <c r="BB62" s="138" t="str">
        <f>IF('2a Aggregate costs'!BC52="-","-",AVERAGE('2a Aggregate costs'!BC52:BC65))</f>
        <v>-</v>
      </c>
      <c r="BC62" s="138" t="str">
        <f>IF('2a Aggregate costs'!BD52="-","-",AVERAGE('2a Aggregate costs'!BD52:BD65))</f>
        <v>-</v>
      </c>
      <c r="BD62" s="138" t="str">
        <f>IF('2a Aggregate costs'!BE52="-","-",AVERAGE('2a Aggregate costs'!BE52:BE65))</f>
        <v>-</v>
      </c>
      <c r="BE62" s="138" t="str">
        <f>IF('2a Aggregate costs'!BF52="-","-",AVERAGE('2a Aggregate costs'!BF52:BF65))</f>
        <v>-</v>
      </c>
    </row>
    <row r="63" spans="1:57">
      <c r="A63" s="14"/>
      <c r="B63" s="336" t="s">
        <v>245</v>
      </c>
      <c r="C63" s="145" t="s">
        <v>256</v>
      </c>
      <c r="D63" s="224" t="s">
        <v>254</v>
      </c>
      <c r="E63" s="337"/>
      <c r="F63" s="28"/>
      <c r="G63" s="138">
        <f>'2a Aggregate costs'!H25</f>
        <v>1.2807925205600019</v>
      </c>
      <c r="H63" s="138">
        <f>'2a Aggregate costs'!I25</f>
        <v>1.2807925205600019</v>
      </c>
      <c r="I63" s="138">
        <f>'2a Aggregate costs'!J25</f>
        <v>1.335659353563418</v>
      </c>
      <c r="J63" s="138">
        <f>'2a Aggregate costs'!K25</f>
        <v>1.3237809601028736</v>
      </c>
      <c r="K63" s="138">
        <f>'2a Aggregate costs'!L25</f>
        <v>1.0338995283355803</v>
      </c>
      <c r="L63" s="138">
        <f>'2a Aggregate costs'!M25</f>
        <v>1.0338995283355803</v>
      </c>
      <c r="M63" s="138">
        <f>'2a Aggregate costs'!N25</f>
        <v>1.1449392746201887</v>
      </c>
      <c r="N63" s="138">
        <f>'2a Aggregate costs'!O25</f>
        <v>1.1446873714788544</v>
      </c>
      <c r="O63" s="28"/>
      <c r="P63" s="138">
        <f>'2a Aggregate costs'!Q25</f>
        <v>1.1446873714788544</v>
      </c>
      <c r="Q63" s="138">
        <f>'2a Aggregate costs'!R25</f>
        <v>1.1852279541409441</v>
      </c>
      <c r="R63" s="138">
        <f>'2a Aggregate costs'!S25</f>
        <v>1.2188247882877752</v>
      </c>
      <c r="S63" s="138">
        <f>'2a Aggregate costs'!T25</f>
        <v>1.4914429930722879</v>
      </c>
      <c r="T63" s="138">
        <f>'2a Aggregate costs'!U25</f>
        <v>1.4265065757514408</v>
      </c>
      <c r="U63" s="138">
        <f>'2a Aggregate costs'!V25</f>
        <v>1.4044621556312693</v>
      </c>
      <c r="V63" s="138">
        <f>'2a Aggregate costs'!W25</f>
        <v>1.406307692740828</v>
      </c>
      <c r="W63" s="138">
        <f>'2a Aggregate costs'!X25</f>
        <v>1.7539761922050034</v>
      </c>
      <c r="X63" s="28"/>
      <c r="Y63" s="138">
        <f>'2a Aggregate costs'!X25</f>
        <v>1.7539761922050034</v>
      </c>
      <c r="Z63" s="138">
        <f>'2a Aggregate costs'!AA25</f>
        <v>1.7360420655827042</v>
      </c>
      <c r="AA63" s="138">
        <f>'2a Aggregate costs'!AB25</f>
        <v>1.933978746453737</v>
      </c>
      <c r="AB63" s="138">
        <f>'2a Aggregate costs'!AC25</f>
        <v>1.933978746453737</v>
      </c>
      <c r="AC63" s="138">
        <f>'2a Aggregate costs'!AD25</f>
        <v>1.9338008914989997</v>
      </c>
      <c r="AD63" s="138">
        <f>'2a Aggregate costs'!AE25</f>
        <v>1.9338008914989997</v>
      </c>
      <c r="AE63" s="138">
        <f>'2a Aggregate costs'!AF25</f>
        <v>2.9941074517373605</v>
      </c>
      <c r="AF63" s="138">
        <f>'2a Aggregate costs'!AG25</f>
        <v>2.9941074517373605</v>
      </c>
      <c r="AG63" s="138">
        <f>'2a Aggregate costs'!AH25</f>
        <v>2.989702112626663</v>
      </c>
      <c r="AH63" s="138" t="str">
        <f>'2a Aggregate costs'!AI25</f>
        <v>-</v>
      </c>
      <c r="AI63" s="138" t="str">
        <f>'2a Aggregate costs'!AJ25</f>
        <v>-</v>
      </c>
      <c r="AJ63" s="138" t="str">
        <f>'2a Aggregate costs'!AK25</f>
        <v>-</v>
      </c>
      <c r="AK63" s="138" t="str">
        <f>'2a Aggregate costs'!AL25</f>
        <v>-</v>
      </c>
      <c r="AL63" s="138" t="str">
        <f>'2a Aggregate costs'!AM25</f>
        <v>-</v>
      </c>
      <c r="AM63" s="138" t="str">
        <f>'2a Aggregate costs'!AN25</f>
        <v>-</v>
      </c>
      <c r="AN63" s="138" t="str">
        <f>'2a Aggregate costs'!AO25</f>
        <v>-</v>
      </c>
      <c r="AO63" s="138" t="str">
        <f>'2a Aggregate costs'!AP25</f>
        <v>-</v>
      </c>
      <c r="AP63" s="138" t="str">
        <f>'2a Aggregate costs'!AQ25</f>
        <v>-</v>
      </c>
      <c r="AQ63" s="138" t="str">
        <f>'2a Aggregate costs'!AR25</f>
        <v>-</v>
      </c>
      <c r="AR63" s="138" t="str">
        <f>'2a Aggregate costs'!AS25</f>
        <v>-</v>
      </c>
      <c r="AS63" s="138" t="str">
        <f>'2a Aggregate costs'!AT25</f>
        <v>-</v>
      </c>
      <c r="AT63" s="138" t="str">
        <f>'2a Aggregate costs'!AU25</f>
        <v>-</v>
      </c>
      <c r="AU63" s="138" t="str">
        <f>'2a Aggregate costs'!AV25</f>
        <v>-</v>
      </c>
      <c r="AV63" s="138" t="str">
        <f>'2a Aggregate costs'!AW25</f>
        <v>-</v>
      </c>
      <c r="AW63" s="138" t="str">
        <f>'2a Aggregate costs'!AX25</f>
        <v>-</v>
      </c>
      <c r="AX63" s="138" t="str">
        <f>'2a Aggregate costs'!AY25</f>
        <v>-</v>
      </c>
      <c r="AY63" s="138" t="str">
        <f>'2a Aggregate costs'!AZ25</f>
        <v>-</v>
      </c>
      <c r="AZ63" s="138" t="str">
        <f>'2a Aggregate costs'!BA25</f>
        <v>-</v>
      </c>
      <c r="BA63" s="138" t="str">
        <f>'2a Aggregate costs'!BB25</f>
        <v>-</v>
      </c>
      <c r="BB63" s="138" t="str">
        <f>'2a Aggregate costs'!BC25</f>
        <v>-</v>
      </c>
      <c r="BC63" s="138" t="str">
        <f>'2a Aggregate costs'!BD25</f>
        <v>-</v>
      </c>
      <c r="BD63" s="138" t="str">
        <f>'2a Aggregate costs'!BE25</f>
        <v>-</v>
      </c>
      <c r="BE63" s="138" t="str">
        <f>'2a Aggregate costs'!BF25</f>
        <v>-</v>
      </c>
    </row>
    <row r="64" spans="1:57">
      <c r="A64" s="14"/>
      <c r="B64" s="337"/>
      <c r="C64" s="145" t="s">
        <v>257</v>
      </c>
      <c r="D64" s="224" t="s">
        <v>258</v>
      </c>
      <c r="E64" s="337"/>
      <c r="F64" s="28"/>
      <c r="G64" s="138">
        <f>'2a Aggregate costs'!H26</f>
        <v>6.5567588596821027</v>
      </c>
      <c r="H64" s="138">
        <f>'2a Aggregate costs'!I26</f>
        <v>6.5567588596821027</v>
      </c>
      <c r="I64" s="138">
        <f>'2a Aggregate costs'!J26</f>
        <v>6.6197359495950758</v>
      </c>
      <c r="J64" s="138">
        <f>'2a Aggregate costs'!K26</f>
        <v>6.6197359495950758</v>
      </c>
      <c r="K64" s="138">
        <f>'2a Aggregate costs'!L26</f>
        <v>6.6995028867368616</v>
      </c>
      <c r="L64" s="138">
        <f>'2a Aggregate costs'!M26</f>
        <v>6.6995028867368616</v>
      </c>
      <c r="M64" s="138">
        <f>'2a Aggregate costs'!N26</f>
        <v>7.1131218301273513</v>
      </c>
      <c r="N64" s="138">
        <f>'2a Aggregate costs'!O26</f>
        <v>7.1131218301273513</v>
      </c>
      <c r="O64" s="28"/>
      <c r="P64" s="138">
        <f>'2a Aggregate costs'!Q26</f>
        <v>7.1131218301273513</v>
      </c>
      <c r="Q64" s="138">
        <f>'2a Aggregate costs'!R26</f>
        <v>7.2804579515147188</v>
      </c>
      <c r="R64" s="138">
        <f>'2a Aggregate costs'!S26</f>
        <v>7.1935840895118579</v>
      </c>
      <c r="S64" s="138">
        <f>'2a Aggregate costs'!T26</f>
        <v>7.3593999937099728</v>
      </c>
      <c r="T64" s="138">
        <f>'2a Aggregate costs'!U26</f>
        <v>7.0492243060839304</v>
      </c>
      <c r="U64" s="138">
        <f>'2a Aggregate costs'!V26</f>
        <v>7.1089669218364691</v>
      </c>
      <c r="V64" s="138">
        <f>'2a Aggregate costs'!W26</f>
        <v>6.9829560851947949</v>
      </c>
      <c r="W64" s="138">
        <f>'2a Aggregate costs'!X26</f>
        <v>9.6262235975887975</v>
      </c>
      <c r="X64" s="28"/>
      <c r="Y64" s="138">
        <f>'2a Aggregate costs'!X26</f>
        <v>9.6262235975887975</v>
      </c>
      <c r="Z64" s="138">
        <f>'2a Aggregate costs'!AA26</f>
        <v>9.9504863797742438</v>
      </c>
      <c r="AA64" s="138">
        <f>'2a Aggregate costs'!AB26</f>
        <v>10.298637820906499</v>
      </c>
      <c r="AB64" s="138">
        <f>'2a Aggregate costs'!AC26</f>
        <v>10.298637820906499</v>
      </c>
      <c r="AC64" s="138">
        <f>'2a Aggregate costs'!AD26</f>
        <v>10.298637820906499</v>
      </c>
      <c r="AD64" s="138">
        <f>'2a Aggregate costs'!AE26</f>
        <v>10.298637820906499</v>
      </c>
      <c r="AE64" s="138">
        <f>'2a Aggregate costs'!AF26</f>
        <v>10.909265371253545</v>
      </c>
      <c r="AF64" s="138">
        <f>'2a Aggregate costs'!AG26</f>
        <v>10.909265371253545</v>
      </c>
      <c r="AG64" s="138">
        <f>'2a Aggregate costs'!AH26</f>
        <v>10.909265371253545</v>
      </c>
      <c r="AH64" s="138" t="str">
        <f>'2a Aggregate costs'!AI26</f>
        <v/>
      </c>
      <c r="AI64" s="138" t="str">
        <f>'2a Aggregate costs'!AJ26</f>
        <v/>
      </c>
      <c r="AJ64" s="138" t="str">
        <f>'2a Aggregate costs'!AK26</f>
        <v/>
      </c>
      <c r="AK64" s="138" t="str">
        <f>'2a Aggregate costs'!AL26</f>
        <v/>
      </c>
      <c r="AL64" s="138" t="str">
        <f>'2a Aggregate costs'!AM26</f>
        <v/>
      </c>
      <c r="AM64" s="138" t="str">
        <f>'2a Aggregate costs'!AN26</f>
        <v/>
      </c>
      <c r="AN64" s="138" t="str">
        <f>'2a Aggregate costs'!AO26</f>
        <v/>
      </c>
      <c r="AO64" s="138" t="str">
        <f>'2a Aggregate costs'!AP26</f>
        <v/>
      </c>
      <c r="AP64" s="138" t="str">
        <f>'2a Aggregate costs'!AQ26</f>
        <v/>
      </c>
      <c r="AQ64" s="138" t="str">
        <f>'2a Aggregate costs'!AR26</f>
        <v/>
      </c>
      <c r="AR64" s="138" t="str">
        <f>'2a Aggregate costs'!AS26</f>
        <v/>
      </c>
      <c r="AS64" s="138" t="str">
        <f>'2a Aggregate costs'!AT26</f>
        <v/>
      </c>
      <c r="AT64" s="138" t="str">
        <f>'2a Aggregate costs'!AU26</f>
        <v/>
      </c>
      <c r="AU64" s="138" t="str">
        <f>'2a Aggregate costs'!AV26</f>
        <v/>
      </c>
      <c r="AV64" s="138" t="str">
        <f>'2a Aggregate costs'!AW26</f>
        <v/>
      </c>
      <c r="AW64" s="138" t="str">
        <f>'2a Aggregate costs'!AX26</f>
        <v/>
      </c>
      <c r="AX64" s="138" t="str">
        <f>'2a Aggregate costs'!AY26</f>
        <v/>
      </c>
      <c r="AY64" s="138" t="str">
        <f>'2a Aggregate costs'!AZ26</f>
        <v/>
      </c>
      <c r="AZ64" s="138" t="str">
        <f>'2a Aggregate costs'!BA26</f>
        <v/>
      </c>
      <c r="BA64" s="138" t="str">
        <f>'2a Aggregate costs'!BB26</f>
        <v/>
      </c>
      <c r="BB64" s="138" t="str">
        <f>'2a Aggregate costs'!BC26</f>
        <v/>
      </c>
      <c r="BC64" s="138" t="str">
        <f>'2a Aggregate costs'!BD26</f>
        <v/>
      </c>
      <c r="BD64" s="138" t="str">
        <f>'2a Aggregate costs'!BE26</f>
        <v/>
      </c>
      <c r="BE64" s="138" t="str">
        <f>'2a Aggregate costs'!BF26</f>
        <v/>
      </c>
    </row>
    <row r="65" spans="1:57">
      <c r="A65" s="14"/>
      <c r="B65" s="338"/>
      <c r="C65" s="145" t="s">
        <v>260</v>
      </c>
      <c r="D65" s="224" t="s">
        <v>258</v>
      </c>
      <c r="E65" s="338"/>
      <c r="F65" s="28"/>
      <c r="G65" s="138">
        <f>'2a Aggregate costs'!H27</f>
        <v>0</v>
      </c>
      <c r="H65" s="138">
        <f>'2a Aggregate costs'!I27</f>
        <v>0</v>
      </c>
      <c r="I65" s="138">
        <f>'2a Aggregate costs'!J27</f>
        <v>0</v>
      </c>
      <c r="J65" s="138">
        <f>'2a Aggregate costs'!K27</f>
        <v>0</v>
      </c>
      <c r="K65" s="138">
        <f>'2a Aggregate costs'!L27</f>
        <v>0</v>
      </c>
      <c r="L65" s="138">
        <f>'2a Aggregate costs'!M27</f>
        <v>0</v>
      </c>
      <c r="M65" s="138">
        <f>'2a Aggregate costs'!N27</f>
        <v>0</v>
      </c>
      <c r="N65" s="138">
        <f>'2a Aggregate costs'!O27</f>
        <v>0</v>
      </c>
      <c r="O65" s="28"/>
      <c r="P65" s="138">
        <f>'2a Aggregate costs'!Q27</f>
        <v>0</v>
      </c>
      <c r="Q65" s="138">
        <f>'2a Aggregate costs'!R27</f>
        <v>0</v>
      </c>
      <c r="R65" s="138">
        <f>'2a Aggregate costs'!S27</f>
        <v>0</v>
      </c>
      <c r="S65" s="138">
        <f>'2a Aggregate costs'!T27</f>
        <v>0</v>
      </c>
      <c r="T65" s="138">
        <f>'2a Aggregate costs'!U27</f>
        <v>0</v>
      </c>
      <c r="U65" s="138">
        <f>'2a Aggregate costs'!V27</f>
        <v>0</v>
      </c>
      <c r="V65" s="138">
        <f>'2a Aggregate costs'!W27</f>
        <v>0</v>
      </c>
      <c r="W65" s="138">
        <f>'2a Aggregate costs'!X27</f>
        <v>2.6928799999999997</v>
      </c>
      <c r="X65" s="28"/>
      <c r="Y65" s="138">
        <f>'2a Aggregate costs'!X27</f>
        <v>2.6928799999999997</v>
      </c>
      <c r="Z65" s="138">
        <f>'2a Aggregate costs'!AA27</f>
        <v>2.6928799999999997</v>
      </c>
      <c r="AA65" s="138">
        <f>'2a Aggregate costs'!AB27</f>
        <v>0.44530000000000003</v>
      </c>
      <c r="AB65" s="138">
        <f>'2a Aggregate costs'!AC27</f>
        <v>0.44530000000000003</v>
      </c>
      <c r="AC65" s="138">
        <f>'2a Aggregate costs'!AD27</f>
        <v>0.44530000000000003</v>
      </c>
      <c r="AD65" s="138">
        <f>'2a Aggregate costs'!AE27</f>
        <v>0.44530000000000003</v>
      </c>
      <c r="AE65" s="138">
        <f>'2a Aggregate costs'!AF27</f>
        <v>0.38324999999999998</v>
      </c>
      <c r="AF65" s="138">
        <f>'2a Aggregate costs'!AG27</f>
        <v>0.38324999999999998</v>
      </c>
      <c r="AG65" s="138">
        <f>'2a Aggregate costs'!AH27</f>
        <v>0.38324999999999998</v>
      </c>
      <c r="AH65" s="138" t="str">
        <f>'2a Aggregate costs'!AI27</f>
        <v>-</v>
      </c>
      <c r="AI65" s="138" t="str">
        <f>'2a Aggregate costs'!AJ27</f>
        <v>-</v>
      </c>
      <c r="AJ65" s="138" t="str">
        <f>'2a Aggregate costs'!AK27</f>
        <v>-</v>
      </c>
      <c r="AK65" s="138" t="str">
        <f>'2a Aggregate costs'!AL27</f>
        <v>-</v>
      </c>
      <c r="AL65" s="138"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s="14" customFormat="1"/>
    <row r="67" spans="1:5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57" s="85" customFormat="1">
      <c r="B68" s="86" t="s">
        <v>261</v>
      </c>
    </row>
    <row r="69" spans="1:57" s="14" customFormat="1">
      <c r="B69" s="83"/>
    </row>
    <row r="70" spans="1:57" s="14" customFormat="1"/>
    <row r="71" spans="1:57" s="14" customFormat="1" ht="27">
      <c r="B71" s="226" t="s">
        <v>88</v>
      </c>
      <c r="C71" s="144" t="s">
        <v>247</v>
      </c>
      <c r="D71" s="223" t="s">
        <v>90</v>
      </c>
      <c r="E71" s="127" t="s">
        <v>262</v>
      </c>
      <c r="F71" s="28"/>
      <c r="G71" s="128" t="s">
        <v>211</v>
      </c>
      <c r="H71" s="128" t="s">
        <v>212</v>
      </c>
      <c r="I71" s="128" t="s">
        <v>213</v>
      </c>
    </row>
    <row r="72" spans="1:57" s="14" customFormat="1">
      <c r="B72" s="341" t="s">
        <v>228</v>
      </c>
      <c r="C72" s="145" t="s">
        <v>253</v>
      </c>
      <c r="D72" s="336" t="s">
        <v>230</v>
      </c>
      <c r="E72" s="342"/>
      <c r="F72" s="28"/>
      <c r="G72" s="106">
        <f>'3a Demand'!$C$9*((G53*'3a Demand'!$C$17)+(H53*'3a Demand'!$D$17))</f>
        <v>39.856246279654741</v>
      </c>
      <c r="H72" s="106">
        <f>'3a Demand'!$C$9*((I53*'3a Demand'!$C$17)+(J53*'3a Demand'!$D$17))</f>
        <v>48.299415355155737</v>
      </c>
      <c r="I72" s="106">
        <f>'3a Demand'!$C$9*((K53*'3a Demand'!$C$17)+(L53*'3a Demand'!$D$17))</f>
        <v>57.788612295619139</v>
      </c>
    </row>
    <row r="73" spans="1:57" s="14" customFormat="1">
      <c r="B73" s="341"/>
      <c r="C73" s="145" t="s">
        <v>255</v>
      </c>
      <c r="D73" s="337"/>
      <c r="E73" s="342"/>
      <c r="F73" s="28"/>
      <c r="G73" s="106">
        <f>'3a Demand'!$C$9*((G54*'3a Demand'!$C$17)+(H54*'3a Demand'!$D$17))</f>
        <v>9.6192301857649181</v>
      </c>
      <c r="H73" s="106">
        <f>'3a Demand'!$C$9*((I54*'3a Demand'!$C$17)+(J54*'3a Demand'!$D$17))</f>
        <v>16.035436811816385</v>
      </c>
      <c r="I73" s="106">
        <f>'3a Demand'!$C$9*((K54*'3a Demand'!$C$17)+(L54*'3a Demand'!$D$17))</f>
        <v>14.38921237332776</v>
      </c>
    </row>
    <row r="74" spans="1:57" s="14" customFormat="1">
      <c r="B74" s="341"/>
      <c r="C74" s="145" t="s">
        <v>256</v>
      </c>
      <c r="D74" s="337"/>
      <c r="E74" s="342"/>
      <c r="F74" s="28"/>
      <c r="G74" s="106">
        <f>'3a Demand'!$C$9*((G55*'3a Demand'!$C$17)+(H55*'3a Demand'!$D$17))</f>
        <v>11.781999033565574</v>
      </c>
      <c r="H74" s="106">
        <f>'3a Demand'!$C$9*((I55*'3a Demand'!$C$17)+(J55*'3a Demand'!$D$17))</f>
        <v>11.845584599499011</v>
      </c>
      <c r="I74" s="106">
        <f>'3a Demand'!$C$9*((K55*'3a Demand'!$C$17)+(L55*'3a Demand'!$D$17))</f>
        <v>9.4283615533623824</v>
      </c>
    </row>
    <row r="75" spans="1:57" s="14" customFormat="1">
      <c r="B75" s="341"/>
      <c r="C75" s="145" t="s">
        <v>257</v>
      </c>
      <c r="D75" s="337"/>
      <c r="E75" s="342"/>
      <c r="F75" s="28"/>
      <c r="G75" s="106">
        <f>((G56*'3a Demand'!$C$17)+(H56*'3a Demand'!$D$17))</f>
        <v>6.5567588596821036</v>
      </c>
      <c r="H75" s="106">
        <f>((I56*'3a Demand'!$C$17)+(J56*'3a Demand'!$D$17))</f>
        <v>6.6197359495950767</v>
      </c>
      <c r="I75" s="106">
        <f>((K56*'3a Demand'!$C$17)+(L56*'3a Demand'!$D$17))</f>
        <v>6.6995028867368625</v>
      </c>
    </row>
    <row r="76" spans="1:57" s="14" customFormat="1">
      <c r="B76" s="341"/>
      <c r="C76" s="145" t="s">
        <v>263</v>
      </c>
      <c r="D76" s="337"/>
      <c r="E76" s="342"/>
      <c r="F76" s="28"/>
      <c r="G76" s="106">
        <f>'3a Demand'!$C$9*((G57*'3a Demand'!$C$17)+(H57*'3a Demand'!$D$17))</f>
        <v>0.73069317557103552</v>
      </c>
      <c r="H76" s="106">
        <f>'3a Demand'!$C$9*((I57*'3a Demand'!$C$17)+(J57*'3a Demand'!$D$17))</f>
        <v>0.76126450113577537</v>
      </c>
      <c r="I76" s="106">
        <f>'3a Demand'!$C$9*((K57*'3a Demand'!$C$17)+(L57*'3a Demand'!$D$17))</f>
        <v>0.78096913824533987</v>
      </c>
    </row>
    <row r="77" spans="1:57" s="14" customFormat="1">
      <c r="B77" s="341"/>
      <c r="C77" s="146" t="s">
        <v>264</v>
      </c>
      <c r="D77" s="337"/>
      <c r="E77" s="342"/>
      <c r="F77" s="28"/>
      <c r="G77" s="126">
        <f>(AVERAGE(G15:G28)*'3a Demand'!C17)+(AVERAGE(H15:H28)*'3a Demand'!D17)</f>
        <v>68.544927534238354</v>
      </c>
      <c r="H77" s="126">
        <f>(AVERAGE(I15:I28)*'3a Demand'!C17)+(AVERAGE(J15:J28)*'3a Demand'!D17)</f>
        <v>83.561437217201998</v>
      </c>
      <c r="I77" s="126">
        <f>(AVERAGE(K15:K28)*'3a Demand'!C17)+(AVERAGE(L15:L28)*'3a Demand'!D17)</f>
        <v>89.086658247291481</v>
      </c>
    </row>
    <row r="78" spans="1:57" s="14" customFormat="1">
      <c r="B78" s="319" t="s">
        <v>244</v>
      </c>
      <c r="C78" s="145" t="s">
        <v>253</v>
      </c>
      <c r="D78" s="337"/>
      <c r="E78" s="342"/>
      <c r="F78" s="28"/>
      <c r="G78" s="106">
        <f>'3a Demand'!$C$10*((G58*'3a Demand'!$C$18)+(H58*'3a Demand'!$D$18))</f>
        <v>53.998364769631209</v>
      </c>
      <c r="H78" s="106">
        <f>'3a Demand'!$C$10*((I58*'3a Demand'!$C$18)+(J58*'3a Demand'!$D$18))</f>
        <v>65.437736574754297</v>
      </c>
      <c r="I78" s="106">
        <f>'3a Demand'!$C$10*((K58*'3a Demand'!$C$18)+(L58*'3a Demand'!$D$18))</f>
        <v>78.294515797066808</v>
      </c>
    </row>
    <row r="79" spans="1:57" s="14" customFormat="1">
      <c r="B79" s="320"/>
      <c r="C79" s="145" t="s">
        <v>255</v>
      </c>
      <c r="D79" s="337"/>
      <c r="E79" s="342"/>
      <c r="F79" s="28"/>
      <c r="G79" s="106">
        <f>'3a Demand'!$C$10*((G59*'3a Demand'!$C$18)+(H59*'3a Demand'!$D$18))</f>
        <v>13.032505412971826</v>
      </c>
      <c r="H79" s="106">
        <f>'3a Demand'!$C$10*((I59*'3a Demand'!$C$18)+(J59*'3a Demand'!$D$18))</f>
        <v>21.7254305192351</v>
      </c>
      <c r="I79" s="106">
        <f>'3a Demand'!$C$10*((K59*'3a Demand'!$C$18)+(L59*'3a Demand'!$D$18))</f>
        <v>19.511538854455289</v>
      </c>
    </row>
    <row r="80" spans="1:57" s="14" customFormat="1">
      <c r="B80" s="320"/>
      <c r="C80" s="145" t="s">
        <v>256</v>
      </c>
      <c r="D80" s="337"/>
      <c r="E80" s="342"/>
      <c r="F80" s="28"/>
      <c r="G80" s="106">
        <f>'3a Demand'!$C$10*((G60*'3a Demand'!$C$18)+(H60*'3a Demand'!$D$18))</f>
        <v>15.962708368056587</v>
      </c>
      <c r="H80" s="106">
        <f>'3a Demand'!$C$10*((I60*'3a Demand'!$C$18)+(J60*'3a Demand'!$D$18))</f>
        <v>16.043473265485858</v>
      </c>
      <c r="I80" s="106">
        <f>'3a Demand'!$C$10*((K60*'3a Demand'!$C$18)+(L60*'3a Demand'!$D$18))</f>
        <v>12.77390920132968</v>
      </c>
    </row>
    <row r="81" spans="2:9" s="14" customFormat="1">
      <c r="B81" s="320"/>
      <c r="C81" s="145" t="s">
        <v>257</v>
      </c>
      <c r="D81" s="337"/>
      <c r="E81" s="342"/>
      <c r="F81" s="28"/>
      <c r="G81" s="106">
        <f>((G61*'3a Demand'!$C$18)+(H61*'3a Demand'!$D$18))</f>
        <v>6.5567588596821027</v>
      </c>
      <c r="H81" s="106">
        <f>((I61*'3a Demand'!$C$18)+(J61*'3a Demand'!$D$18))</f>
        <v>6.6197359495950767</v>
      </c>
      <c r="I81" s="106">
        <f>((K61*'3a Demand'!$C$18)+(L61*'3a Demand'!$D$18))</f>
        <v>6.6995028867368607</v>
      </c>
    </row>
    <row r="82" spans="2:9" s="14" customFormat="1">
      <c r="B82" s="320"/>
      <c r="C82" s="145" t="s">
        <v>263</v>
      </c>
      <c r="D82" s="337"/>
      <c r="E82" s="342"/>
      <c r="F82" s="28"/>
      <c r="G82" s="106">
        <f>'3a Demand'!$C$10*((G62*'3a Demand'!$C$18)+(H62*'3a Demand'!$D$18))</f>
        <v>0.98792297635358117</v>
      </c>
      <c r="H82" s="106">
        <f>'3a Demand'!$C$10*((I62*'3a Demand'!$C$18)+(J62*'3a Demand'!$D$18))</f>
        <v>1.0315161651082234</v>
      </c>
      <c r="I82" s="106">
        <f>'3a Demand'!$C$10*((K62*'3a Demand'!$C$18)+(L62*'3a Demand'!$D$18))</f>
        <v>1.0558090067924109</v>
      </c>
    </row>
    <row r="83" spans="2:9" s="14" customFormat="1">
      <c r="B83" s="320"/>
      <c r="C83" s="146" t="s">
        <v>264</v>
      </c>
      <c r="D83" s="337"/>
      <c r="E83" s="342"/>
      <c r="F83" s="28"/>
      <c r="G83" s="126">
        <f>(AVERAGE(G29:G42)*'3a Demand'!C18)+(AVERAGE(H29:H42)*'3a Demand'!D18)</f>
        <v>90.538260386695313</v>
      </c>
      <c r="H83" s="126">
        <f>(AVERAGE(I29:I42)*'3a Demand'!C18)+(AVERAGE(J29:J42)*'3a Demand'!D18)</f>
        <v>110.85789247417857</v>
      </c>
      <c r="I83" s="126">
        <f>(AVERAGE(K29:K42)*'3a Demand'!C18)+(AVERAGE(L29:L42)*'3a Demand'!D18)</f>
        <v>118.33527574638106</v>
      </c>
    </row>
    <row r="84" spans="2:9" s="14" customFormat="1">
      <c r="B84" s="322" t="s">
        <v>245</v>
      </c>
      <c r="C84" s="145" t="s">
        <v>256</v>
      </c>
      <c r="D84" s="337"/>
      <c r="E84" s="342"/>
      <c r="F84" s="28"/>
      <c r="G84" s="106">
        <f>'3a Demand'!$C$11*((G63*'3a Demand'!$C$19)+(H63*'3a Demand'!$D$19))</f>
        <v>15.369510236881789</v>
      </c>
      <c r="H84" s="106">
        <f>'3a Demand'!$C$11*((I63*'3a Demand'!$C$19)+(J63*'3a Demand'!$D$19))</f>
        <v>15.920595779679616</v>
      </c>
      <c r="I84" s="106">
        <f>'3a Demand'!$C$11*((K63*'3a Demand'!$C$19)+(L63*'3a Demand'!$D$19))</f>
        <v>12.406794332085205</v>
      </c>
    </row>
    <row r="85" spans="2:9" s="14" customFormat="1">
      <c r="B85" s="322"/>
      <c r="C85" s="145" t="s">
        <v>257</v>
      </c>
      <c r="D85" s="337"/>
      <c r="E85" s="342"/>
      <c r="F85" s="28"/>
      <c r="G85" s="106">
        <f>((G64*'3a Demand'!$C$19)+(H64*'3a Demand'!$D$19))</f>
        <v>6.5567588554850307</v>
      </c>
      <c r="H85" s="106">
        <f>((I64*'3a Demand'!$C$19)+(J64*'3a Demand'!$D$19))</f>
        <v>6.6197359453576921</v>
      </c>
      <c r="I85" s="106">
        <f>((K64*'3a Demand'!$C$19)+(L64*'3a Demand'!$D$19))</f>
        <v>6.6995028824484173</v>
      </c>
    </row>
    <row r="86" spans="2:9" s="14" customFormat="1">
      <c r="B86" s="322"/>
      <c r="C86" s="146" t="s">
        <v>264</v>
      </c>
      <c r="D86" s="338"/>
      <c r="E86" s="342"/>
      <c r="F86" s="28"/>
      <c r="G86" s="126">
        <f>(G43*'3a Demand'!C19)+(H43*'3a Demand'!D19)</f>
        <v>21.926269092366816</v>
      </c>
      <c r="H86" s="126">
        <f>I43*'3a Demand'!C19+J43*'3a Demand'!D19</f>
        <v>22.540331725037305</v>
      </c>
      <c r="I86" s="126">
        <f>K43*'3a Demand'!C19+L43*'3a Demand'!D19</f>
        <v>19.106297214533623</v>
      </c>
    </row>
    <row r="87" spans="2:9" s="14" customFormat="1"/>
    <row r="88" spans="2:9" s="14" customFormat="1"/>
    <row r="89" spans="2:9" s="14" customFormat="1" hidden="1"/>
    <row r="90" spans="2:9" s="14" customFormat="1" hidden="1"/>
    <row r="91" spans="2:9"/>
    <row r="92" spans="2:9"/>
    <row r="93" spans="2:9"/>
    <row r="94" spans="2:9"/>
    <row r="95" spans="2:9"/>
  </sheetData>
  <mergeCells count="26">
    <mergeCell ref="B84:B86"/>
    <mergeCell ref="D72:D86"/>
    <mergeCell ref="E72:E86"/>
    <mergeCell ref="B78:B83"/>
    <mergeCell ref="B72:B77"/>
    <mergeCell ref="C47:C52"/>
    <mergeCell ref="D47:D52"/>
    <mergeCell ref="B63:B65"/>
    <mergeCell ref="G48:N48"/>
    <mergeCell ref="G47:N47"/>
    <mergeCell ref="B47:B52"/>
    <mergeCell ref="E47:E48"/>
    <mergeCell ref="E53:E65"/>
    <mergeCell ref="B53:B57"/>
    <mergeCell ref="B58:B62"/>
    <mergeCell ref="B3:I3"/>
    <mergeCell ref="C9:C14"/>
    <mergeCell ref="B15:B28"/>
    <mergeCell ref="B29:B42"/>
    <mergeCell ref="D15:D43"/>
    <mergeCell ref="E15:E43"/>
    <mergeCell ref="B9:B14"/>
    <mergeCell ref="D9:D14"/>
    <mergeCell ref="E9:E10"/>
    <mergeCell ref="G9:N9"/>
    <mergeCell ref="G10:N10"/>
  </mergeCells>
  <phoneticPr fontId="189"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93"/>
  <sheetViews>
    <sheetView zoomScaleNormal="100" workbookViewId="0"/>
  </sheetViews>
  <sheetFormatPr defaultColWidth="0" defaultRowHeight="13.5" zeroHeight="1"/>
  <cols>
    <col min="1" max="1" width="2.4609375" customWidth="1"/>
    <col min="2" max="2" width="25.15234375" customWidth="1"/>
    <col min="3" max="3" width="15" customWidth="1"/>
    <col min="4" max="4" width="11.3828125" customWidth="1"/>
    <col min="5" max="5" width="26" customWidth="1"/>
    <col min="6" max="6" width="23.61328125" customWidth="1"/>
    <col min="7" max="7" width="1.3828125" customWidth="1"/>
    <col min="8" max="15" width="15.61328125" customWidth="1"/>
    <col min="16" max="16" width="1.3828125" customWidth="1"/>
    <col min="17" max="24" width="15.61328125" customWidth="1"/>
    <col min="25" max="25" width="1.3828125" customWidth="1"/>
    <col min="26" max="58" width="15.61328125" customWidth="1"/>
    <col min="59" max="16384" width="9" hidden="1"/>
  </cols>
  <sheetData>
    <row r="1" spans="1:58" s="2" customFormat="1" ht="12.75" customHeight="1"/>
    <row r="2" spans="1:58" s="2" customFormat="1" ht="18.75" customHeight="1">
      <c r="B2" s="40" t="s">
        <v>265</v>
      </c>
      <c r="C2" s="40"/>
      <c r="D2" s="40"/>
      <c r="E2" s="40"/>
      <c r="F2" s="40"/>
      <c r="G2" s="40"/>
      <c r="H2" s="40"/>
      <c r="P2" s="40"/>
      <c r="Y2" s="40"/>
      <c r="Z2" s="40"/>
    </row>
    <row r="3" spans="1:58" s="2" customFormat="1" ht="28.5" customHeight="1">
      <c r="B3" s="317" t="s">
        <v>266</v>
      </c>
      <c r="C3" s="317"/>
      <c r="D3" s="317"/>
      <c r="E3" s="317"/>
      <c r="F3" s="317"/>
      <c r="G3" s="317"/>
      <c r="H3" s="317"/>
      <c r="I3" s="317"/>
      <c r="J3" s="317"/>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267</v>
      </c>
      <c r="C7" s="86"/>
    </row>
    <row r="8" spans="1:58" s="14" customFormat="1"/>
    <row r="9" spans="1:58">
      <c r="A9" s="14"/>
      <c r="B9" s="324" t="s">
        <v>88</v>
      </c>
      <c r="C9" s="351" t="s">
        <v>247</v>
      </c>
      <c r="D9" s="352"/>
      <c r="E9" s="325" t="s">
        <v>90</v>
      </c>
      <c r="F9" s="326"/>
      <c r="G9" s="84"/>
      <c r="H9" s="346" t="s">
        <v>91</v>
      </c>
      <c r="I9" s="347"/>
      <c r="J9" s="347"/>
      <c r="K9" s="347"/>
      <c r="L9" s="347"/>
      <c r="M9" s="347"/>
      <c r="N9" s="347"/>
      <c r="O9" s="348"/>
      <c r="P9" s="136"/>
      <c r="Q9" s="230" t="s">
        <v>92</v>
      </c>
      <c r="R9" s="231"/>
      <c r="S9" s="231"/>
      <c r="T9" s="231"/>
      <c r="U9" s="231"/>
      <c r="V9" s="231"/>
      <c r="W9" s="231"/>
      <c r="X9" s="231"/>
      <c r="Y9" s="84"/>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2"/>
    </row>
    <row r="10" spans="1:58" ht="12.75" customHeight="1">
      <c r="A10" s="14"/>
      <c r="B10" s="324"/>
      <c r="C10" s="353"/>
      <c r="D10" s="354"/>
      <c r="E10" s="325"/>
      <c r="F10" s="326"/>
      <c r="G10" s="84"/>
      <c r="H10" s="330" t="s">
        <v>93</v>
      </c>
      <c r="I10" s="331"/>
      <c r="J10" s="331"/>
      <c r="K10" s="331"/>
      <c r="L10" s="331"/>
      <c r="M10" s="331"/>
      <c r="N10" s="331"/>
      <c r="O10" s="332"/>
      <c r="P10" s="136"/>
      <c r="Q10" s="233" t="s">
        <v>94</v>
      </c>
      <c r="R10" s="234"/>
      <c r="S10" s="234"/>
      <c r="T10" s="234"/>
      <c r="U10" s="234"/>
      <c r="V10" s="234"/>
      <c r="W10" s="234"/>
      <c r="X10" s="234"/>
      <c r="Y10" s="8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5"/>
    </row>
    <row r="11" spans="1:58" ht="25.5" customHeight="1">
      <c r="A11" s="14"/>
      <c r="B11" s="324"/>
      <c r="C11" s="353"/>
      <c r="D11" s="354"/>
      <c r="E11" s="325"/>
      <c r="F11" s="97" t="s">
        <v>95</v>
      </c>
      <c r="G11" s="84"/>
      <c r="H11" s="33" t="s">
        <v>96</v>
      </c>
      <c r="I11" s="33" t="s">
        <v>97</v>
      </c>
      <c r="J11" s="33" t="s">
        <v>98</v>
      </c>
      <c r="K11" s="33" t="s">
        <v>99</v>
      </c>
      <c r="L11" s="33" t="s">
        <v>100</v>
      </c>
      <c r="M11" s="34" t="s">
        <v>101</v>
      </c>
      <c r="N11" s="33" t="s">
        <v>102</v>
      </c>
      <c r="O11" s="33" t="s">
        <v>103</v>
      </c>
      <c r="P11" s="84"/>
      <c r="Q11" s="29" t="s">
        <v>104</v>
      </c>
      <c r="R11" s="29" t="s">
        <v>105</v>
      </c>
      <c r="S11" s="29" t="s">
        <v>106</v>
      </c>
      <c r="T11" s="35" t="s">
        <v>107</v>
      </c>
      <c r="U11" s="29" t="s">
        <v>108</v>
      </c>
      <c r="V11" s="29" t="s">
        <v>109</v>
      </c>
      <c r="W11" s="29" t="s">
        <v>110</v>
      </c>
      <c r="X11" s="29" t="s">
        <v>111</v>
      </c>
      <c r="Y11" s="84"/>
      <c r="Z11" s="29" t="s">
        <v>112</v>
      </c>
      <c r="AA11" s="29" t="s">
        <v>112</v>
      </c>
      <c r="AB11" s="29" t="s">
        <v>113</v>
      </c>
      <c r="AC11" s="29" t="s">
        <v>113</v>
      </c>
      <c r="AD11" s="265" t="s">
        <v>114</v>
      </c>
      <c r="AE11" s="265" t="s">
        <v>114</v>
      </c>
      <c r="AF11" s="266" t="s">
        <v>115</v>
      </c>
      <c r="AG11" s="264" t="s">
        <v>115</v>
      </c>
      <c r="AH11" s="264" t="s">
        <v>116</v>
      </c>
      <c r="AI11" s="264" t="s">
        <v>116</v>
      </c>
      <c r="AJ11" s="264" t="s">
        <v>117</v>
      </c>
      <c r="AK11" s="264" t="s">
        <v>117</v>
      </c>
      <c r="AL11" s="264" t="s">
        <v>118</v>
      </c>
      <c r="AM11" s="264" t="s">
        <v>118</v>
      </c>
      <c r="AN11" s="264" t="s">
        <v>119</v>
      </c>
      <c r="AO11" s="264" t="s">
        <v>119</v>
      </c>
      <c r="AP11" s="264" t="s">
        <v>120</v>
      </c>
      <c r="AQ11" s="264" t="s">
        <v>120</v>
      </c>
      <c r="AR11" s="264" t="s">
        <v>121</v>
      </c>
      <c r="AS11" s="264" t="s">
        <v>121</v>
      </c>
      <c r="AT11" s="264" t="s">
        <v>122</v>
      </c>
      <c r="AU11" s="264" t="s">
        <v>122</v>
      </c>
      <c r="AV11" s="264" t="s">
        <v>123</v>
      </c>
      <c r="AW11" s="264" t="s">
        <v>123</v>
      </c>
      <c r="AX11" s="264" t="s">
        <v>124</v>
      </c>
      <c r="AY11" s="264" t="s">
        <v>124</v>
      </c>
      <c r="AZ11" s="264" t="s">
        <v>125</v>
      </c>
      <c r="BA11" s="264" t="s">
        <v>125</v>
      </c>
      <c r="BB11" s="264" t="s">
        <v>126</v>
      </c>
      <c r="BC11" s="264" t="s">
        <v>126</v>
      </c>
      <c r="BD11" s="264" t="s">
        <v>127</v>
      </c>
      <c r="BE11" s="264" t="s">
        <v>127</v>
      </c>
      <c r="BF11" s="264" t="s">
        <v>128</v>
      </c>
    </row>
    <row r="12" spans="1:58" ht="25.5" customHeight="1">
      <c r="A12" s="14"/>
      <c r="B12" s="324"/>
      <c r="C12" s="353"/>
      <c r="D12" s="354"/>
      <c r="E12" s="325"/>
      <c r="F12" s="97" t="s">
        <v>95</v>
      </c>
      <c r="G12" s="84"/>
      <c r="H12" s="33" t="s">
        <v>96</v>
      </c>
      <c r="I12" s="33" t="s">
        <v>97</v>
      </c>
      <c r="J12" s="33" t="s">
        <v>98</v>
      </c>
      <c r="K12" s="33" t="s">
        <v>99</v>
      </c>
      <c r="L12" s="33" t="s">
        <v>100</v>
      </c>
      <c r="M12" s="34" t="s">
        <v>101</v>
      </c>
      <c r="N12" s="33" t="s">
        <v>102</v>
      </c>
      <c r="O12" s="33" t="s">
        <v>103</v>
      </c>
      <c r="P12" s="84"/>
      <c r="Q12" s="29" t="s">
        <v>104</v>
      </c>
      <c r="R12" s="29" t="s">
        <v>105</v>
      </c>
      <c r="S12" s="29" t="s">
        <v>106</v>
      </c>
      <c r="T12" s="35" t="s">
        <v>107</v>
      </c>
      <c r="U12" s="29" t="s">
        <v>108</v>
      </c>
      <c r="V12" s="29" t="s">
        <v>109</v>
      </c>
      <c r="W12" s="29" t="s">
        <v>110</v>
      </c>
      <c r="X12" s="29" t="s">
        <v>111</v>
      </c>
      <c r="Y12" s="84"/>
      <c r="Z12" s="29" t="s">
        <v>112</v>
      </c>
      <c r="AA12" s="29" t="s">
        <v>129</v>
      </c>
      <c r="AB12" s="29" t="s">
        <v>113</v>
      </c>
      <c r="AC12" s="29" t="s">
        <v>130</v>
      </c>
      <c r="AD12" s="29" t="s">
        <v>131</v>
      </c>
      <c r="AE12" s="29" t="s">
        <v>132</v>
      </c>
      <c r="AF12" s="29" t="s">
        <v>133</v>
      </c>
      <c r="AG12" s="29" t="s">
        <v>134</v>
      </c>
      <c r="AH12" s="29" t="s">
        <v>135</v>
      </c>
      <c r="AI12" s="29" t="s">
        <v>136</v>
      </c>
      <c r="AJ12" s="29" t="s">
        <v>137</v>
      </c>
      <c r="AK12" s="29" t="s">
        <v>138</v>
      </c>
      <c r="AL12" s="29" t="s">
        <v>139</v>
      </c>
      <c r="AM12" s="29" t="s">
        <v>140</v>
      </c>
      <c r="AN12" s="29" t="s">
        <v>141</v>
      </c>
      <c r="AO12" s="29" t="s">
        <v>142</v>
      </c>
      <c r="AP12" s="29" t="s">
        <v>143</v>
      </c>
      <c r="AQ12" s="29" t="s">
        <v>144</v>
      </c>
      <c r="AR12" s="29" t="s">
        <v>145</v>
      </c>
      <c r="AS12" s="29" t="s">
        <v>146</v>
      </c>
      <c r="AT12" s="29" t="s">
        <v>147</v>
      </c>
      <c r="AU12" s="29" t="s">
        <v>148</v>
      </c>
      <c r="AV12" s="29" t="s">
        <v>149</v>
      </c>
      <c r="AW12" s="29" t="s">
        <v>150</v>
      </c>
      <c r="AX12" s="29" t="s">
        <v>151</v>
      </c>
      <c r="AY12" s="29" t="s">
        <v>152</v>
      </c>
      <c r="AZ12" s="29" t="s">
        <v>153</v>
      </c>
      <c r="BA12" s="29" t="s">
        <v>154</v>
      </c>
      <c r="BB12" s="29" t="s">
        <v>155</v>
      </c>
      <c r="BC12" s="29" t="s">
        <v>156</v>
      </c>
      <c r="BD12" s="29" t="s">
        <v>157</v>
      </c>
      <c r="BE12" s="29" t="s">
        <v>158</v>
      </c>
      <c r="BF12" s="29" t="s">
        <v>159</v>
      </c>
    </row>
    <row r="13" spans="1:58" ht="12.75" customHeight="1">
      <c r="A13" s="14"/>
      <c r="B13" s="324"/>
      <c r="C13" s="353"/>
      <c r="D13" s="354"/>
      <c r="E13" s="325"/>
      <c r="F13" s="97" t="s">
        <v>160</v>
      </c>
      <c r="G13" s="84"/>
      <c r="H13" s="31" t="s">
        <v>161</v>
      </c>
      <c r="I13" s="31" t="s">
        <v>162</v>
      </c>
      <c r="J13" s="31" t="s">
        <v>163</v>
      </c>
      <c r="K13" s="31" t="s">
        <v>164</v>
      </c>
      <c r="L13" s="31" t="s">
        <v>165</v>
      </c>
      <c r="M13" s="32" t="s">
        <v>166</v>
      </c>
      <c r="N13" s="31" t="s">
        <v>167</v>
      </c>
      <c r="O13" s="31" t="s">
        <v>168</v>
      </c>
      <c r="P13" s="84"/>
      <c r="Q13" s="31" t="s">
        <v>169</v>
      </c>
      <c r="R13" s="31" t="s">
        <v>170</v>
      </c>
      <c r="S13" s="31" t="s">
        <v>171</v>
      </c>
      <c r="T13" s="36" t="s">
        <v>172</v>
      </c>
      <c r="U13" s="31" t="s">
        <v>173</v>
      </c>
      <c r="V13" s="31" t="s">
        <v>174</v>
      </c>
      <c r="W13" s="31" t="s">
        <v>175</v>
      </c>
      <c r="X13" s="31" t="s">
        <v>176</v>
      </c>
      <c r="Y13" s="84"/>
      <c r="Z13" s="31" t="s">
        <v>177</v>
      </c>
      <c r="AA13" s="31" t="s">
        <v>178</v>
      </c>
      <c r="AB13" s="31" t="s">
        <v>179</v>
      </c>
      <c r="AC13" s="31" t="s">
        <v>180</v>
      </c>
      <c r="AD13" s="31" t="s">
        <v>181</v>
      </c>
      <c r="AE13" s="31" t="s">
        <v>182</v>
      </c>
      <c r="AF13" s="31" t="s">
        <v>183</v>
      </c>
      <c r="AG13" s="31" t="s">
        <v>184</v>
      </c>
      <c r="AH13" s="31" t="s">
        <v>185</v>
      </c>
      <c r="AI13" s="31" t="s">
        <v>186</v>
      </c>
      <c r="AJ13" s="31" t="s">
        <v>187</v>
      </c>
      <c r="AK13" s="31" t="s">
        <v>188</v>
      </c>
      <c r="AL13" s="31" t="s">
        <v>189</v>
      </c>
      <c r="AM13" s="31" t="s">
        <v>190</v>
      </c>
      <c r="AN13" s="31" t="s">
        <v>191</v>
      </c>
      <c r="AO13" s="31" t="s">
        <v>192</v>
      </c>
      <c r="AP13" s="31" t="s">
        <v>193</v>
      </c>
      <c r="AQ13" s="31" t="s">
        <v>194</v>
      </c>
      <c r="AR13" s="31" t="s">
        <v>195</v>
      </c>
      <c r="AS13" s="31" t="s">
        <v>196</v>
      </c>
      <c r="AT13" s="31" t="s">
        <v>197</v>
      </c>
      <c r="AU13" s="31" t="s">
        <v>198</v>
      </c>
      <c r="AV13" s="31" t="s">
        <v>199</v>
      </c>
      <c r="AW13" s="31" t="s">
        <v>200</v>
      </c>
      <c r="AX13" s="31" t="s">
        <v>201</v>
      </c>
      <c r="AY13" s="31" t="s">
        <v>202</v>
      </c>
      <c r="AZ13" s="31" t="s">
        <v>203</v>
      </c>
      <c r="BA13" s="31" t="s">
        <v>204</v>
      </c>
      <c r="BB13" s="31" t="s">
        <v>205</v>
      </c>
      <c r="BC13" s="31" t="s">
        <v>206</v>
      </c>
      <c r="BD13" s="31" t="s">
        <v>207</v>
      </c>
      <c r="BE13" s="31" t="s">
        <v>208</v>
      </c>
      <c r="BF13" s="31" t="s">
        <v>209</v>
      </c>
    </row>
    <row r="14" spans="1:58" ht="30.75" customHeight="1">
      <c r="A14" s="14"/>
      <c r="B14" s="324"/>
      <c r="C14" s="355"/>
      <c r="D14" s="356"/>
      <c r="E14" s="325"/>
      <c r="F14" s="98" t="s">
        <v>262</v>
      </c>
      <c r="G14" s="84"/>
      <c r="H14" s="29" t="s">
        <v>211</v>
      </c>
      <c r="I14" s="29" t="s">
        <v>211</v>
      </c>
      <c r="J14" s="29" t="s">
        <v>212</v>
      </c>
      <c r="K14" s="29" t="s">
        <v>212</v>
      </c>
      <c r="L14" s="29" t="s">
        <v>213</v>
      </c>
      <c r="M14" s="30" t="s">
        <v>213</v>
      </c>
      <c r="N14" s="29" t="s">
        <v>214</v>
      </c>
      <c r="O14" s="29" t="s">
        <v>214</v>
      </c>
      <c r="P14" s="84"/>
      <c r="Q14" s="29" t="s">
        <v>215</v>
      </c>
      <c r="R14" s="29" t="s">
        <v>216</v>
      </c>
      <c r="S14" s="29" t="s">
        <v>216</v>
      </c>
      <c r="T14" s="35" t="s">
        <v>217</v>
      </c>
      <c r="U14" s="29" t="s">
        <v>217</v>
      </c>
      <c r="V14" s="29" t="s">
        <v>218</v>
      </c>
      <c r="W14" s="29" t="s">
        <v>218</v>
      </c>
      <c r="X14" s="29" t="s">
        <v>219</v>
      </c>
      <c r="Y14" s="84"/>
      <c r="Z14" s="29" t="s">
        <v>219</v>
      </c>
      <c r="AA14" s="29" t="s">
        <v>219</v>
      </c>
      <c r="AB14" s="29" t="s">
        <v>220</v>
      </c>
      <c r="AC14" s="29" t="s">
        <v>220</v>
      </c>
      <c r="AD14" s="29" t="s">
        <v>220</v>
      </c>
      <c r="AE14" s="29" t="s">
        <v>220</v>
      </c>
      <c r="AF14" s="29" t="s">
        <v>221</v>
      </c>
      <c r="AG14" s="29" t="s">
        <v>221</v>
      </c>
      <c r="AH14" s="29" t="s">
        <v>221</v>
      </c>
      <c r="AI14" s="29" t="s">
        <v>221</v>
      </c>
      <c r="AJ14" s="29" t="s">
        <v>222</v>
      </c>
      <c r="AK14" s="29" t="s">
        <v>222</v>
      </c>
      <c r="AL14" s="29" t="s">
        <v>222</v>
      </c>
      <c r="AM14" s="29" t="s">
        <v>222</v>
      </c>
      <c r="AN14" s="29" t="s">
        <v>223</v>
      </c>
      <c r="AO14" s="29" t="s">
        <v>223</v>
      </c>
      <c r="AP14" s="29" t="s">
        <v>223</v>
      </c>
      <c r="AQ14" s="29" t="s">
        <v>223</v>
      </c>
      <c r="AR14" s="29" t="s">
        <v>224</v>
      </c>
      <c r="AS14" s="29" t="s">
        <v>224</v>
      </c>
      <c r="AT14" s="29" t="s">
        <v>224</v>
      </c>
      <c r="AU14" s="29" t="s">
        <v>224</v>
      </c>
      <c r="AV14" s="29" t="s">
        <v>225</v>
      </c>
      <c r="AW14" s="29" t="s">
        <v>225</v>
      </c>
      <c r="AX14" s="29" t="s">
        <v>225</v>
      </c>
      <c r="AY14" s="29" t="s">
        <v>225</v>
      </c>
      <c r="AZ14" s="29" t="s">
        <v>226</v>
      </c>
      <c r="BA14" s="29" t="s">
        <v>226</v>
      </c>
      <c r="BB14" s="29" t="s">
        <v>226</v>
      </c>
      <c r="BC14" s="29" t="s">
        <v>226</v>
      </c>
      <c r="BD14" s="29" t="s">
        <v>227</v>
      </c>
      <c r="BE14" s="29" t="s">
        <v>227</v>
      </c>
      <c r="BF14" s="29" t="s">
        <v>227</v>
      </c>
    </row>
    <row r="15" spans="1:58" ht="12.65" customHeight="1">
      <c r="A15" s="14"/>
      <c r="B15" s="341" t="s">
        <v>228</v>
      </c>
      <c r="C15" s="322" t="s">
        <v>253</v>
      </c>
      <c r="D15" s="322"/>
      <c r="E15" s="224" t="s">
        <v>254</v>
      </c>
      <c r="F15" s="336"/>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RO'!X19</f>
        <v>25.836025060581413</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f>'3b RO'!AG19</f>
        <v>31.782430000000002</v>
      </c>
      <c r="AH15" s="15">
        <f>'3b RO'!AH19</f>
        <v>31.782430000000002</v>
      </c>
      <c r="AI15" s="15" t="str">
        <f>'3b RO'!AI19</f>
        <v>-</v>
      </c>
      <c r="AJ15" s="15" t="str">
        <f>'3b RO'!AJ19</f>
        <v>-</v>
      </c>
      <c r="AK15" s="15" t="str">
        <f>'3b RO'!AK19</f>
        <v>-</v>
      </c>
      <c r="AL15" s="15" t="str">
        <f>'3b RO'!AL19</f>
        <v>-</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41"/>
      <c r="C16" s="322" t="s">
        <v>255</v>
      </c>
      <c r="D16" s="322"/>
      <c r="E16" s="224" t="s">
        <v>254</v>
      </c>
      <c r="F16" s="337"/>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methodology'!Q228</f>
        <v>6.0338953603312691</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f>'3i New FIT methodology'!Z228</f>
        <v>7.6390917056492249</v>
      </c>
      <c r="AH16" s="15">
        <f>'3i New FIT methodology'!AA228</f>
        <v>7.3166734556066801</v>
      </c>
      <c r="AI16" s="15" t="str">
        <f>'3i New FIT methodology'!AB228</f>
        <v>-</v>
      </c>
      <c r="AJ16" s="15" t="str">
        <f>'3i New FIT methodology'!AC228</f>
        <v>-</v>
      </c>
      <c r="AK16" s="15" t="str">
        <f>'3i New FIT methodology'!AD228</f>
        <v>-</v>
      </c>
      <c r="AL16" s="15" t="str">
        <f>'3i New FIT methodology'!AE228</f>
        <v>-</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41"/>
      <c r="C17" s="322" t="s">
        <v>256</v>
      </c>
      <c r="D17" s="322"/>
      <c r="E17" s="224" t="s">
        <v>254</v>
      </c>
      <c r="F17" s="337"/>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ECO'!X29</f>
        <v>5.3948055674536768</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f>'3e ECO'!AG29</f>
        <v>8.6993291234543246</v>
      </c>
      <c r="AH17" s="15">
        <f>'3e ECO'!AH29</f>
        <v>8.6865294843491405</v>
      </c>
      <c r="AI17" s="15" t="str">
        <f>'3e ECO'!AI29</f>
        <v>-</v>
      </c>
      <c r="AJ17" s="15" t="str">
        <f>'3e ECO'!AJ29</f>
        <v>-</v>
      </c>
      <c r="AK17" s="15" t="str">
        <f>'3e ECO'!AK29</f>
        <v>-</v>
      </c>
      <c r="AL17" s="15" t="str">
        <f>'3e ECO'!AL29</f>
        <v>-</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41"/>
      <c r="C18" s="322" t="s">
        <v>257</v>
      </c>
      <c r="D18" s="322"/>
      <c r="E18" s="224" t="s">
        <v>258</v>
      </c>
      <c r="F18" s="337"/>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WHD'!X19</f>
        <v>9.6262235975887975</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f>'3f WHD'!AG19</f>
        <v>10.909265371253545</v>
      </c>
      <c r="AH18" s="15">
        <f>'3f WHD'!AH19</f>
        <v>10.909265371253545</v>
      </c>
      <c r="AI18" s="15" t="str">
        <f>'3f WHD'!AI19</f>
        <v/>
      </c>
      <c r="AJ18" s="15" t="str">
        <f>'3f WHD'!AJ19</f>
        <v/>
      </c>
      <c r="AK18" s="15" t="str">
        <f>'3f WHD'!AK19</f>
        <v/>
      </c>
      <c r="AL18" s="15" t="str">
        <f>'3f WHD'!AL19</f>
        <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41"/>
      <c r="C19" s="322" t="s">
        <v>263</v>
      </c>
      <c r="D19" s="322"/>
      <c r="E19" s="224" t="s">
        <v>268</v>
      </c>
      <c r="F19" s="337"/>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AAHEDC'!X18</f>
        <v>0.42281486333143048</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f>'3g AAHEDC'!AG18</f>
        <v>0.45511924378137392</v>
      </c>
      <c r="AH19" s="15">
        <f>'3g AAHEDC'!AH18</f>
        <v>0.42144999999999999</v>
      </c>
      <c r="AI19" s="15" t="str">
        <f>'3g AAHEDC'!AI18</f>
        <v>-</v>
      </c>
      <c r="AJ19" s="15" t="str">
        <f>'3g AAHEDC'!AJ18</f>
        <v>-</v>
      </c>
      <c r="AK19" s="15" t="str">
        <f>'3g AAHEDC'!AK18</f>
        <v>-</v>
      </c>
      <c r="AL19" s="15" t="str">
        <f>'3g AAHEDC'!AL18</f>
        <v>-</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19" t="s">
        <v>244</v>
      </c>
      <c r="C20" s="322" t="s">
        <v>253</v>
      </c>
      <c r="D20" s="322"/>
      <c r="E20" s="224" t="s">
        <v>254</v>
      </c>
      <c r="F20" s="337"/>
      <c r="G20" s="28"/>
      <c r="H20" s="15">
        <f>'3b RO'!H19</f>
        <v>12.858367999999999</v>
      </c>
      <c r="I20" s="15">
        <f>'3b RO'!I19</f>
        <v>12.855699999999999</v>
      </c>
      <c r="J20" s="15">
        <f>'3b RO'!J19</f>
        <v>15.581108399999998</v>
      </c>
      <c r="K20" s="15">
        <f>'3b RO'!K19</f>
        <v>15.57996</v>
      </c>
      <c r="L20" s="15">
        <f>'3b RO'!L19</f>
        <v>18.640526740000002</v>
      </c>
      <c r="M20" s="15">
        <f>'3b RO'!M19</f>
        <v>18.642219999999998</v>
      </c>
      <c r="N20" s="15">
        <f>'3b RO'!N19</f>
        <v>22.102678517046183</v>
      </c>
      <c r="O20" s="15">
        <f>'3b RO'!O19</f>
        <v>22.098960000000002</v>
      </c>
      <c r="P20" s="28"/>
      <c r="Q20" s="15">
        <f>'3b RO'!Q19</f>
        <v>22.098960000000002</v>
      </c>
      <c r="R20" s="15">
        <f>'3b RO'!R19</f>
        <v>23.644631305063015</v>
      </c>
      <c r="S20" s="15">
        <f>'3b RO'!S19</f>
        <v>23.60952</v>
      </c>
      <c r="T20" s="15">
        <f>'3b RO'!T19</f>
        <v>23.652418974429146</v>
      </c>
      <c r="U20" s="15">
        <f>'3b RO'!U19</f>
        <v>23.573549999999997</v>
      </c>
      <c r="V20" s="15">
        <f>'3b RO'!V19</f>
        <v>24.983646662697712</v>
      </c>
      <c r="W20" s="15">
        <f>'3b RO'!W19</f>
        <v>24.993599999999997</v>
      </c>
      <c r="X20" s="15">
        <f>'3b RO'!X19</f>
        <v>25.836025060581413</v>
      </c>
      <c r="Y20" s="28"/>
      <c r="Z20" s="15">
        <f>'3b RO'!X19</f>
        <v>25.836025060581413</v>
      </c>
      <c r="AA20" s="15">
        <f>'3b RO'!AA19</f>
        <v>25.964079999999999</v>
      </c>
      <c r="AB20" s="15">
        <f>'3b RO'!AB19</f>
        <v>27.675689999999996</v>
      </c>
      <c r="AC20" s="15">
        <f>'3b RO'!AC19</f>
        <v>27.675689999999996</v>
      </c>
      <c r="AD20" s="15">
        <f>'3b RO'!AD19</f>
        <v>27.675689999999996</v>
      </c>
      <c r="AE20" s="15">
        <f>'3b RO'!AE19</f>
        <v>27.675689999999996</v>
      </c>
      <c r="AF20" s="15">
        <f>'3b RO'!AF19</f>
        <v>31.782430000000002</v>
      </c>
      <c r="AG20" s="15">
        <f>'3b RO'!AG19</f>
        <v>31.782430000000002</v>
      </c>
      <c r="AH20" s="15">
        <f>'3b RO'!AH19</f>
        <v>31.782430000000002</v>
      </c>
      <c r="AI20" s="15" t="str">
        <f>'3b RO'!AI19</f>
        <v>-</v>
      </c>
      <c r="AJ20" s="15" t="str">
        <f>'3b RO'!AJ19</f>
        <v>-</v>
      </c>
      <c r="AK20" s="15" t="str">
        <f>'3b RO'!AK19</f>
        <v>-</v>
      </c>
      <c r="AL20" s="15" t="str">
        <f>'3b RO'!AL19</f>
        <v>-</v>
      </c>
      <c r="AM20" s="15" t="str">
        <f>'3b RO'!AM19</f>
        <v>-</v>
      </c>
      <c r="AN20" s="15" t="str">
        <f>'3b RO'!AN19</f>
        <v>-</v>
      </c>
      <c r="AO20" s="15" t="str">
        <f>'3b RO'!AO19</f>
        <v>-</v>
      </c>
      <c r="AP20" s="15" t="str">
        <f>'3b RO'!AP19</f>
        <v>-</v>
      </c>
      <c r="AQ20" s="15" t="str">
        <f>'3b RO'!AQ19</f>
        <v>-</v>
      </c>
      <c r="AR20" s="15" t="str">
        <f>'3b RO'!AR19</f>
        <v>-</v>
      </c>
      <c r="AS20" s="15" t="str">
        <f>'3b RO'!AS19</f>
        <v>-</v>
      </c>
      <c r="AT20" s="15" t="str">
        <f>'3b RO'!AT19</f>
        <v>-</v>
      </c>
      <c r="AU20" s="15" t="str">
        <f>'3b RO'!AU19</f>
        <v>-</v>
      </c>
      <c r="AV20" s="15" t="str">
        <f>'3b RO'!AV19</f>
        <v>-</v>
      </c>
      <c r="AW20" s="15" t="str">
        <f>'3b RO'!AW19</f>
        <v>-</v>
      </c>
      <c r="AX20" s="15" t="str">
        <f>'3b RO'!AX19</f>
        <v>-</v>
      </c>
      <c r="AY20" s="15" t="str">
        <f>'3b RO'!AY19</f>
        <v>-</v>
      </c>
      <c r="AZ20" s="15" t="str">
        <f>'3b RO'!AZ19</f>
        <v>-</v>
      </c>
      <c r="BA20" s="15" t="str">
        <f>'3b RO'!BA19</f>
        <v>-</v>
      </c>
      <c r="BB20" s="15" t="str">
        <f>'3b RO'!BB19</f>
        <v>-</v>
      </c>
      <c r="BC20" s="15" t="str">
        <f>'3b RO'!BC19</f>
        <v>-</v>
      </c>
      <c r="BD20" s="15" t="str">
        <f>'3b RO'!BD19</f>
        <v>-</v>
      </c>
      <c r="BE20" s="15" t="str">
        <f>'3b RO'!BE19</f>
        <v>-</v>
      </c>
      <c r="BF20" s="15" t="str">
        <f>'3b RO'!BF19</f>
        <v>-</v>
      </c>
    </row>
    <row r="21" spans="1:58">
      <c r="A21" s="14"/>
      <c r="B21" s="320"/>
      <c r="C21" s="322" t="s">
        <v>255</v>
      </c>
      <c r="D21" s="322"/>
      <c r="E21" s="224" t="s">
        <v>254</v>
      </c>
      <c r="F21" s="337"/>
      <c r="G21" s="28"/>
      <c r="H21" s="15">
        <f>'3d FIT'!H18</f>
        <v>3.1029774792790059</v>
      </c>
      <c r="I21" s="15">
        <f>'3d FIT'!I18</f>
        <v>3.1029774792790059</v>
      </c>
      <c r="J21" s="15">
        <f>'3d FIT'!J18</f>
        <v>5.1727215521988335</v>
      </c>
      <c r="K21" s="15">
        <f>'3d FIT'!K18</f>
        <v>5.1727215521988335</v>
      </c>
      <c r="L21" s="15">
        <f>'3d FIT'!L18</f>
        <v>4.5823442285238185</v>
      </c>
      <c r="M21" s="15">
        <f>'3d FIT'!M18</f>
        <v>4.6868844010376698</v>
      </c>
      <c r="N21" s="15">
        <f>'3d FIT'!N18</f>
        <v>5.3125820560931691</v>
      </c>
      <c r="O21" s="15">
        <f>'3d FIT'!O18</f>
        <v>5.3125820560931691</v>
      </c>
      <c r="P21" s="28"/>
      <c r="Q21" s="15">
        <f>'3d FIT'!Q18</f>
        <v>5.3125820560931691</v>
      </c>
      <c r="R21" s="15">
        <f>'3d FIT'!R18</f>
        <v>5.8835962363334122</v>
      </c>
      <c r="S21" s="15">
        <f>'3d FIT'!S18</f>
        <v>6.1125706929592383</v>
      </c>
      <c r="T21" s="15">
        <f>'3d FIT'!T18</f>
        <v>6.209419523851972</v>
      </c>
      <c r="U21" s="15">
        <f>'3d FIT'!U18</f>
        <v>6.209419523851972</v>
      </c>
      <c r="V21" s="15">
        <f>'3i New FIT methodology'!O228</f>
        <v>6.8501864450773278</v>
      </c>
      <c r="W21" s="15">
        <f>'3i New FIT methodology'!P228</f>
        <v>6.8480043107034856</v>
      </c>
      <c r="X21" s="15">
        <f>'3i New FIT methodology'!Q228</f>
        <v>6.0338953603312691</v>
      </c>
      <c r="Y21" s="28"/>
      <c r="Z21" s="15">
        <f>'3i New FIT methodology'!Q228</f>
        <v>6.0338953603312691</v>
      </c>
      <c r="AA21" s="15">
        <f>'3i New FIT methodology'!T228</f>
        <v>5.6258217510753665</v>
      </c>
      <c r="AB21" s="15">
        <f>'3i New FIT methodology'!U228</f>
        <v>6.4495151998345062</v>
      </c>
      <c r="AC21" s="15">
        <f>'3i New FIT methodology'!V228</f>
        <v>6.4495151998345062</v>
      </c>
      <c r="AD21" s="15">
        <f>'3i New FIT methodology'!W228</f>
        <v>7.0332667280287327</v>
      </c>
      <c r="AE21" s="15">
        <f>'3i New FIT methodology'!X228</f>
        <v>7.0332667280287327</v>
      </c>
      <c r="AF21" s="15">
        <f>'3i New FIT methodology'!Y228</f>
        <v>7.6390917056492249</v>
      </c>
      <c r="AG21" s="15">
        <f>'3i New FIT methodology'!Z228</f>
        <v>7.6390917056492249</v>
      </c>
      <c r="AH21" s="15">
        <f>'3i New FIT methodology'!AA228</f>
        <v>7.3166734556066801</v>
      </c>
      <c r="AI21" s="15" t="str">
        <f>'3i New FIT methodology'!AB228</f>
        <v>-</v>
      </c>
      <c r="AJ21" s="15" t="str">
        <f>'3i New FIT methodology'!AC228</f>
        <v>-</v>
      </c>
      <c r="AK21" s="15" t="str">
        <f>'3i New FIT methodology'!AD228</f>
        <v>-</v>
      </c>
      <c r="AL21" s="15" t="str">
        <f>'3i New FIT methodology'!AE228</f>
        <v>-</v>
      </c>
      <c r="AM21" s="15" t="str">
        <f>'3i New FIT methodology'!AF228</f>
        <v>-</v>
      </c>
      <c r="AN21" s="15" t="str">
        <f>'3i New FIT methodology'!AG228</f>
        <v>-</v>
      </c>
      <c r="AO21" s="15" t="str">
        <f>'3i New FIT methodology'!AH228</f>
        <v>-</v>
      </c>
      <c r="AP21" s="15" t="str">
        <f>'3i New FIT methodology'!AI228</f>
        <v>-</v>
      </c>
      <c r="AQ21" s="15" t="str">
        <f>'3i New FIT methodology'!AJ228</f>
        <v>-</v>
      </c>
      <c r="AR21" s="15" t="str">
        <f>'3i New FIT methodology'!AK228</f>
        <v>-</v>
      </c>
      <c r="AS21" s="15" t="str">
        <f>'3i New FIT methodology'!AL228</f>
        <v>-</v>
      </c>
      <c r="AT21" s="15" t="str">
        <f>'3i New FIT methodology'!AM228</f>
        <v>-</v>
      </c>
      <c r="AU21" s="15" t="str">
        <f>'3i New FIT methodology'!AN228</f>
        <v>-</v>
      </c>
      <c r="AV21" s="15" t="str">
        <f>'3i New FIT methodology'!AO228</f>
        <v>-</v>
      </c>
      <c r="AW21" s="15" t="str">
        <f>'3i New FIT methodology'!AP228</f>
        <v>-</v>
      </c>
      <c r="AX21" s="15" t="str">
        <f>'3i New FIT methodology'!AQ228</f>
        <v>-</v>
      </c>
      <c r="AY21" s="15" t="str">
        <f>'3i New FIT methodology'!AR228</f>
        <v>-</v>
      </c>
      <c r="AZ21" s="15" t="str">
        <f>'3i New FIT methodology'!AS228</f>
        <v>-</v>
      </c>
      <c r="BA21" s="15" t="str">
        <f>'3i New FIT methodology'!AT228</f>
        <v>-</v>
      </c>
      <c r="BB21" s="15" t="str">
        <f>'3i New FIT methodology'!AU228</f>
        <v>-</v>
      </c>
      <c r="BC21" s="15" t="str">
        <f>'3i New FIT methodology'!AV228</f>
        <v>-</v>
      </c>
      <c r="BD21" s="15" t="str">
        <f>'3i New FIT methodology'!AW228</f>
        <v>-</v>
      </c>
      <c r="BE21" s="15" t="str">
        <f>'3i New FIT methodology'!AX228</f>
        <v>-</v>
      </c>
      <c r="BF21" s="15" t="str">
        <f>'3i New FIT methodology'!AY228</f>
        <v>-</v>
      </c>
    </row>
    <row r="22" spans="1:58">
      <c r="A22" s="14"/>
      <c r="B22" s="320"/>
      <c r="C22" s="322" t="s">
        <v>256</v>
      </c>
      <c r="D22" s="322"/>
      <c r="E22" s="224" t="s">
        <v>254</v>
      </c>
      <c r="F22" s="337"/>
      <c r="G22" s="28"/>
      <c r="H22" s="15">
        <f>'3e ECO'!H29</f>
        <v>3.800644849537282</v>
      </c>
      <c r="I22" s="15">
        <f>'3e ECO'!I29</f>
        <v>3.800644849537282</v>
      </c>
      <c r="J22" s="15">
        <f>'3e ECO'!J29</f>
        <v>3.840542773328024</v>
      </c>
      <c r="K22" s="15">
        <f>'3e ECO'!K29</f>
        <v>3.8063877486640387</v>
      </c>
      <c r="L22" s="15">
        <f>'3e ECO'!L29</f>
        <v>3.0414069526975425</v>
      </c>
      <c r="M22" s="15">
        <f>'3e ECO'!M29</f>
        <v>3.0414069526975425</v>
      </c>
      <c r="N22" s="15">
        <f>'3e ECO'!N29</f>
        <v>3.3175524355353234</v>
      </c>
      <c r="O22" s="15">
        <f>'3e ECO'!O29</f>
        <v>3.3378759371842848</v>
      </c>
      <c r="P22" s="28"/>
      <c r="Q22" s="15">
        <f>'3e ECO'!Q29</f>
        <v>3.3378759371842848</v>
      </c>
      <c r="R22" s="15">
        <f>'3e ECO'!R29</f>
        <v>3.458686192546887</v>
      </c>
      <c r="S22" s="15">
        <f>'3e ECO'!S29</f>
        <v>3.7058915530784011</v>
      </c>
      <c r="T22" s="15">
        <f>'3e ECO'!T29</f>
        <v>4.5347994584924356</v>
      </c>
      <c r="U22" s="15">
        <f>'3e ECO'!U29</f>
        <v>4.5210234547962456</v>
      </c>
      <c r="V22" s="15">
        <f>'3e ECO'!V29</f>
        <v>4.4511581333846166</v>
      </c>
      <c r="W22" s="15">
        <f>'3e ECO'!W29</f>
        <v>4.3254615450700591</v>
      </c>
      <c r="X22" s="15">
        <f>'3e ECO'!X29</f>
        <v>5.3948055674536768</v>
      </c>
      <c r="Y22" s="28"/>
      <c r="Z22" s="15">
        <f>'3e ECO'!X29</f>
        <v>5.3948055674536768</v>
      </c>
      <c r="AA22" s="15">
        <f>'3e ECO'!AA29</f>
        <v>5.2411778994660096</v>
      </c>
      <c r="AB22" s="15">
        <f>'3e ECO'!AB29</f>
        <v>7.1239252389941949</v>
      </c>
      <c r="AC22" s="15">
        <f>'3e ECO'!AC29</f>
        <v>7.1239252389941949</v>
      </c>
      <c r="AD22" s="15">
        <f>'3e ECO'!AD29</f>
        <v>7.1232700997361986</v>
      </c>
      <c r="AE22" s="15">
        <f>'3e ECO'!AE29</f>
        <v>7.1232700997361986</v>
      </c>
      <c r="AF22" s="15">
        <f>'3e ECO'!AF29</f>
        <v>8.6993291234543246</v>
      </c>
      <c r="AG22" s="15">
        <f>'3e ECO'!AG29</f>
        <v>8.6993291234543246</v>
      </c>
      <c r="AH22" s="15">
        <f>'3e ECO'!AH29</f>
        <v>8.6865294843491405</v>
      </c>
      <c r="AI22" s="15" t="str">
        <f>'3e ECO'!AI29</f>
        <v>-</v>
      </c>
      <c r="AJ22" s="15" t="str">
        <f>'3e ECO'!AJ29</f>
        <v>-</v>
      </c>
      <c r="AK22" s="15" t="str">
        <f>'3e ECO'!AK29</f>
        <v>-</v>
      </c>
      <c r="AL22" s="15" t="str">
        <f>'3e ECO'!AL29</f>
        <v>-</v>
      </c>
      <c r="AM22" s="15" t="str">
        <f>'3e ECO'!AM29</f>
        <v>-</v>
      </c>
      <c r="AN22" s="15" t="str">
        <f>'3e ECO'!AN29</f>
        <v>-</v>
      </c>
      <c r="AO22" s="15" t="str">
        <f>'3e ECO'!AO29</f>
        <v>-</v>
      </c>
      <c r="AP22" s="15" t="str">
        <f>'3e ECO'!AP29</f>
        <v>-</v>
      </c>
      <c r="AQ22" s="15" t="str">
        <f>'3e ECO'!AQ29</f>
        <v>-</v>
      </c>
      <c r="AR22" s="15" t="str">
        <f>'3e ECO'!AR29</f>
        <v>-</v>
      </c>
      <c r="AS22" s="15" t="str">
        <f>'3e ECO'!AS29</f>
        <v>-</v>
      </c>
      <c r="AT22" s="15" t="str">
        <f>'3e ECO'!AT29</f>
        <v>-</v>
      </c>
      <c r="AU22" s="15" t="str">
        <f>'3e ECO'!AU29</f>
        <v>-</v>
      </c>
      <c r="AV22" s="15" t="str">
        <f>'3e ECO'!AV29</f>
        <v>-</v>
      </c>
      <c r="AW22" s="15" t="str">
        <f>'3e ECO'!AW29</f>
        <v>-</v>
      </c>
      <c r="AX22" s="15" t="str">
        <f>'3e ECO'!AX29</f>
        <v>-</v>
      </c>
      <c r="AY22" s="15" t="str">
        <f>'3e ECO'!AY29</f>
        <v>-</v>
      </c>
      <c r="AZ22" s="15" t="str">
        <f>'3e ECO'!AZ29</f>
        <v>-</v>
      </c>
      <c r="BA22" s="15" t="str">
        <f>'3e ECO'!BA29</f>
        <v>-</v>
      </c>
      <c r="BB22" s="15" t="str">
        <f>'3e ECO'!BB29</f>
        <v>-</v>
      </c>
      <c r="BC22" s="15" t="str">
        <f>'3e ECO'!BC29</f>
        <v>-</v>
      </c>
      <c r="BD22" s="15" t="str">
        <f>'3e ECO'!BD29</f>
        <v>-</v>
      </c>
      <c r="BE22" s="15" t="str">
        <f>'3e ECO'!BE29</f>
        <v>-</v>
      </c>
      <c r="BF22" s="15" t="str">
        <f>'3e ECO'!BF29</f>
        <v>-</v>
      </c>
    </row>
    <row r="23" spans="1:58">
      <c r="A23" s="14"/>
      <c r="B23" s="320"/>
      <c r="C23" s="322" t="s">
        <v>257</v>
      </c>
      <c r="D23" s="322"/>
      <c r="E23" s="224" t="s">
        <v>258</v>
      </c>
      <c r="F23" s="337"/>
      <c r="G23" s="28"/>
      <c r="H23" s="15">
        <f>'3f WHD'!H19</f>
        <v>6.5567588596821027</v>
      </c>
      <c r="I23" s="15">
        <f>'3f WHD'!I19</f>
        <v>6.5567588596821027</v>
      </c>
      <c r="J23" s="15">
        <f>'3f WHD'!J19</f>
        <v>6.6197359495950758</v>
      </c>
      <c r="K23" s="15">
        <f>'3f WHD'!K19</f>
        <v>6.6197359495950758</v>
      </c>
      <c r="L23" s="15">
        <f>'3f WHD'!L19</f>
        <v>6.6995028867368616</v>
      </c>
      <c r="M23" s="15">
        <f>'3f WHD'!M19</f>
        <v>6.6995028867368616</v>
      </c>
      <c r="N23" s="15">
        <f>'3f WHD'!N19</f>
        <v>7.1131218301273513</v>
      </c>
      <c r="O23" s="15">
        <f>'3f WHD'!O19</f>
        <v>7.1131218301273513</v>
      </c>
      <c r="P23" s="28"/>
      <c r="Q23" s="15">
        <f>'3f WHD'!Q19</f>
        <v>7.1131218301273513</v>
      </c>
      <c r="R23" s="15">
        <f>'3f WHD'!R19</f>
        <v>7.2804579515147188</v>
      </c>
      <c r="S23" s="15">
        <f>'3f WHD'!S19</f>
        <v>7.1935840895118579</v>
      </c>
      <c r="T23" s="15">
        <f>'3f WHD'!T19</f>
        <v>7.3593999937099728</v>
      </c>
      <c r="U23" s="15">
        <f>'3f WHD'!U19</f>
        <v>7.0492243060839304</v>
      </c>
      <c r="V23" s="15">
        <f>'3f WHD'!V19</f>
        <v>7.1089669218364691</v>
      </c>
      <c r="W23" s="15">
        <f>'3f WHD'!W19</f>
        <v>6.9829560851947949</v>
      </c>
      <c r="X23" s="15">
        <f>'3f WHD'!X19</f>
        <v>9.6262235975887975</v>
      </c>
      <c r="Y23" s="28"/>
      <c r="Z23" s="15">
        <f>'3f WHD'!X19</f>
        <v>9.6262235975887975</v>
      </c>
      <c r="AA23" s="15">
        <f>'3f WHD'!AA19</f>
        <v>9.9504863797742438</v>
      </c>
      <c r="AB23" s="15">
        <f>'3f WHD'!AB19</f>
        <v>10.298637820906499</v>
      </c>
      <c r="AC23" s="15">
        <f>'3f WHD'!AC19</f>
        <v>10.298637820906499</v>
      </c>
      <c r="AD23" s="15">
        <f>'3f WHD'!AD19</f>
        <v>10.298637820906499</v>
      </c>
      <c r="AE23" s="15">
        <f>'3f WHD'!AE19</f>
        <v>10.298637820906499</v>
      </c>
      <c r="AF23" s="15">
        <f>'3f WHD'!AF19</f>
        <v>10.909265371253545</v>
      </c>
      <c r="AG23" s="15">
        <f>'3f WHD'!AG19</f>
        <v>10.909265371253545</v>
      </c>
      <c r="AH23" s="15">
        <f>'3f WHD'!AH19</f>
        <v>10.909265371253545</v>
      </c>
      <c r="AI23" s="15" t="str">
        <f>'3f WHD'!AI19</f>
        <v/>
      </c>
      <c r="AJ23" s="15" t="str">
        <f>'3f WHD'!AJ19</f>
        <v/>
      </c>
      <c r="AK23" s="15" t="str">
        <f>'3f WHD'!AK19</f>
        <v/>
      </c>
      <c r="AL23" s="15" t="str">
        <f>'3f WHD'!AL19</f>
        <v/>
      </c>
      <c r="AM23" s="15" t="str">
        <f>'3f WHD'!AM19</f>
        <v/>
      </c>
      <c r="AN23" s="15" t="str">
        <f>'3f WHD'!AN19</f>
        <v/>
      </c>
      <c r="AO23" s="15" t="str">
        <f>'3f WHD'!AO19</f>
        <v/>
      </c>
      <c r="AP23" s="15" t="str">
        <f>'3f WHD'!AP19</f>
        <v/>
      </c>
      <c r="AQ23" s="15" t="str">
        <f>'3f WHD'!AQ19</f>
        <v/>
      </c>
      <c r="AR23" s="15" t="str">
        <f>'3f WHD'!AR19</f>
        <v/>
      </c>
      <c r="AS23" s="15" t="str">
        <f>'3f WHD'!AS19</f>
        <v/>
      </c>
      <c r="AT23" s="15" t="str">
        <f>'3f WHD'!AT19</f>
        <v/>
      </c>
      <c r="AU23" s="15" t="str">
        <f>'3f WHD'!AU19</f>
        <v/>
      </c>
      <c r="AV23" s="15" t="str">
        <f>'3f WHD'!AV19</f>
        <v/>
      </c>
      <c r="AW23" s="15" t="str">
        <f>'3f WHD'!AW19</f>
        <v/>
      </c>
      <c r="AX23" s="15" t="str">
        <f>'3f WHD'!AX19</f>
        <v/>
      </c>
      <c r="AY23" s="15" t="str">
        <f>'3f WHD'!AY19</f>
        <v/>
      </c>
      <c r="AZ23" s="15" t="str">
        <f>'3f WHD'!AZ19</f>
        <v/>
      </c>
      <c r="BA23" s="15" t="str">
        <f>'3f WHD'!BA19</f>
        <v/>
      </c>
      <c r="BB23" s="15" t="str">
        <f>'3f WHD'!BB19</f>
        <v/>
      </c>
      <c r="BC23" s="15" t="str">
        <f>'3f WHD'!BC19</f>
        <v/>
      </c>
      <c r="BD23" s="15" t="str">
        <f>'3f WHD'!BD19</f>
        <v/>
      </c>
      <c r="BE23" s="15" t="str">
        <f>'3f WHD'!BE19</f>
        <v/>
      </c>
      <c r="BF23" s="15" t="str">
        <f>'3f WHD'!BF19</f>
        <v/>
      </c>
    </row>
    <row r="24" spans="1:58">
      <c r="A24" s="14"/>
      <c r="B24" s="320"/>
      <c r="C24" s="322" t="s">
        <v>263</v>
      </c>
      <c r="D24" s="322"/>
      <c r="E24" s="224" t="s">
        <v>268</v>
      </c>
      <c r="F24" s="337"/>
      <c r="G24" s="28"/>
      <c r="H24" s="15">
        <f>'3g AAHEDC'!H18</f>
        <v>0.22001830000000003</v>
      </c>
      <c r="I24" s="15">
        <f>'3g AAHEDC'!I18</f>
        <v>0.21649000000000002</v>
      </c>
      <c r="J24" s="15">
        <f>'3g AAHEDC'!J18</f>
        <v>0.22168576000000001</v>
      </c>
      <c r="K24" s="15">
        <f>'3g AAHEDC'!K18</f>
        <v>0.23129</v>
      </c>
      <c r="L24" s="15">
        <f>'3g AAHEDC'!L18</f>
        <v>0.23545322000000002</v>
      </c>
      <c r="M24" s="15">
        <f>'3g AAHEDC'!M18</f>
        <v>0.23116</v>
      </c>
      <c r="N24" s="15">
        <f>'3g AAHEDC'!N18</f>
        <v>0.23999288745076519</v>
      </c>
      <c r="O24" s="15">
        <f>'3g AAHEDC'!O18</f>
        <v>0.24526999999999999</v>
      </c>
      <c r="P24" s="28"/>
      <c r="Q24" s="15">
        <f>'3g AAHEDC'!Q18</f>
        <v>0.24526999999999999</v>
      </c>
      <c r="R24" s="15">
        <f>'3g AAHEDC'!R18</f>
        <v>0.25358627637030584</v>
      </c>
      <c r="S24" s="15">
        <f>'3g AAHEDC'!S18</f>
        <v>0.26270000000000004</v>
      </c>
      <c r="T24" s="15">
        <f>'3g AAHEDC'!T18</f>
        <v>0.27043985561217054</v>
      </c>
      <c r="U24" s="15">
        <f>'3g AAHEDC'!U18</f>
        <v>0.30446000000000001</v>
      </c>
      <c r="V24" s="15">
        <f>'3g AAHEDC'!V18</f>
        <v>0.43404372473011354</v>
      </c>
      <c r="W24" s="15">
        <f>'3g AAHEDC'!W18</f>
        <v>0.40426999999999996</v>
      </c>
      <c r="X24" s="15">
        <f>'3g AAHEDC'!X18</f>
        <v>0.42281486333143048</v>
      </c>
      <c r="Y24" s="28"/>
      <c r="Z24" s="15">
        <f>'3g AAHEDC'!X18</f>
        <v>0.42281486333143048</v>
      </c>
      <c r="AA24" s="15">
        <f>'3g AAHEDC'!AA18</f>
        <v>0.40669999999999995</v>
      </c>
      <c r="AB24" s="15">
        <f>'3g AAHEDC'!AB18</f>
        <v>0.45951829137287103</v>
      </c>
      <c r="AC24" s="15">
        <f>'3g AAHEDC'!AC18</f>
        <v>0.45951829137287103</v>
      </c>
      <c r="AD24" s="15">
        <f>'3g AAHEDC'!AD18</f>
        <v>0.42037999999999998</v>
      </c>
      <c r="AE24" s="15">
        <f>'3g AAHEDC'!AE18</f>
        <v>0.42037999999999998</v>
      </c>
      <c r="AF24" s="15">
        <f>'3g AAHEDC'!AF18</f>
        <v>0.45511924378137392</v>
      </c>
      <c r="AG24" s="15">
        <f>'3g AAHEDC'!AG18</f>
        <v>0.45511924378137392</v>
      </c>
      <c r="AH24" s="15">
        <f>'3g AAHEDC'!AH18</f>
        <v>0.42144999999999999</v>
      </c>
      <c r="AI24" s="15" t="str">
        <f>'3g AAHEDC'!AI18</f>
        <v>-</v>
      </c>
      <c r="AJ24" s="15" t="str">
        <f>'3g AAHEDC'!AJ18</f>
        <v>-</v>
      </c>
      <c r="AK24" s="15" t="str">
        <f>'3g AAHEDC'!AK18</f>
        <v>-</v>
      </c>
      <c r="AL24" s="15" t="str">
        <f>'3g AAHEDC'!AL18</f>
        <v>-</v>
      </c>
      <c r="AM24" s="15" t="str">
        <f>'3g AAHEDC'!AM18</f>
        <v>-</v>
      </c>
      <c r="AN24" s="15" t="str">
        <f>'3g AAHEDC'!AN18</f>
        <v>-</v>
      </c>
      <c r="AO24" s="15" t="str">
        <f>'3g AAHEDC'!AO18</f>
        <v>-</v>
      </c>
      <c r="AP24" s="15" t="str">
        <f>'3g AAHEDC'!AP18</f>
        <v>-</v>
      </c>
      <c r="AQ24" s="15" t="str">
        <f>'3g AAHEDC'!AQ18</f>
        <v>-</v>
      </c>
      <c r="AR24" s="15" t="str">
        <f>'3g AAHEDC'!AR18</f>
        <v>-</v>
      </c>
      <c r="AS24" s="15" t="str">
        <f>'3g AAHEDC'!AS18</f>
        <v>-</v>
      </c>
      <c r="AT24" s="15" t="str">
        <f>'3g AAHEDC'!AT18</f>
        <v>-</v>
      </c>
      <c r="AU24" s="15" t="str">
        <f>'3g AAHEDC'!AU18</f>
        <v>-</v>
      </c>
      <c r="AV24" s="15" t="str">
        <f>'3g AAHEDC'!AV18</f>
        <v>-</v>
      </c>
      <c r="AW24" s="15" t="str">
        <f>'3g AAHEDC'!AW18</f>
        <v>-</v>
      </c>
      <c r="AX24" s="15" t="str">
        <f>'3g AAHEDC'!AX18</f>
        <v>-</v>
      </c>
      <c r="AY24" s="15" t="str">
        <f>'3g AAHEDC'!AY18</f>
        <v>-</v>
      </c>
      <c r="AZ24" s="15" t="str">
        <f>'3g AAHEDC'!AZ18</f>
        <v>-</v>
      </c>
      <c r="BA24" s="15" t="str">
        <f>'3g AAHEDC'!BA18</f>
        <v>-</v>
      </c>
      <c r="BB24" s="15" t="str">
        <f>'3g AAHEDC'!BB18</f>
        <v>-</v>
      </c>
      <c r="BC24" s="15" t="str">
        <f>'3g AAHEDC'!BC18</f>
        <v>-</v>
      </c>
      <c r="BD24" s="15" t="str">
        <f>'3g AAHEDC'!BD18</f>
        <v>-</v>
      </c>
      <c r="BE24" s="15" t="str">
        <f>'3g AAHEDC'!BE18</f>
        <v>-</v>
      </c>
      <c r="BF24" s="15" t="str">
        <f>'3g AAHEDC'!BF18</f>
        <v>-</v>
      </c>
    </row>
    <row r="25" spans="1:58">
      <c r="A25" s="14"/>
      <c r="B25" s="336" t="s">
        <v>245</v>
      </c>
      <c r="C25" s="322" t="s">
        <v>256</v>
      </c>
      <c r="D25" s="322"/>
      <c r="E25" s="224" t="s">
        <v>254</v>
      </c>
      <c r="F25" s="337"/>
      <c r="G25" s="28"/>
      <c r="H25" s="15">
        <f>'3e ECO'!H28</f>
        <v>1.2807925205600019</v>
      </c>
      <c r="I25" s="15">
        <f>'3e ECO'!I28</f>
        <v>1.2807925205600019</v>
      </c>
      <c r="J25" s="15">
        <f>'3e ECO'!J28</f>
        <v>1.335659353563418</v>
      </c>
      <c r="K25" s="15">
        <f>'3e ECO'!K28</f>
        <v>1.3237809601028736</v>
      </c>
      <c r="L25" s="15">
        <f>'3e ECO'!L28</f>
        <v>1.0338995283355803</v>
      </c>
      <c r="M25" s="15">
        <f>'3e ECO'!M28</f>
        <v>1.0338995283355803</v>
      </c>
      <c r="N25" s="15">
        <f>'3e ECO'!N28</f>
        <v>1.1449392746201887</v>
      </c>
      <c r="O25" s="15">
        <f>'3e ECO'!O28</f>
        <v>1.1446873714788544</v>
      </c>
      <c r="P25" s="28"/>
      <c r="Q25" s="15">
        <f>'3e ECO'!Q28</f>
        <v>1.1446873714788544</v>
      </c>
      <c r="R25" s="15">
        <f>'3e ECO'!R28</f>
        <v>1.1852279541409441</v>
      </c>
      <c r="S25" s="15">
        <f>'3e ECO'!S28</f>
        <v>1.2188247882877752</v>
      </c>
      <c r="T25" s="15">
        <f>'3e ECO'!T28</f>
        <v>1.4914429930722879</v>
      </c>
      <c r="U25" s="15">
        <f>'3e ECO'!U28</f>
        <v>1.4265065757514408</v>
      </c>
      <c r="V25" s="15">
        <f>'3e ECO'!V28</f>
        <v>1.4044621556312693</v>
      </c>
      <c r="W25" s="15">
        <f>'3e ECO'!W28</f>
        <v>1.406307692740828</v>
      </c>
      <c r="X25" s="15">
        <f>'3e ECO'!X28</f>
        <v>1.7539761922050034</v>
      </c>
      <c r="Y25" s="28"/>
      <c r="Z25" s="15">
        <f>'3e ECO'!X28</f>
        <v>1.7539761922050034</v>
      </c>
      <c r="AA25" s="15">
        <f>'3e ECO'!AA28</f>
        <v>1.7360420655827042</v>
      </c>
      <c r="AB25" s="15">
        <f>'3e ECO'!AB28</f>
        <v>1.933978746453737</v>
      </c>
      <c r="AC25" s="15">
        <f>'3e ECO'!AC28</f>
        <v>1.933978746453737</v>
      </c>
      <c r="AD25" s="15">
        <f>'3e ECO'!AD28</f>
        <v>1.9338008914989997</v>
      </c>
      <c r="AE25" s="15">
        <f>'3e ECO'!AE28</f>
        <v>1.9338008914989997</v>
      </c>
      <c r="AF25" s="15">
        <f>'3e ECO'!AF28</f>
        <v>2.9941074517373605</v>
      </c>
      <c r="AG25" s="15">
        <f>'3e ECO'!AG28</f>
        <v>2.9941074517373605</v>
      </c>
      <c r="AH25" s="15">
        <f>'3e ECO'!AH28</f>
        <v>2.989702112626663</v>
      </c>
      <c r="AI25" s="15" t="str">
        <f>'3e ECO'!AI28</f>
        <v>-</v>
      </c>
      <c r="AJ25" s="15" t="str">
        <f>'3e ECO'!AJ28</f>
        <v>-</v>
      </c>
      <c r="AK25" s="15" t="str">
        <f>'3e ECO'!AK28</f>
        <v>-</v>
      </c>
      <c r="AL25" s="15" t="str">
        <f>'3e ECO'!AL28</f>
        <v>-</v>
      </c>
      <c r="AM25" s="15" t="str">
        <f>'3e ECO'!AM28</f>
        <v>-</v>
      </c>
      <c r="AN25" s="15" t="str">
        <f>'3e ECO'!AN28</f>
        <v>-</v>
      </c>
      <c r="AO25" s="15" t="str">
        <f>'3e ECO'!AO28</f>
        <v>-</v>
      </c>
      <c r="AP25" s="15" t="str">
        <f>'3e ECO'!AP28</f>
        <v>-</v>
      </c>
      <c r="AQ25" s="15" t="str">
        <f>'3e ECO'!AQ28</f>
        <v>-</v>
      </c>
      <c r="AR25" s="15" t="str">
        <f>'3e ECO'!AR28</f>
        <v>-</v>
      </c>
      <c r="AS25" s="15" t="str">
        <f>'3e ECO'!AS28</f>
        <v>-</v>
      </c>
      <c r="AT25" s="15" t="str">
        <f>'3e ECO'!AT28</f>
        <v>-</v>
      </c>
      <c r="AU25" s="15" t="str">
        <f>'3e ECO'!AU28</f>
        <v>-</v>
      </c>
      <c r="AV25" s="15" t="str">
        <f>'3e ECO'!AV28</f>
        <v>-</v>
      </c>
      <c r="AW25" s="15" t="str">
        <f>'3e ECO'!AW28</f>
        <v>-</v>
      </c>
      <c r="AX25" s="15" t="str">
        <f>'3e ECO'!AX28</f>
        <v>-</v>
      </c>
      <c r="AY25" s="15" t="str">
        <f>'3e ECO'!AY28</f>
        <v>-</v>
      </c>
      <c r="AZ25" s="15" t="str">
        <f>'3e ECO'!AZ28</f>
        <v>-</v>
      </c>
      <c r="BA25" s="15" t="str">
        <f>'3e ECO'!BA28</f>
        <v>-</v>
      </c>
      <c r="BB25" s="15" t="str">
        <f>'3e ECO'!BB28</f>
        <v>-</v>
      </c>
      <c r="BC25" s="15" t="str">
        <f>'3e ECO'!BC28</f>
        <v>-</v>
      </c>
      <c r="BD25" s="15" t="str">
        <f>'3e ECO'!BD28</f>
        <v>-</v>
      </c>
      <c r="BE25" s="15" t="str">
        <f>'3e ECO'!BE28</f>
        <v>-</v>
      </c>
      <c r="BF25" s="15" t="str">
        <f>'3e ECO'!BF28</f>
        <v>-</v>
      </c>
    </row>
    <row r="26" spans="1:58">
      <c r="A26" s="14"/>
      <c r="B26" s="337"/>
      <c r="C26" s="343" t="s">
        <v>257</v>
      </c>
      <c r="D26" s="345"/>
      <c r="E26" s="224" t="s">
        <v>258</v>
      </c>
      <c r="F26" s="337"/>
      <c r="G26" s="28"/>
      <c r="H26" s="15">
        <f>'3f WHD'!H19</f>
        <v>6.5567588596821027</v>
      </c>
      <c r="I26" s="15">
        <f>'3f WHD'!I19</f>
        <v>6.5567588596821027</v>
      </c>
      <c r="J26" s="15">
        <f>'3f WHD'!J19</f>
        <v>6.6197359495950758</v>
      </c>
      <c r="K26" s="15">
        <f>'3f WHD'!K19</f>
        <v>6.6197359495950758</v>
      </c>
      <c r="L26" s="15">
        <f>'3f WHD'!L19</f>
        <v>6.6995028867368616</v>
      </c>
      <c r="M26" s="15">
        <f>'3f WHD'!M19</f>
        <v>6.6995028867368616</v>
      </c>
      <c r="N26" s="15">
        <f>'3f WHD'!N19</f>
        <v>7.1131218301273513</v>
      </c>
      <c r="O26" s="15">
        <f>'3f WHD'!O19</f>
        <v>7.1131218301273513</v>
      </c>
      <c r="P26" s="28"/>
      <c r="Q26" s="15">
        <f>'3f WHD'!Q19</f>
        <v>7.1131218301273513</v>
      </c>
      <c r="R26" s="15">
        <f>'3f WHD'!R19</f>
        <v>7.2804579515147188</v>
      </c>
      <c r="S26" s="15">
        <f>'3f WHD'!S19</f>
        <v>7.1935840895118579</v>
      </c>
      <c r="T26" s="15">
        <f>'3f WHD'!T19</f>
        <v>7.3593999937099728</v>
      </c>
      <c r="U26" s="15">
        <f>'3f WHD'!U19</f>
        <v>7.0492243060839304</v>
      </c>
      <c r="V26" s="15">
        <f>'3f WHD'!V19</f>
        <v>7.1089669218364691</v>
      </c>
      <c r="W26" s="15">
        <f>'3f WHD'!W19</f>
        <v>6.9829560851947949</v>
      </c>
      <c r="X26" s="15">
        <f>'3f WHD'!X19</f>
        <v>9.6262235975887975</v>
      </c>
      <c r="Y26" s="28"/>
      <c r="Z26" s="15">
        <f>'3f WHD'!X19</f>
        <v>9.6262235975887975</v>
      </c>
      <c r="AA26" s="15">
        <f>'3f WHD'!AA19</f>
        <v>9.9504863797742438</v>
      </c>
      <c r="AB26" s="15">
        <f>'3f WHD'!AB19</f>
        <v>10.298637820906499</v>
      </c>
      <c r="AC26" s="15">
        <f>'3f WHD'!AC19</f>
        <v>10.298637820906499</v>
      </c>
      <c r="AD26" s="15">
        <f>'3f WHD'!AD19</f>
        <v>10.298637820906499</v>
      </c>
      <c r="AE26" s="15">
        <f>'3f WHD'!AE19</f>
        <v>10.298637820906499</v>
      </c>
      <c r="AF26" s="15">
        <f>'3f WHD'!AF19</f>
        <v>10.909265371253545</v>
      </c>
      <c r="AG26" s="15">
        <f>'3f WHD'!AG19</f>
        <v>10.909265371253545</v>
      </c>
      <c r="AH26" s="15">
        <f>'3f WHD'!AH19</f>
        <v>10.909265371253545</v>
      </c>
      <c r="AI26" s="15" t="str">
        <f>'3f WHD'!AI19</f>
        <v/>
      </c>
      <c r="AJ26" s="15" t="str">
        <f>'3f WHD'!AJ19</f>
        <v/>
      </c>
      <c r="AK26" s="15" t="str">
        <f>'3f WHD'!AK19</f>
        <v/>
      </c>
      <c r="AL26" s="15" t="str">
        <f>'3f WHD'!AL19</f>
        <v/>
      </c>
      <c r="AM26" s="15" t="str">
        <f>'3f WHD'!AM19</f>
        <v/>
      </c>
      <c r="AN26" s="15" t="str">
        <f>'3f WHD'!AN19</f>
        <v/>
      </c>
      <c r="AO26" s="15" t="str">
        <f>'3f WHD'!AO19</f>
        <v/>
      </c>
      <c r="AP26" s="15" t="str">
        <f>'3f WHD'!AP19</f>
        <v/>
      </c>
      <c r="AQ26" s="15" t="str">
        <f>'3f WHD'!AQ19</f>
        <v/>
      </c>
      <c r="AR26" s="15" t="str">
        <f>'3f WHD'!AR19</f>
        <v/>
      </c>
      <c r="AS26" s="15" t="str">
        <f>'3f WHD'!AS19</f>
        <v/>
      </c>
      <c r="AT26" s="15" t="str">
        <f>'3f WHD'!AT19</f>
        <v/>
      </c>
      <c r="AU26" s="15" t="str">
        <f>'3f WHD'!AU19</f>
        <v/>
      </c>
      <c r="AV26" s="15" t="str">
        <f>'3f WHD'!AV19</f>
        <v/>
      </c>
      <c r="AW26" s="15" t="str">
        <f>'3f WHD'!AW19</f>
        <v/>
      </c>
      <c r="AX26" s="15" t="str">
        <f>'3f WHD'!AX19</f>
        <v/>
      </c>
      <c r="AY26" s="15" t="str">
        <f>'3f WHD'!AY19</f>
        <v/>
      </c>
      <c r="AZ26" s="15" t="str">
        <f>'3f WHD'!AZ19</f>
        <v/>
      </c>
      <c r="BA26" s="15" t="str">
        <f>'3f WHD'!BA19</f>
        <v/>
      </c>
      <c r="BB26" s="15" t="str">
        <f>'3f WHD'!BB19</f>
        <v/>
      </c>
      <c r="BC26" s="15" t="str">
        <f>'3f WHD'!BC19</f>
        <v/>
      </c>
      <c r="BD26" s="15" t="str">
        <f>'3f WHD'!BD19</f>
        <v/>
      </c>
      <c r="BE26" s="15" t="str">
        <f>'3f WHD'!BE19</f>
        <v/>
      </c>
      <c r="BF26" s="15" t="str">
        <f>'3f WHD'!BF19</f>
        <v/>
      </c>
    </row>
    <row r="27" spans="1:58">
      <c r="A27" s="14"/>
      <c r="B27" s="338"/>
      <c r="C27" s="343" t="s">
        <v>260</v>
      </c>
      <c r="D27" s="344"/>
      <c r="E27" s="224" t="s">
        <v>258</v>
      </c>
      <c r="F27" s="338"/>
      <c r="G27" s="28"/>
      <c r="H27" s="15">
        <f>'3j GGL'!H16</f>
        <v>0</v>
      </c>
      <c r="I27" s="15">
        <f>'3j GGL'!I16</f>
        <v>0</v>
      </c>
      <c r="J27" s="15">
        <f>'3j GGL'!J16</f>
        <v>0</v>
      </c>
      <c r="K27" s="15">
        <f>'3j GGL'!K16</f>
        <v>0</v>
      </c>
      <c r="L27" s="15">
        <f>'3j GGL'!L16</f>
        <v>0</v>
      </c>
      <c r="M27" s="15">
        <f>'3j GGL'!M16</f>
        <v>0</v>
      </c>
      <c r="N27" s="15">
        <f>'3j GGL'!N16</f>
        <v>0</v>
      </c>
      <c r="O27" s="15">
        <f>'3j GGL'!O16</f>
        <v>0</v>
      </c>
      <c r="P27" s="28"/>
      <c r="Q27" s="15">
        <f>'3j GGL'!Q16</f>
        <v>0</v>
      </c>
      <c r="R27" s="15">
        <f>'3j GGL'!R16</f>
        <v>0</v>
      </c>
      <c r="S27" s="15">
        <f>'3j GGL'!S16</f>
        <v>0</v>
      </c>
      <c r="T27" s="15">
        <f>'3j GGL'!T16</f>
        <v>0</v>
      </c>
      <c r="U27" s="15">
        <f>'3j GGL'!U16</f>
        <v>0</v>
      </c>
      <c r="V27" s="15">
        <f>'3j GGL'!V16</f>
        <v>0</v>
      </c>
      <c r="W27" s="15">
        <f>'3j GGL'!W16</f>
        <v>0</v>
      </c>
      <c r="X27" s="15">
        <f>'3j GGL'!X16</f>
        <v>2.6928799999999997</v>
      </c>
      <c r="Y27" s="28"/>
      <c r="Z27" s="15">
        <f>'3j GGL'!X16</f>
        <v>2.6928799999999997</v>
      </c>
      <c r="AA27" s="15">
        <f>'3j GGL'!AA16</f>
        <v>2.6928799999999997</v>
      </c>
      <c r="AB27" s="15">
        <f>'3j GGL'!AB16</f>
        <v>0.44530000000000003</v>
      </c>
      <c r="AC27" s="15">
        <f>'3j GGL'!AC16</f>
        <v>0.44530000000000003</v>
      </c>
      <c r="AD27" s="15">
        <f>'3j GGL'!AD16</f>
        <v>0.44530000000000003</v>
      </c>
      <c r="AE27" s="15">
        <f>'3j GGL'!AE16</f>
        <v>0.44530000000000003</v>
      </c>
      <c r="AF27" s="15">
        <f>'3j GGL'!AF16</f>
        <v>0.38324999999999998</v>
      </c>
      <c r="AG27" s="15">
        <f>'3j GGL'!AG16</f>
        <v>0.38324999999999998</v>
      </c>
      <c r="AH27" s="15">
        <f>'3j GGL'!AH16</f>
        <v>0.38324999999999998</v>
      </c>
      <c r="AI27" s="15" t="str">
        <f>'3j GGL'!AI16</f>
        <v>-</v>
      </c>
      <c r="AJ27" s="15" t="str">
        <f>'3j GGL'!AJ16</f>
        <v>-</v>
      </c>
      <c r="AK27" s="15" t="str">
        <f>'3j GGL'!AK16</f>
        <v>-</v>
      </c>
      <c r="AL27" s="15" t="str">
        <f>'3j GGL'!AL16</f>
        <v>-</v>
      </c>
      <c r="AM27" s="15" t="str">
        <f>'3j GGL'!AM16</f>
        <v>-</v>
      </c>
      <c r="AN27" s="15" t="str">
        <f>'3j GGL'!AN16</f>
        <v>-</v>
      </c>
      <c r="AO27" s="15" t="str">
        <f>'3j GGL'!AO16</f>
        <v>-</v>
      </c>
      <c r="AP27" s="15" t="str">
        <f>'3j GGL'!AP16</f>
        <v>-</v>
      </c>
      <c r="AQ27" s="15" t="str">
        <f>'3j GGL'!AQ16</f>
        <v>-</v>
      </c>
      <c r="AR27" s="15" t="str">
        <f>'3j GGL'!AR16</f>
        <v>-</v>
      </c>
      <c r="AS27" s="15" t="str">
        <f>'3j GGL'!AS16</f>
        <v>-</v>
      </c>
      <c r="AT27" s="15" t="str">
        <f>'3j GGL'!AT16</f>
        <v>-</v>
      </c>
      <c r="AU27" s="15" t="str">
        <f>'3j GGL'!AU16</f>
        <v>-</v>
      </c>
      <c r="AV27" s="15" t="str">
        <f>'3j GGL'!AV16</f>
        <v>-</v>
      </c>
      <c r="AW27" s="15" t="str">
        <f>'3j GGL'!AW16</f>
        <v>-</v>
      </c>
      <c r="AX27" s="15" t="str">
        <f>'3j GGL'!AX16</f>
        <v>-</v>
      </c>
      <c r="AY27" s="15" t="str">
        <f>'3j GGL'!AY16</f>
        <v>-</v>
      </c>
      <c r="AZ27" s="15" t="str">
        <f>'3j GGL'!AZ16</f>
        <v>-</v>
      </c>
      <c r="BA27" s="15" t="str">
        <f>'3j GGL'!BA16</f>
        <v>-</v>
      </c>
      <c r="BB27" s="15" t="str">
        <f>'3j GGL'!BB16</f>
        <v>-</v>
      </c>
      <c r="BC27" s="15" t="str">
        <f>'3j GGL'!BC16</f>
        <v>-</v>
      </c>
      <c r="BD27" s="15" t="str">
        <f>'3j GGL'!BD16</f>
        <v>-</v>
      </c>
      <c r="BE27" s="15" t="str">
        <f>'3j GGL'!BE16</f>
        <v>-</v>
      </c>
      <c r="BF27" s="15" t="str">
        <f>'3j GGL'!BF16</f>
        <v>-</v>
      </c>
    </row>
    <row r="28" spans="1:58" s="14" customFormat="1"/>
    <row r="29" spans="1:58" s="14" customFormat="1"/>
    <row r="30" spans="1:58" s="85" customFormat="1">
      <c r="B30" s="86" t="s">
        <v>269</v>
      </c>
      <c r="C30" s="86"/>
    </row>
    <row r="31" spans="1:58" s="101" customFormat="1">
      <c r="B31" s="100"/>
      <c r="C31" s="100"/>
    </row>
    <row r="32" spans="1:58" s="87" customFormat="1">
      <c r="A32" s="101"/>
      <c r="B32" s="324" t="s">
        <v>88</v>
      </c>
      <c r="C32" s="349" t="s">
        <v>247</v>
      </c>
      <c r="D32" s="349" t="s">
        <v>90</v>
      </c>
      <c r="E32" s="350" t="s">
        <v>270</v>
      </c>
      <c r="F32" s="362"/>
      <c r="G32" s="84"/>
      <c r="H32" s="346" t="s">
        <v>91</v>
      </c>
      <c r="I32" s="347"/>
      <c r="J32" s="347"/>
      <c r="K32" s="347"/>
      <c r="L32" s="347"/>
      <c r="M32" s="347"/>
      <c r="N32" s="347"/>
      <c r="O32" s="348"/>
      <c r="P32" s="136"/>
      <c r="Q32" s="230" t="s">
        <v>92</v>
      </c>
      <c r="R32" s="231"/>
      <c r="S32" s="231"/>
      <c r="T32" s="231"/>
      <c r="U32" s="231"/>
      <c r="V32" s="231"/>
      <c r="W32" s="231"/>
      <c r="X32" s="231"/>
      <c r="Y32" s="84"/>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row>
    <row r="33" spans="1:58" s="87" customFormat="1" ht="12.75" customHeight="1">
      <c r="A33" s="101"/>
      <c r="B33" s="324"/>
      <c r="C33" s="349"/>
      <c r="D33" s="349"/>
      <c r="E33" s="350"/>
      <c r="F33" s="362"/>
      <c r="G33" s="84"/>
      <c r="H33" s="330" t="s">
        <v>93</v>
      </c>
      <c r="I33" s="331"/>
      <c r="J33" s="331"/>
      <c r="K33" s="331"/>
      <c r="L33" s="331"/>
      <c r="M33" s="331"/>
      <c r="N33" s="331"/>
      <c r="O33" s="332"/>
      <c r="P33" s="136"/>
      <c r="Q33" s="233" t="s">
        <v>94</v>
      </c>
      <c r="R33" s="234"/>
      <c r="S33" s="234"/>
      <c r="T33" s="234"/>
      <c r="U33" s="234"/>
      <c r="V33" s="234"/>
      <c r="W33" s="234"/>
      <c r="X33" s="234"/>
      <c r="Y33" s="8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5"/>
    </row>
    <row r="34" spans="1:58" s="87" customFormat="1" ht="25.5" customHeight="1">
      <c r="A34" s="101"/>
      <c r="B34" s="324"/>
      <c r="C34" s="349"/>
      <c r="D34" s="349"/>
      <c r="E34" s="350"/>
      <c r="F34" s="102" t="s">
        <v>95</v>
      </c>
      <c r="G34" s="84"/>
      <c r="H34" s="33" t="s">
        <v>96</v>
      </c>
      <c r="I34" s="33" t="s">
        <v>97</v>
      </c>
      <c r="J34" s="33" t="s">
        <v>98</v>
      </c>
      <c r="K34" s="33" t="s">
        <v>99</v>
      </c>
      <c r="L34" s="33" t="s">
        <v>100</v>
      </c>
      <c r="M34" s="34" t="s">
        <v>101</v>
      </c>
      <c r="N34" s="33" t="s">
        <v>102</v>
      </c>
      <c r="O34" s="33" t="s">
        <v>103</v>
      </c>
      <c r="P34" s="84"/>
      <c r="Q34" s="29" t="s">
        <v>104</v>
      </c>
      <c r="R34" s="29" t="s">
        <v>105</v>
      </c>
      <c r="S34" s="29" t="s">
        <v>106</v>
      </c>
      <c r="T34" s="35" t="s">
        <v>107</v>
      </c>
      <c r="U34" s="29" t="s">
        <v>108</v>
      </c>
      <c r="V34" s="29" t="s">
        <v>109</v>
      </c>
      <c r="W34" s="29" t="s">
        <v>110</v>
      </c>
      <c r="X34" s="29" t="s">
        <v>111</v>
      </c>
      <c r="Y34" s="84"/>
      <c r="Z34" s="29" t="s">
        <v>112</v>
      </c>
      <c r="AA34" s="29" t="s">
        <v>112</v>
      </c>
      <c r="AB34" s="29" t="s">
        <v>113</v>
      </c>
      <c r="AC34" s="29" t="s">
        <v>113</v>
      </c>
      <c r="AD34" s="265" t="s">
        <v>114</v>
      </c>
      <c r="AE34" s="265" t="s">
        <v>114</v>
      </c>
      <c r="AF34" s="266" t="s">
        <v>115</v>
      </c>
      <c r="AG34" s="264" t="s">
        <v>115</v>
      </c>
      <c r="AH34" s="264" t="s">
        <v>116</v>
      </c>
      <c r="AI34" s="264" t="s">
        <v>116</v>
      </c>
      <c r="AJ34" s="264" t="s">
        <v>117</v>
      </c>
      <c r="AK34" s="264" t="s">
        <v>117</v>
      </c>
      <c r="AL34" s="264" t="s">
        <v>118</v>
      </c>
      <c r="AM34" s="264" t="s">
        <v>118</v>
      </c>
      <c r="AN34" s="264" t="s">
        <v>119</v>
      </c>
      <c r="AO34" s="264" t="s">
        <v>119</v>
      </c>
      <c r="AP34" s="264" t="s">
        <v>120</v>
      </c>
      <c r="AQ34" s="264" t="s">
        <v>120</v>
      </c>
      <c r="AR34" s="264" t="s">
        <v>121</v>
      </c>
      <c r="AS34" s="264" t="s">
        <v>121</v>
      </c>
      <c r="AT34" s="264" t="s">
        <v>122</v>
      </c>
      <c r="AU34" s="264" t="s">
        <v>122</v>
      </c>
      <c r="AV34" s="264" t="s">
        <v>123</v>
      </c>
      <c r="AW34" s="264" t="s">
        <v>123</v>
      </c>
      <c r="AX34" s="264" t="s">
        <v>124</v>
      </c>
      <c r="AY34" s="264" t="s">
        <v>124</v>
      </c>
      <c r="AZ34" s="264" t="s">
        <v>125</v>
      </c>
      <c r="BA34" s="264" t="s">
        <v>125</v>
      </c>
      <c r="BB34" s="264" t="s">
        <v>126</v>
      </c>
      <c r="BC34" s="264" t="s">
        <v>126</v>
      </c>
      <c r="BD34" s="264" t="s">
        <v>127</v>
      </c>
      <c r="BE34" s="264" t="s">
        <v>127</v>
      </c>
      <c r="BF34" s="264" t="s">
        <v>128</v>
      </c>
    </row>
    <row r="35" spans="1:58" s="87" customFormat="1" ht="25.5" customHeight="1">
      <c r="A35" s="101"/>
      <c r="B35" s="324"/>
      <c r="C35" s="349"/>
      <c r="D35" s="349"/>
      <c r="E35" s="350"/>
      <c r="F35" s="97" t="s">
        <v>95</v>
      </c>
      <c r="G35" s="84"/>
      <c r="H35" s="33" t="s">
        <v>96</v>
      </c>
      <c r="I35" s="33" t="s">
        <v>97</v>
      </c>
      <c r="J35" s="33" t="s">
        <v>98</v>
      </c>
      <c r="K35" s="33" t="s">
        <v>99</v>
      </c>
      <c r="L35" s="33" t="s">
        <v>100</v>
      </c>
      <c r="M35" s="34" t="s">
        <v>101</v>
      </c>
      <c r="N35" s="33" t="s">
        <v>102</v>
      </c>
      <c r="O35" s="33" t="s">
        <v>103</v>
      </c>
      <c r="P35" s="84"/>
      <c r="Q35" s="29" t="s">
        <v>104</v>
      </c>
      <c r="R35" s="29" t="s">
        <v>105</v>
      </c>
      <c r="S35" s="29" t="s">
        <v>106</v>
      </c>
      <c r="T35" s="35" t="s">
        <v>107</v>
      </c>
      <c r="U35" s="29" t="s">
        <v>108</v>
      </c>
      <c r="V35" s="29" t="s">
        <v>109</v>
      </c>
      <c r="W35" s="29" t="s">
        <v>110</v>
      </c>
      <c r="X35" s="29" t="s">
        <v>111</v>
      </c>
      <c r="Y35" s="84"/>
      <c r="Z35" s="29" t="s">
        <v>112</v>
      </c>
      <c r="AA35" s="29" t="s">
        <v>129</v>
      </c>
      <c r="AB35" s="29" t="s">
        <v>113</v>
      </c>
      <c r="AC35" s="29" t="s">
        <v>130</v>
      </c>
      <c r="AD35" s="29" t="s">
        <v>131</v>
      </c>
      <c r="AE35" s="29" t="s">
        <v>132</v>
      </c>
      <c r="AF35" s="29" t="s">
        <v>133</v>
      </c>
      <c r="AG35" s="29" t="s">
        <v>134</v>
      </c>
      <c r="AH35" s="29" t="s">
        <v>135</v>
      </c>
      <c r="AI35" s="29" t="s">
        <v>136</v>
      </c>
      <c r="AJ35" s="29" t="s">
        <v>137</v>
      </c>
      <c r="AK35" s="29" t="s">
        <v>138</v>
      </c>
      <c r="AL35" s="29" t="s">
        <v>139</v>
      </c>
      <c r="AM35" s="29" t="s">
        <v>140</v>
      </c>
      <c r="AN35" s="29" t="s">
        <v>141</v>
      </c>
      <c r="AO35" s="29" t="s">
        <v>142</v>
      </c>
      <c r="AP35" s="29" t="s">
        <v>143</v>
      </c>
      <c r="AQ35" s="29" t="s">
        <v>144</v>
      </c>
      <c r="AR35" s="29" t="s">
        <v>145</v>
      </c>
      <c r="AS35" s="29" t="s">
        <v>146</v>
      </c>
      <c r="AT35" s="29" t="s">
        <v>147</v>
      </c>
      <c r="AU35" s="29" t="s">
        <v>148</v>
      </c>
      <c r="AV35" s="29" t="s">
        <v>149</v>
      </c>
      <c r="AW35" s="29" t="s">
        <v>150</v>
      </c>
      <c r="AX35" s="29" t="s">
        <v>151</v>
      </c>
      <c r="AY35" s="29" t="s">
        <v>152</v>
      </c>
      <c r="AZ35" s="29" t="s">
        <v>153</v>
      </c>
      <c r="BA35" s="29" t="s">
        <v>154</v>
      </c>
      <c r="BB35" s="29" t="s">
        <v>155</v>
      </c>
      <c r="BC35" s="29" t="s">
        <v>156</v>
      </c>
      <c r="BD35" s="29" t="s">
        <v>157</v>
      </c>
      <c r="BE35" s="29" t="s">
        <v>158</v>
      </c>
      <c r="BF35" s="29" t="s">
        <v>159</v>
      </c>
    </row>
    <row r="36" spans="1:58">
      <c r="A36" s="14"/>
      <c r="B36" s="324"/>
      <c r="C36" s="349"/>
      <c r="D36" s="349"/>
      <c r="E36" s="350"/>
      <c r="F36" s="102" t="s">
        <v>160</v>
      </c>
      <c r="G36" s="84"/>
      <c r="H36" s="31" t="s">
        <v>161</v>
      </c>
      <c r="I36" s="31" t="s">
        <v>162</v>
      </c>
      <c r="J36" s="31" t="s">
        <v>163</v>
      </c>
      <c r="K36" s="31" t="s">
        <v>164</v>
      </c>
      <c r="L36" s="31" t="s">
        <v>165</v>
      </c>
      <c r="M36" s="32" t="s">
        <v>166</v>
      </c>
      <c r="N36" s="31" t="s">
        <v>167</v>
      </c>
      <c r="O36" s="31" t="s">
        <v>168</v>
      </c>
      <c r="P36" s="84"/>
      <c r="Q36" s="31" t="s">
        <v>169</v>
      </c>
      <c r="R36" s="31" t="s">
        <v>170</v>
      </c>
      <c r="S36" s="31" t="s">
        <v>171</v>
      </c>
      <c r="T36" s="36" t="s">
        <v>172</v>
      </c>
      <c r="U36" s="31" t="s">
        <v>173</v>
      </c>
      <c r="V36" s="31" t="s">
        <v>174</v>
      </c>
      <c r="W36" s="31" t="s">
        <v>175</v>
      </c>
      <c r="X36" s="31" t="s">
        <v>176</v>
      </c>
      <c r="Y36" s="84"/>
      <c r="Z36" s="31" t="s">
        <v>177</v>
      </c>
      <c r="AA36" s="31" t="s">
        <v>177</v>
      </c>
      <c r="AB36" s="31" t="s">
        <v>179</v>
      </c>
      <c r="AC36" s="31" t="s">
        <v>179</v>
      </c>
      <c r="AD36" s="31" t="s">
        <v>181</v>
      </c>
      <c r="AE36" s="31" t="s">
        <v>182</v>
      </c>
      <c r="AF36" s="31" t="s">
        <v>183</v>
      </c>
      <c r="AG36" s="31" t="s">
        <v>184</v>
      </c>
      <c r="AH36" s="31" t="s">
        <v>185</v>
      </c>
      <c r="AI36" s="31" t="s">
        <v>186</v>
      </c>
      <c r="AJ36" s="31" t="s">
        <v>187</v>
      </c>
      <c r="AK36" s="31" t="s">
        <v>188</v>
      </c>
      <c r="AL36" s="31" t="s">
        <v>189</v>
      </c>
      <c r="AM36" s="31" t="s">
        <v>190</v>
      </c>
      <c r="AN36" s="31" t="s">
        <v>191</v>
      </c>
      <c r="AO36" s="31" t="s">
        <v>192</v>
      </c>
      <c r="AP36" s="31" t="s">
        <v>193</v>
      </c>
      <c r="AQ36" s="31" t="s">
        <v>194</v>
      </c>
      <c r="AR36" s="31" t="s">
        <v>195</v>
      </c>
      <c r="AS36" s="31" t="s">
        <v>196</v>
      </c>
      <c r="AT36" s="31" t="s">
        <v>197</v>
      </c>
      <c r="AU36" s="31" t="s">
        <v>198</v>
      </c>
      <c r="AV36" s="31" t="s">
        <v>199</v>
      </c>
      <c r="AW36" s="31" t="s">
        <v>200</v>
      </c>
      <c r="AX36" s="31" t="s">
        <v>201</v>
      </c>
      <c r="AY36" s="31" t="s">
        <v>202</v>
      </c>
      <c r="AZ36" s="31" t="s">
        <v>203</v>
      </c>
      <c r="BA36" s="31" t="s">
        <v>204</v>
      </c>
      <c r="BB36" s="31" t="s">
        <v>205</v>
      </c>
      <c r="BC36" s="31" t="s">
        <v>206</v>
      </c>
      <c r="BD36" s="31" t="s">
        <v>207</v>
      </c>
      <c r="BE36" s="31" t="s">
        <v>208</v>
      </c>
      <c r="BF36" s="31" t="s">
        <v>209</v>
      </c>
    </row>
    <row r="37" spans="1:58">
      <c r="A37" s="14"/>
      <c r="B37" s="324"/>
      <c r="C37" s="349"/>
      <c r="D37" s="349"/>
      <c r="E37" s="350"/>
      <c r="F37" s="103" t="s">
        <v>262</v>
      </c>
      <c r="G37" s="84"/>
      <c r="H37" s="29" t="s">
        <v>211</v>
      </c>
      <c r="I37" s="29" t="s">
        <v>211</v>
      </c>
      <c r="J37" s="29" t="s">
        <v>212</v>
      </c>
      <c r="K37" s="29" t="s">
        <v>212</v>
      </c>
      <c r="L37" s="29" t="s">
        <v>213</v>
      </c>
      <c r="M37" s="30" t="s">
        <v>213</v>
      </c>
      <c r="N37" s="29" t="s">
        <v>214</v>
      </c>
      <c r="O37" s="29" t="s">
        <v>214</v>
      </c>
      <c r="P37" s="84"/>
      <c r="Q37" s="29" t="s">
        <v>215</v>
      </c>
      <c r="R37" s="29" t="s">
        <v>216</v>
      </c>
      <c r="S37" s="29" t="s">
        <v>216</v>
      </c>
      <c r="T37" s="35" t="s">
        <v>217</v>
      </c>
      <c r="U37" s="29" t="s">
        <v>217</v>
      </c>
      <c r="V37" s="29" t="s">
        <v>218</v>
      </c>
      <c r="W37" s="29" t="s">
        <v>218</v>
      </c>
      <c r="X37" s="29" t="s">
        <v>219</v>
      </c>
      <c r="Y37" s="84"/>
      <c r="Z37" s="29" t="s">
        <v>219</v>
      </c>
      <c r="AA37" s="29" t="s">
        <v>219</v>
      </c>
      <c r="AB37" s="29" t="s">
        <v>220</v>
      </c>
      <c r="AC37" s="29" t="s">
        <v>220</v>
      </c>
      <c r="AD37" s="29" t="s">
        <v>220</v>
      </c>
      <c r="AE37" s="29" t="s">
        <v>220</v>
      </c>
      <c r="AF37" s="29" t="s">
        <v>221</v>
      </c>
      <c r="AG37" s="29" t="s">
        <v>221</v>
      </c>
      <c r="AH37" s="29" t="s">
        <v>221</v>
      </c>
      <c r="AI37" s="29" t="s">
        <v>221</v>
      </c>
      <c r="AJ37" s="29" t="s">
        <v>222</v>
      </c>
      <c r="AK37" s="29" t="s">
        <v>222</v>
      </c>
      <c r="AL37" s="29" t="s">
        <v>222</v>
      </c>
      <c r="AM37" s="29" t="s">
        <v>222</v>
      </c>
      <c r="AN37" s="29" t="s">
        <v>223</v>
      </c>
      <c r="AO37" s="29" t="s">
        <v>223</v>
      </c>
      <c r="AP37" s="29" t="s">
        <v>223</v>
      </c>
      <c r="AQ37" s="29" t="s">
        <v>223</v>
      </c>
      <c r="AR37" s="29" t="s">
        <v>224</v>
      </c>
      <c r="AS37" s="29" t="s">
        <v>224</v>
      </c>
      <c r="AT37" s="29" t="s">
        <v>224</v>
      </c>
      <c r="AU37" s="29" t="s">
        <v>224</v>
      </c>
      <c r="AV37" s="29" t="s">
        <v>225</v>
      </c>
      <c r="AW37" s="29" t="s">
        <v>225</v>
      </c>
      <c r="AX37" s="29" t="s">
        <v>225</v>
      </c>
      <c r="AY37" s="29" t="s">
        <v>225</v>
      </c>
      <c r="AZ37" s="29" t="s">
        <v>226</v>
      </c>
      <c r="BA37" s="29" t="s">
        <v>226</v>
      </c>
      <c r="BB37" s="29" t="s">
        <v>226</v>
      </c>
      <c r="BC37" s="29" t="s">
        <v>226</v>
      </c>
      <c r="BD37" s="29" t="s">
        <v>227</v>
      </c>
      <c r="BE37" s="29" t="s">
        <v>227</v>
      </c>
      <c r="BF37" s="29" t="s">
        <v>227</v>
      </c>
    </row>
    <row r="38" spans="1:58" ht="12.75" customHeight="1">
      <c r="A38" s="14"/>
      <c r="B38" s="361" t="s">
        <v>228</v>
      </c>
      <c r="C38" s="357" t="s">
        <v>263</v>
      </c>
      <c r="D38" s="357" t="s">
        <v>254</v>
      </c>
      <c r="E38" s="108" t="s">
        <v>229</v>
      </c>
      <c r="F38" s="360"/>
      <c r="G38" s="28"/>
      <c r="H38" s="15">
        <f>IF(H$19="-","-",H$19*'3h Losses'!G15)</f>
        <v>0.24091693169378359</v>
      </c>
      <c r="I38" s="15">
        <f>IF(I$19="-","-",I$19*'3h Losses'!H15)</f>
        <v>0.2370534930157501</v>
      </c>
      <c r="J38" s="15">
        <f>IF(J$19="-","-",J$19*'3h Losses'!I15)</f>
        <v>0.24274277684812809</v>
      </c>
      <c r="K38" s="15">
        <f>IF(K$19="-","-",K$19*'3h Losses'!J15)</f>
        <v>0.25325928402980663</v>
      </c>
      <c r="L38" s="15">
        <f>IF(L$19="-","-",L$19*'3h Losses'!K15)</f>
        <v>0.25781795114234318</v>
      </c>
      <c r="M38" s="15">
        <f>IF(M$19="-","-",M$19*'3h Losses'!L15)</f>
        <v>0.25311693586549394</v>
      </c>
      <c r="N38" s="15">
        <f>IF(N$19="-","-",N$19*'3h Losses'!M15)</f>
        <v>0.26001755656755593</v>
      </c>
      <c r="O38" s="15">
        <f>IF(O$19="-","-",O$19*'3h Losses'!N15)</f>
        <v>0.26573498396867218</v>
      </c>
      <c r="P38" s="28"/>
      <c r="Q38" s="15">
        <f>IF(Q$19="-","-",Q$19*'3h Losses'!P15)</f>
        <v>0.26573498396867218</v>
      </c>
      <c r="R38" s="15">
        <f>IF(R$19="-","-",R$19*'3h Losses'!Q15)</f>
        <v>0.27616269311857883</v>
      </c>
      <c r="S38" s="15">
        <f>IF(S$19="-","-",S$19*'3h Losses'!R15)</f>
        <v>0.28609047959608547</v>
      </c>
      <c r="T38" s="15">
        <f>IF(T$19="-","-",T$19*'3h Losses'!S15)</f>
        <v>0.29408936745569797</v>
      </c>
      <c r="U38" s="15">
        <f>IF(U$19="-","-",U$19*'3h Losses'!T15)</f>
        <v>0.33110114243433081</v>
      </c>
      <c r="V38" s="15">
        <f>IF(V$19="-","-",V$19*'3h Losses'!U15)</f>
        <v>0.47131063159430681</v>
      </c>
      <c r="W38" s="15">
        <f>IF(W$19="-","-",W$19*'3h Losses'!V15)</f>
        <v>0.43897614197678042</v>
      </c>
      <c r="X38" s="15">
        <f>IF(X$19="-","-",X$19*'3h Losses'!W15)</f>
        <v>0.46078851743275506</v>
      </c>
      <c r="Y38" s="28"/>
      <c r="Z38" s="15">
        <f>IF(X$19="-","-",X$19*'3h Losses'!W15)</f>
        <v>0.46078851743275506</v>
      </c>
      <c r="AA38" s="15">
        <f>IF(AA$19="-","-",AA$19*'3h Losses'!Z15)</f>
        <v>0.44322138178346404</v>
      </c>
      <c r="AB38" s="15">
        <f>IF(AB$19="-","-",AB$19*'3h Losses'!AA15)</f>
        <v>0.5033207888977953</v>
      </c>
      <c r="AC38" s="15">
        <f>IF(AC$19="-","-",AC$19*'3h Losses'!AB15)</f>
        <v>0.5033207888977953</v>
      </c>
      <c r="AD38" s="15">
        <f>IF(AD$19="-","-",AD$19*'3h Losses'!AC15)</f>
        <v>0.46038554608002163</v>
      </c>
      <c r="AE38" s="15">
        <f>IF(AE$19="-","-",AE$19*'3h Losses'!AD15)</f>
        <v>0.46038554608002163</v>
      </c>
      <c r="AF38" s="15">
        <f>IF(AF$19="-","-",AF$19*'3h Losses'!AE15)</f>
        <v>0.50003155233435825</v>
      </c>
      <c r="AG38" s="15">
        <f>IF(AG$19="-","-",AG$19*'3h Losses'!AF15)</f>
        <v>0.50003155233435825</v>
      </c>
      <c r="AH38" s="15">
        <f>IF(AH$19="-","-",AH$19*'3h Losses'!AG15)</f>
        <v>0.46294673507275969</v>
      </c>
      <c r="AI38" s="15" t="str">
        <f>IF(AI$19="-","-",AI$19*'3h Losses'!AH15)</f>
        <v>-</v>
      </c>
      <c r="AJ38" s="15" t="str">
        <f>IF(AJ$19="-","-",AJ$19*'3h Losses'!AI15)</f>
        <v>-</v>
      </c>
      <c r="AK38" s="15" t="str">
        <f>IF(AK$19="-","-",AK$19*'3h Losses'!AJ15)</f>
        <v>-</v>
      </c>
      <c r="AL38" s="15" t="str">
        <f>IF(AL$19="-","-",AL$19*'3h Losses'!AK15)</f>
        <v>-</v>
      </c>
      <c r="AM38" s="15" t="str">
        <f>IF(AM$19="-","-",AM$19*'3h Losses'!AL15)</f>
        <v>-</v>
      </c>
      <c r="AN38" s="15" t="str">
        <f>IF(AN$19="-","-",AN$19*'3h Losses'!AM15)</f>
        <v>-</v>
      </c>
      <c r="AO38" s="15" t="str">
        <f>IF(AO$19="-","-",AO$19*'3h Losses'!AN15)</f>
        <v>-</v>
      </c>
      <c r="AP38" s="15" t="str">
        <f>IF(AP$19="-","-",AP$19*'3h Losses'!AO15)</f>
        <v>-</v>
      </c>
      <c r="AQ38" s="15" t="str">
        <f>IF(AQ$19="-","-",AQ$19*'3h Losses'!AP15)</f>
        <v>-</v>
      </c>
      <c r="AR38" s="15" t="str">
        <f>IF(AR$19="-","-",AR$19*'3h Losses'!AQ15)</f>
        <v>-</v>
      </c>
      <c r="AS38" s="15" t="str">
        <f>IF(AS$19="-","-",AS$19*'3h Losses'!AR15)</f>
        <v>-</v>
      </c>
      <c r="AT38" s="15" t="str">
        <f>IF(AT$19="-","-",AT$19*'3h Losses'!AS15)</f>
        <v>-</v>
      </c>
      <c r="AU38" s="15" t="str">
        <f>IF(AU$19="-","-",AU$19*'3h Losses'!AT15)</f>
        <v>-</v>
      </c>
      <c r="AV38" s="15" t="str">
        <f>IF(AV$19="-","-",AV$19*'3h Losses'!AU15)</f>
        <v>-</v>
      </c>
      <c r="AW38" s="15" t="str">
        <f>IF(AW$19="-","-",AW$19*'3h Losses'!AV15)</f>
        <v>-</v>
      </c>
      <c r="AX38" s="15" t="str">
        <f>IF(AX$19="-","-",AX$19*'3h Losses'!AW15)</f>
        <v>-</v>
      </c>
      <c r="AY38" s="15" t="str">
        <f>IF(AY$19="-","-",AY$19*'3h Losses'!AX15)</f>
        <v>-</v>
      </c>
      <c r="AZ38" s="15" t="str">
        <f>IF(AZ$19="-","-",AZ$19*'3h Losses'!AY15)</f>
        <v>-</v>
      </c>
      <c r="BA38" s="15" t="str">
        <f>IF(BA$19="-","-",BA$19*'3h Losses'!AZ15)</f>
        <v>-</v>
      </c>
      <c r="BB38" s="15" t="str">
        <f>IF(BB$19="-","-",BB$19*'3h Losses'!BA15)</f>
        <v>-</v>
      </c>
      <c r="BC38" s="15" t="str">
        <f>IF(BC$19="-","-",BC$19*'3h Losses'!BB15)</f>
        <v>-</v>
      </c>
      <c r="BD38" s="15" t="str">
        <f>IF(BD$19="-","-",BD$19*'3h Losses'!BC15)</f>
        <v>-</v>
      </c>
      <c r="BE38" s="15" t="str">
        <f>IF(BE$19="-","-",BE$19*'3h Losses'!BD15)</f>
        <v>-</v>
      </c>
      <c r="BF38" s="15" t="str">
        <f>IF(BF$19="-","-",BF$19*'3h Losses'!BE15)</f>
        <v>-</v>
      </c>
    </row>
    <row r="39" spans="1:58">
      <c r="A39" s="14"/>
      <c r="B39" s="361"/>
      <c r="C39" s="358"/>
      <c r="D39" s="358"/>
      <c r="E39" s="108" t="s">
        <v>231</v>
      </c>
      <c r="F39" s="360"/>
      <c r="G39" s="28"/>
      <c r="H39" s="15">
        <f>IF(H$19="-","-",H$19*'3h Losses'!G16)</f>
        <v>0.23559640476997723</v>
      </c>
      <c r="I39" s="15">
        <f>IF(I$19="-","-",I$19*'3h Losses'!H16)</f>
        <v>0.23181828815445066</v>
      </c>
      <c r="J39" s="15">
        <f>IF(J$19="-","-",J$19*'3h Losses'!I16)</f>
        <v>0.23738192707015746</v>
      </c>
      <c r="K39" s="15">
        <f>IF(K$19="-","-",K$19*'3h Losses'!J16)</f>
        <v>0.2476661825823035</v>
      </c>
      <c r="L39" s="15">
        <f>IF(L$19="-","-",L$19*'3h Losses'!K16)</f>
        <v>0.252124173868785</v>
      </c>
      <c r="M39" s="15">
        <f>IF(M$19="-","-",M$19*'3h Losses'!L16)</f>
        <v>0.24752697810422103</v>
      </c>
      <c r="N39" s="15">
        <f>IF(N$19="-","-",N$19*'3h Losses'!M16)</f>
        <v>0.25698526646995301</v>
      </c>
      <c r="O39" s="15">
        <f>IF(O$19="-","-",O$19*'3h Losses'!N16)</f>
        <v>0.2626360179945591</v>
      </c>
      <c r="P39" s="28"/>
      <c r="Q39" s="15">
        <f>IF(Q$19="-","-",Q$19*'3h Losses'!P16)</f>
        <v>0.2626360179945591</v>
      </c>
      <c r="R39" s="15">
        <f>IF(R$19="-","-",R$19*'3h Losses'!Q16)</f>
        <v>0.27082464707895187</v>
      </c>
      <c r="S39" s="15">
        <f>IF(S$19="-","-",S$19*'3h Losses'!R16)</f>
        <v>0.28055905969335859</v>
      </c>
      <c r="T39" s="15">
        <f>IF(T$19="-","-",T$19*'3h Losses'!S16)</f>
        <v>0.28882509171738951</v>
      </c>
      <c r="U39" s="15">
        <f>IF(U$19="-","-",U$19*'3h Losses'!T16)</f>
        <v>0.32516121732409747</v>
      </c>
      <c r="V39" s="15">
        <f>IF(V$19="-","-",V$19*'3h Losses'!U16)</f>
        <v>0.46302205652787365</v>
      </c>
      <c r="W39" s="15">
        <f>IF(W$19="-","-",W$19*'3h Losses'!V16)</f>
        <v>0.43125217520472675</v>
      </c>
      <c r="X39" s="15">
        <f>IF(X$19="-","-",X$19*'3h Losses'!W16)</f>
        <v>0.45103477755106403</v>
      </c>
      <c r="Y39" s="28"/>
      <c r="Z39" s="15">
        <f>IF(X$19="-","-",X$19*'3h Losses'!W16)</f>
        <v>0.45103477755106403</v>
      </c>
      <c r="AA39" s="15">
        <f>IF(AA$19="-","-",AA$19*'3h Losses'!Z16)</f>
        <v>0.43384752637827745</v>
      </c>
      <c r="AB39" s="15">
        <f>IF(AB$19="-","-",AB$19*'3h Losses'!AA16)</f>
        <v>0.49551404603234717</v>
      </c>
      <c r="AC39" s="15">
        <f>IF(AC$19="-","-",AC$19*'3h Losses'!AB16)</f>
        <v>0.49551404603234717</v>
      </c>
      <c r="AD39" s="15">
        <f>IF(AD$19="-","-",AD$19*'3h Losses'!AC16)</f>
        <v>0.45329616576592768</v>
      </c>
      <c r="AE39" s="15">
        <f>IF(AE$19="-","-",AE$19*'3h Losses'!AD16)</f>
        <v>0.45329616576592768</v>
      </c>
      <c r="AF39" s="15">
        <f>IF(AF$19="-","-",AF$19*'3h Losses'!AE16)</f>
        <v>0.49075552636277969</v>
      </c>
      <c r="AG39" s="15">
        <f>IF(AG$19="-","-",AG$19*'3h Losses'!AF16)</f>
        <v>0.49075552636277969</v>
      </c>
      <c r="AH39" s="15">
        <f>IF(AH$19="-","-",AH$19*'3h Losses'!AG16)</f>
        <v>0.45443562834543971</v>
      </c>
      <c r="AI39" s="15" t="str">
        <f>IF(AI$19="-","-",AI$19*'3h Losses'!AH16)</f>
        <v>-</v>
      </c>
      <c r="AJ39" s="15" t="str">
        <f>IF(AJ$19="-","-",AJ$19*'3h Losses'!AI16)</f>
        <v>-</v>
      </c>
      <c r="AK39" s="15" t="str">
        <f>IF(AK$19="-","-",AK$19*'3h Losses'!AJ16)</f>
        <v>-</v>
      </c>
      <c r="AL39" s="15" t="str">
        <f>IF(AL$19="-","-",AL$19*'3h Losses'!AK16)</f>
        <v>-</v>
      </c>
      <c r="AM39" s="15" t="str">
        <f>IF(AM$19="-","-",AM$19*'3h Losses'!AL16)</f>
        <v>-</v>
      </c>
      <c r="AN39" s="15" t="str">
        <f>IF(AN$19="-","-",AN$19*'3h Losses'!AM16)</f>
        <v>-</v>
      </c>
      <c r="AO39" s="15" t="str">
        <f>IF(AO$19="-","-",AO$19*'3h Losses'!AN16)</f>
        <v>-</v>
      </c>
      <c r="AP39" s="15" t="str">
        <f>IF(AP$19="-","-",AP$19*'3h Losses'!AO16)</f>
        <v>-</v>
      </c>
      <c r="AQ39" s="15" t="str">
        <f>IF(AQ$19="-","-",AQ$19*'3h Losses'!AP16)</f>
        <v>-</v>
      </c>
      <c r="AR39" s="15" t="str">
        <f>IF(AR$19="-","-",AR$19*'3h Losses'!AQ16)</f>
        <v>-</v>
      </c>
      <c r="AS39" s="15" t="str">
        <f>IF(AS$19="-","-",AS$19*'3h Losses'!AR16)</f>
        <v>-</v>
      </c>
      <c r="AT39" s="15" t="str">
        <f>IF(AT$19="-","-",AT$19*'3h Losses'!AS16)</f>
        <v>-</v>
      </c>
      <c r="AU39" s="15" t="str">
        <f>IF(AU$19="-","-",AU$19*'3h Losses'!AT16)</f>
        <v>-</v>
      </c>
      <c r="AV39" s="15" t="str">
        <f>IF(AV$19="-","-",AV$19*'3h Losses'!AU16)</f>
        <v>-</v>
      </c>
      <c r="AW39" s="15" t="str">
        <f>IF(AW$19="-","-",AW$19*'3h Losses'!AV16)</f>
        <v>-</v>
      </c>
      <c r="AX39" s="15" t="str">
        <f>IF(AX$19="-","-",AX$19*'3h Losses'!AW16)</f>
        <v>-</v>
      </c>
      <c r="AY39" s="15" t="str">
        <f>IF(AY$19="-","-",AY$19*'3h Losses'!AX16)</f>
        <v>-</v>
      </c>
      <c r="AZ39" s="15" t="str">
        <f>IF(AZ$19="-","-",AZ$19*'3h Losses'!AY16)</f>
        <v>-</v>
      </c>
      <c r="BA39" s="15" t="str">
        <f>IF(BA$19="-","-",BA$19*'3h Losses'!AZ16)</f>
        <v>-</v>
      </c>
      <c r="BB39" s="15" t="str">
        <f>IF(BB$19="-","-",BB$19*'3h Losses'!BA16)</f>
        <v>-</v>
      </c>
      <c r="BC39" s="15" t="str">
        <f>IF(BC$19="-","-",BC$19*'3h Losses'!BB16)</f>
        <v>-</v>
      </c>
      <c r="BD39" s="15" t="str">
        <f>IF(BD$19="-","-",BD$19*'3h Losses'!BC16)</f>
        <v>-</v>
      </c>
      <c r="BE39" s="15" t="str">
        <f>IF(BE$19="-","-",BE$19*'3h Losses'!BD16)</f>
        <v>-</v>
      </c>
      <c r="BF39" s="15" t="str">
        <f>IF(BF$19="-","-",BF$19*'3h Losses'!BE16)</f>
        <v>-</v>
      </c>
    </row>
    <row r="40" spans="1:58">
      <c r="A40" s="14"/>
      <c r="B40" s="361"/>
      <c r="C40" s="358"/>
      <c r="D40" s="358"/>
      <c r="E40" s="108" t="s">
        <v>232</v>
      </c>
      <c r="F40" s="360"/>
      <c r="G40" s="28"/>
      <c r="H40" s="15">
        <f>IF(H$19="-","-",H$19*'3h Losses'!G17)</f>
        <v>0.2380046393276854</v>
      </c>
      <c r="I40" s="15">
        <f>IF(I$19="-","-",I$19*'3h Losses'!H17)</f>
        <v>0.23418790331554515</v>
      </c>
      <c r="J40" s="15">
        <f>IF(J$19="-","-",J$19*'3h Losses'!I17)</f>
        <v>0.23980841299511824</v>
      </c>
      <c r="K40" s="15">
        <f>IF(K$19="-","-",K$19*'3h Losses'!J17)</f>
        <v>0.25019779277496623</v>
      </c>
      <c r="L40" s="15">
        <f>IF(L$19="-","-",L$19*'3h Losses'!K17)</f>
        <v>0.25470135304491565</v>
      </c>
      <c r="M40" s="15">
        <f>IF(M$19="-","-",M$19*'3h Losses'!L17)</f>
        <v>0.2500571653675524</v>
      </c>
      <c r="N40" s="15">
        <f>IF(N$19="-","-",N$19*'3h Losses'!M17)</f>
        <v>0.25998397643126192</v>
      </c>
      <c r="O40" s="15">
        <f>IF(O$19="-","-",O$19*'3h Losses'!N17)</f>
        <v>0.26570066545150151</v>
      </c>
      <c r="P40" s="28"/>
      <c r="Q40" s="15">
        <f>IF(Q$19="-","-",Q$19*'3h Losses'!P17)</f>
        <v>0.26570066545150151</v>
      </c>
      <c r="R40" s="15">
        <f>IF(R$19="-","-",R$19*'3h Losses'!Q17)</f>
        <v>0.27455658347989148</v>
      </c>
      <c r="S40" s="15">
        <f>IF(S$19="-","-",S$19*'3h Losses'!R17)</f>
        <v>0.284427158324419</v>
      </c>
      <c r="T40" s="15">
        <f>IF(T$19="-","-",T$19*'3h Losses'!S17)</f>
        <v>0.29233665714661644</v>
      </c>
      <c r="U40" s="15">
        <f>IF(U$19="-","-",U$19*'3h Losses'!T17)</f>
        <v>0.32912424274979279</v>
      </c>
      <c r="V40" s="15">
        <f>IF(V$19="-","-",V$19*'3h Losses'!U17)</f>
        <v>0.46915495874552093</v>
      </c>
      <c r="W40" s="15">
        <f>IF(W$19="-","-",W$19*'3h Losses'!V17)</f>
        <v>0.43697205580359161</v>
      </c>
      <c r="X40" s="15">
        <f>IF(X$19="-","-",X$19*'3h Losses'!W17)</f>
        <v>0.4606000961795319</v>
      </c>
      <c r="Y40" s="28"/>
      <c r="Z40" s="15">
        <f>IF(X$19="-","-",X$19*'3h Losses'!W17)</f>
        <v>0.4606000961795319</v>
      </c>
      <c r="AA40" s="15">
        <f>IF(AA$19="-","-",AA$19*'3h Losses'!Z17)</f>
        <v>0.44304222078946282</v>
      </c>
      <c r="AB40" s="15">
        <f>IF(AB$19="-","-",AB$19*'3h Losses'!AA17)</f>
        <v>0.49940492952409415</v>
      </c>
      <c r="AC40" s="15">
        <f>IF(AC$19="-","-",AC$19*'3h Losses'!AB17)</f>
        <v>0.49940492952409415</v>
      </c>
      <c r="AD40" s="15">
        <f>IF(AD$19="-","-",AD$19*'3h Losses'!AC17)</f>
        <v>0.45680510747900988</v>
      </c>
      <c r="AE40" s="15">
        <f>IF(AE$19="-","-",AE$19*'3h Losses'!AD17)</f>
        <v>0.45680510747900988</v>
      </c>
      <c r="AF40" s="15">
        <f>IF(AF$19="-","-",AF$19*'3h Losses'!AE17)</f>
        <v>0.49597533261880739</v>
      </c>
      <c r="AG40" s="15">
        <f>IF(AG$19="-","-",AG$19*'3h Losses'!AF17)</f>
        <v>0.49597533261880739</v>
      </c>
      <c r="AH40" s="15">
        <f>IF(AH$19="-","-",AH$19*'3h Losses'!AG17)</f>
        <v>0.45919589719265119</v>
      </c>
      <c r="AI40" s="15" t="str">
        <f>IF(AI$19="-","-",AI$19*'3h Losses'!AH17)</f>
        <v>-</v>
      </c>
      <c r="AJ40" s="15" t="str">
        <f>IF(AJ$19="-","-",AJ$19*'3h Losses'!AI17)</f>
        <v>-</v>
      </c>
      <c r="AK40" s="15" t="str">
        <f>IF(AK$19="-","-",AK$19*'3h Losses'!AJ17)</f>
        <v>-</v>
      </c>
      <c r="AL40" s="15" t="str">
        <f>IF(AL$19="-","-",AL$19*'3h Losses'!AK17)</f>
        <v>-</v>
      </c>
      <c r="AM40" s="15" t="str">
        <f>IF(AM$19="-","-",AM$19*'3h Losses'!AL17)</f>
        <v>-</v>
      </c>
      <c r="AN40" s="15" t="str">
        <f>IF(AN$19="-","-",AN$19*'3h Losses'!AM17)</f>
        <v>-</v>
      </c>
      <c r="AO40" s="15" t="str">
        <f>IF(AO$19="-","-",AO$19*'3h Losses'!AN17)</f>
        <v>-</v>
      </c>
      <c r="AP40" s="15" t="str">
        <f>IF(AP$19="-","-",AP$19*'3h Losses'!AO17)</f>
        <v>-</v>
      </c>
      <c r="AQ40" s="15" t="str">
        <f>IF(AQ$19="-","-",AQ$19*'3h Losses'!AP17)</f>
        <v>-</v>
      </c>
      <c r="AR40" s="15" t="str">
        <f>IF(AR$19="-","-",AR$19*'3h Losses'!AQ17)</f>
        <v>-</v>
      </c>
      <c r="AS40" s="15" t="str">
        <f>IF(AS$19="-","-",AS$19*'3h Losses'!AR17)</f>
        <v>-</v>
      </c>
      <c r="AT40" s="15" t="str">
        <f>IF(AT$19="-","-",AT$19*'3h Losses'!AS17)</f>
        <v>-</v>
      </c>
      <c r="AU40" s="15" t="str">
        <f>IF(AU$19="-","-",AU$19*'3h Losses'!AT17)</f>
        <v>-</v>
      </c>
      <c r="AV40" s="15" t="str">
        <f>IF(AV$19="-","-",AV$19*'3h Losses'!AU17)</f>
        <v>-</v>
      </c>
      <c r="AW40" s="15" t="str">
        <f>IF(AW$19="-","-",AW$19*'3h Losses'!AV17)</f>
        <v>-</v>
      </c>
      <c r="AX40" s="15" t="str">
        <f>IF(AX$19="-","-",AX$19*'3h Losses'!AW17)</f>
        <v>-</v>
      </c>
      <c r="AY40" s="15" t="str">
        <f>IF(AY$19="-","-",AY$19*'3h Losses'!AX17)</f>
        <v>-</v>
      </c>
      <c r="AZ40" s="15" t="str">
        <f>IF(AZ$19="-","-",AZ$19*'3h Losses'!AY17)</f>
        <v>-</v>
      </c>
      <c r="BA40" s="15" t="str">
        <f>IF(BA$19="-","-",BA$19*'3h Losses'!AZ17)</f>
        <v>-</v>
      </c>
      <c r="BB40" s="15" t="str">
        <f>IF(BB$19="-","-",BB$19*'3h Losses'!BA17)</f>
        <v>-</v>
      </c>
      <c r="BC40" s="15" t="str">
        <f>IF(BC$19="-","-",BC$19*'3h Losses'!BB17)</f>
        <v>-</v>
      </c>
      <c r="BD40" s="15" t="str">
        <f>IF(BD$19="-","-",BD$19*'3h Losses'!BC17)</f>
        <v>-</v>
      </c>
      <c r="BE40" s="15" t="str">
        <f>IF(BE$19="-","-",BE$19*'3h Losses'!BD17)</f>
        <v>-</v>
      </c>
      <c r="BF40" s="15" t="str">
        <f>IF(BF$19="-","-",BF$19*'3h Losses'!BE17)</f>
        <v>-</v>
      </c>
    </row>
    <row r="41" spans="1:58">
      <c r="A41" s="14"/>
      <c r="B41" s="361"/>
      <c r="C41" s="358"/>
      <c r="D41" s="358"/>
      <c r="E41" s="108" t="s">
        <v>233</v>
      </c>
      <c r="F41" s="360"/>
      <c r="G41" s="28"/>
      <c r="H41" s="15">
        <f>IF(H$19="-","-",H$19*'3h Losses'!G18)</f>
        <v>0.24090912848229701</v>
      </c>
      <c r="I41" s="15">
        <f>IF(I$19="-","-",I$19*'3h Losses'!H18)</f>
        <v>0.2370458149396322</v>
      </c>
      <c r="J41" s="15">
        <f>IF(J$19="-","-",J$19*'3h Losses'!I18)</f>
        <v>0.24273491449818335</v>
      </c>
      <c r="K41" s="15">
        <f>IF(K$19="-","-",K$19*'3h Losses'!J18)</f>
        <v>0.25325108105403266</v>
      </c>
      <c r="L41" s="15">
        <f>IF(L$19="-","-",L$19*'3h Losses'!K18)</f>
        <v>0.25780960051300522</v>
      </c>
      <c r="M41" s="15">
        <f>IF(M$19="-","-",M$19*'3h Losses'!L18)</f>
        <v>0.25310873750032509</v>
      </c>
      <c r="N41" s="15">
        <f>IF(N$19="-","-",N$19*'3h Losses'!M18)</f>
        <v>0.26464258210671682</v>
      </c>
      <c r="O41" s="15">
        <f>IF(O$19="-","-",O$19*'3h Losses'!N18)</f>
        <v>0.27046170743968639</v>
      </c>
      <c r="P41" s="28"/>
      <c r="Q41" s="15">
        <f>IF(Q$19="-","-",Q$19*'3h Losses'!P18)</f>
        <v>0.27046170743968639</v>
      </c>
      <c r="R41" s="15">
        <f>IF(R$19="-","-",R$19*'3h Losses'!Q18)</f>
        <v>0.28014644912789621</v>
      </c>
      <c r="S41" s="15">
        <f>IF(S$19="-","-",S$19*'3h Losses'!R18)</f>
        <v>0.29022310126059714</v>
      </c>
      <c r="T41" s="15">
        <f>IF(T$19="-","-",T$19*'3h Losses'!S18)</f>
        <v>0.30065436531804424</v>
      </c>
      <c r="U41" s="15">
        <f>IF(U$19="-","-",U$19*'3h Losses'!T18)</f>
        <v>0.3384950482805511</v>
      </c>
      <c r="V41" s="15">
        <f>IF(V$19="-","-",V$19*'3h Losses'!U18)</f>
        <v>0.48071444360212917</v>
      </c>
      <c r="W41" s="15">
        <f>IF(W$19="-","-",W$19*'3h Losses'!V18)</f>
        <v>0.44770845697157363</v>
      </c>
      <c r="X41" s="15">
        <f>IF(X$19="-","-",X$19*'3h Losses'!W18)</f>
        <v>0.47191645790955511</v>
      </c>
      <c r="Y41" s="28"/>
      <c r="Z41" s="15">
        <f>IF(X$19="-","-",X$19*'3h Losses'!W18)</f>
        <v>0.47191645790955511</v>
      </c>
      <c r="AA41" s="15">
        <f>IF(AA$19="-","-",AA$19*'3h Losses'!Z18)</f>
        <v>0.4539386880505194</v>
      </c>
      <c r="AB41" s="15">
        <f>IF(AB$19="-","-",AB$19*'3h Losses'!AA18)</f>
        <v>0.51243236840894124</v>
      </c>
      <c r="AC41" s="15">
        <f>IF(AC$19="-","-",AC$19*'3h Losses'!AB18)</f>
        <v>0.51243236840894124</v>
      </c>
      <c r="AD41" s="15">
        <f>IF(AD$19="-","-",AD$19*'3h Losses'!AC18)</f>
        <v>0.46868428650946559</v>
      </c>
      <c r="AE41" s="15">
        <f>IF(AE$19="-","-",AE$19*'3h Losses'!AD18)</f>
        <v>0.46868428650946559</v>
      </c>
      <c r="AF41" s="15">
        <f>IF(AF$19="-","-",AF$19*'3h Losses'!AE18)</f>
        <v>0.50557215877353412</v>
      </c>
      <c r="AG41" s="15">
        <f>IF(AG$19="-","-",AG$19*'3h Losses'!AF18)</f>
        <v>0.50557215877353412</v>
      </c>
      <c r="AH41" s="15">
        <f>IF(AH$19="-","-",AH$19*'3h Losses'!AG18)</f>
        <v>0.46812052193075454</v>
      </c>
      <c r="AI41" s="15" t="str">
        <f>IF(AI$19="-","-",AI$19*'3h Losses'!AH18)</f>
        <v>-</v>
      </c>
      <c r="AJ41" s="15" t="str">
        <f>IF(AJ$19="-","-",AJ$19*'3h Losses'!AI18)</f>
        <v>-</v>
      </c>
      <c r="AK41" s="15" t="str">
        <f>IF(AK$19="-","-",AK$19*'3h Losses'!AJ18)</f>
        <v>-</v>
      </c>
      <c r="AL41" s="15" t="str">
        <f>IF(AL$19="-","-",AL$19*'3h Losses'!AK18)</f>
        <v>-</v>
      </c>
      <c r="AM41" s="15" t="str">
        <f>IF(AM$19="-","-",AM$19*'3h Losses'!AL18)</f>
        <v>-</v>
      </c>
      <c r="AN41" s="15" t="str">
        <f>IF(AN$19="-","-",AN$19*'3h Losses'!AM18)</f>
        <v>-</v>
      </c>
      <c r="AO41" s="15" t="str">
        <f>IF(AO$19="-","-",AO$19*'3h Losses'!AN18)</f>
        <v>-</v>
      </c>
      <c r="AP41" s="15" t="str">
        <f>IF(AP$19="-","-",AP$19*'3h Losses'!AO18)</f>
        <v>-</v>
      </c>
      <c r="AQ41" s="15" t="str">
        <f>IF(AQ$19="-","-",AQ$19*'3h Losses'!AP18)</f>
        <v>-</v>
      </c>
      <c r="AR41" s="15" t="str">
        <f>IF(AR$19="-","-",AR$19*'3h Losses'!AQ18)</f>
        <v>-</v>
      </c>
      <c r="AS41" s="15" t="str">
        <f>IF(AS$19="-","-",AS$19*'3h Losses'!AR18)</f>
        <v>-</v>
      </c>
      <c r="AT41" s="15" t="str">
        <f>IF(AT$19="-","-",AT$19*'3h Losses'!AS18)</f>
        <v>-</v>
      </c>
      <c r="AU41" s="15" t="str">
        <f>IF(AU$19="-","-",AU$19*'3h Losses'!AT18)</f>
        <v>-</v>
      </c>
      <c r="AV41" s="15" t="str">
        <f>IF(AV$19="-","-",AV$19*'3h Losses'!AU18)</f>
        <v>-</v>
      </c>
      <c r="AW41" s="15" t="str">
        <f>IF(AW$19="-","-",AW$19*'3h Losses'!AV18)</f>
        <v>-</v>
      </c>
      <c r="AX41" s="15" t="str">
        <f>IF(AX$19="-","-",AX$19*'3h Losses'!AW18)</f>
        <v>-</v>
      </c>
      <c r="AY41" s="15" t="str">
        <f>IF(AY$19="-","-",AY$19*'3h Losses'!AX18)</f>
        <v>-</v>
      </c>
      <c r="AZ41" s="15" t="str">
        <f>IF(AZ$19="-","-",AZ$19*'3h Losses'!AY18)</f>
        <v>-</v>
      </c>
      <c r="BA41" s="15" t="str">
        <f>IF(BA$19="-","-",BA$19*'3h Losses'!AZ18)</f>
        <v>-</v>
      </c>
      <c r="BB41" s="15" t="str">
        <f>IF(BB$19="-","-",BB$19*'3h Losses'!BA18)</f>
        <v>-</v>
      </c>
      <c r="BC41" s="15" t="str">
        <f>IF(BC$19="-","-",BC$19*'3h Losses'!BB18)</f>
        <v>-</v>
      </c>
      <c r="BD41" s="15" t="str">
        <f>IF(BD$19="-","-",BD$19*'3h Losses'!BC18)</f>
        <v>-</v>
      </c>
      <c r="BE41" s="15" t="str">
        <f>IF(BE$19="-","-",BE$19*'3h Losses'!BD18)</f>
        <v>-</v>
      </c>
      <c r="BF41" s="15" t="str">
        <f>IF(BF$19="-","-",BF$19*'3h Losses'!BE18)</f>
        <v>-</v>
      </c>
    </row>
    <row r="42" spans="1:58">
      <c r="A42" s="14"/>
      <c r="B42" s="361"/>
      <c r="C42" s="358"/>
      <c r="D42" s="358"/>
      <c r="E42" s="108" t="s">
        <v>234</v>
      </c>
      <c r="F42" s="360"/>
      <c r="G42" s="28"/>
      <c r="H42" s="15">
        <f>IF(H$19="-","-",H$19*'3h Losses'!G19)</f>
        <v>0.23609170583476491</v>
      </c>
      <c r="I42" s="15">
        <f>IF(I$19="-","-",I$19*'3h Losses'!H19)</f>
        <v>0.23230564637654347</v>
      </c>
      <c r="J42" s="15">
        <f>IF(J$19="-","-",J$19*'3h Losses'!I19)</f>
        <v>0.23788098188958048</v>
      </c>
      <c r="K42" s="15">
        <f>IF(K$19="-","-",K$19*'3h Losses'!J19)</f>
        <v>0.24818685828643694</v>
      </c>
      <c r="L42" s="15">
        <f>IF(L$19="-","-",L$19*'3h Losses'!K19)</f>
        <v>0.25265422173559282</v>
      </c>
      <c r="M42" s="15">
        <f>IF(M$19="-","-",M$19*'3h Losses'!L19)</f>
        <v>0.24804736115479598</v>
      </c>
      <c r="N42" s="15">
        <f>IF(N$19="-","-",N$19*'3h Losses'!M19)</f>
        <v>0.25696171913466087</v>
      </c>
      <c r="O42" s="15">
        <f>IF(O$19="-","-",O$19*'3h Losses'!N19)</f>
        <v>0.26261195288584505</v>
      </c>
      <c r="P42" s="28"/>
      <c r="Q42" s="15">
        <f>IF(Q$19="-","-",Q$19*'3h Losses'!P19)</f>
        <v>0.26261195288584505</v>
      </c>
      <c r="R42" s="15">
        <f>IF(R$19="-","-",R$19*'3h Losses'!Q19)</f>
        <v>0.27151623624028887</v>
      </c>
      <c r="S42" s="15">
        <f>IF(S$19="-","-",S$19*'3h Losses'!R19)</f>
        <v>0.28127601204757757</v>
      </c>
      <c r="T42" s="15">
        <f>IF(T$19="-","-",T$19*'3h Losses'!S19)</f>
        <v>0.29100997783509436</v>
      </c>
      <c r="U42" s="15">
        <f>IF(U$19="-","-",U$19*'3h Losses'!T19)</f>
        <v>0.32762281074128846</v>
      </c>
      <c r="V42" s="15">
        <f>IF(V$19="-","-",V$19*'3h Losses'!U19)</f>
        <v>0.46706504986105857</v>
      </c>
      <c r="W42" s="15">
        <f>IF(W$19="-","-",W$19*'3h Losses'!V19)</f>
        <v>0.43501029082288933</v>
      </c>
      <c r="X42" s="15">
        <f>IF(X$19="-","-",X$19*'3h Losses'!W19)</f>
        <v>0.45628384696114349</v>
      </c>
      <c r="Y42" s="28"/>
      <c r="Z42" s="15">
        <f>IF(Z$19="-","-",Z$19*'3h Losses'!Z19)</f>
        <v>0.45629007623816642</v>
      </c>
      <c r="AA42" s="15">
        <f>IF(AA$19="-","-",AA$19*'3h Losses'!Z19)</f>
        <v>0.43889936258129519</v>
      </c>
      <c r="AB42" s="15">
        <f>IF(AB$19="-","-",AB$19*'3h Losses'!AA19)</f>
        <v>0.49589939802802802</v>
      </c>
      <c r="AC42" s="15">
        <f>IF(AC$19="-","-",AC$19*'3h Losses'!AB19)</f>
        <v>0.49589939802802802</v>
      </c>
      <c r="AD42" s="15">
        <f>IF(AD$19="-","-",AD$19*'3h Losses'!AC19)</f>
        <v>0.4536410846367735</v>
      </c>
      <c r="AE42" s="15">
        <f>IF(AE$19="-","-",AE$19*'3h Losses'!AD19)</f>
        <v>0.4536410846367735</v>
      </c>
      <c r="AF42" s="15">
        <f>IF(AF$19="-","-",AF$19*'3h Losses'!AE19)</f>
        <v>0.4920381096205636</v>
      </c>
      <c r="AG42" s="15">
        <f>IF(AG$19="-","-",AG$19*'3h Losses'!AF19)</f>
        <v>0.4920381096205636</v>
      </c>
      <c r="AH42" s="15">
        <f>IF(AH$19="-","-",AH$19*'3h Losses'!AG19)</f>
        <v>0.45561748721803164</v>
      </c>
      <c r="AI42" s="15" t="str">
        <f>IF(AI$19="-","-",AI$19*'3h Losses'!AH19)</f>
        <v>-</v>
      </c>
      <c r="AJ42" s="15" t="str">
        <f>IF(AJ$19="-","-",AJ$19*'3h Losses'!AI19)</f>
        <v>-</v>
      </c>
      <c r="AK42" s="15" t="str">
        <f>IF(AK$19="-","-",AK$19*'3h Losses'!AJ19)</f>
        <v>-</v>
      </c>
      <c r="AL42" s="15" t="str">
        <f>IF(AL$19="-","-",AL$19*'3h Losses'!AK19)</f>
        <v>-</v>
      </c>
      <c r="AM42" s="15" t="str">
        <f>IF(AM$19="-","-",AM$19*'3h Losses'!AL19)</f>
        <v>-</v>
      </c>
      <c r="AN42" s="15" t="str">
        <f>IF(AN$19="-","-",AN$19*'3h Losses'!AM19)</f>
        <v>-</v>
      </c>
      <c r="AO42" s="15" t="str">
        <f>IF(AO$19="-","-",AO$19*'3h Losses'!AN19)</f>
        <v>-</v>
      </c>
      <c r="AP42" s="15" t="str">
        <f>IF(AP$19="-","-",AP$19*'3h Losses'!AO19)</f>
        <v>-</v>
      </c>
      <c r="AQ42" s="15" t="str">
        <f>IF(AQ$19="-","-",AQ$19*'3h Losses'!AP19)</f>
        <v>-</v>
      </c>
      <c r="AR42" s="15" t="str">
        <f>IF(AR$19="-","-",AR$19*'3h Losses'!AQ19)</f>
        <v>-</v>
      </c>
      <c r="AS42" s="15" t="str">
        <f>IF(AS$19="-","-",AS$19*'3h Losses'!AR19)</f>
        <v>-</v>
      </c>
      <c r="AT42" s="15" t="str">
        <f>IF(AT$19="-","-",AT$19*'3h Losses'!AS19)</f>
        <v>-</v>
      </c>
      <c r="AU42" s="15" t="str">
        <f>IF(AU$19="-","-",AU$19*'3h Losses'!AT19)</f>
        <v>-</v>
      </c>
      <c r="AV42" s="15" t="str">
        <f>IF(AV$19="-","-",AV$19*'3h Losses'!AU19)</f>
        <v>-</v>
      </c>
      <c r="AW42" s="15" t="str">
        <f>IF(AW$19="-","-",AW$19*'3h Losses'!AV19)</f>
        <v>-</v>
      </c>
      <c r="AX42" s="15" t="str">
        <f>IF(AX$19="-","-",AX$19*'3h Losses'!AW19)</f>
        <v>-</v>
      </c>
      <c r="AY42" s="15" t="str">
        <f>IF(AY$19="-","-",AY$19*'3h Losses'!AX19)</f>
        <v>-</v>
      </c>
      <c r="AZ42" s="15" t="str">
        <f>IF(AZ$19="-","-",AZ$19*'3h Losses'!AY19)</f>
        <v>-</v>
      </c>
      <c r="BA42" s="15" t="str">
        <f>IF(BA$19="-","-",BA$19*'3h Losses'!AZ19)</f>
        <v>-</v>
      </c>
      <c r="BB42" s="15" t="str">
        <f>IF(BB$19="-","-",BB$19*'3h Losses'!BA19)</f>
        <v>-</v>
      </c>
      <c r="BC42" s="15" t="str">
        <f>IF(BC$19="-","-",BC$19*'3h Losses'!BB19)</f>
        <v>-</v>
      </c>
      <c r="BD42" s="15" t="str">
        <f>IF(BD$19="-","-",BD$19*'3h Losses'!BC19)</f>
        <v>-</v>
      </c>
      <c r="BE42" s="15" t="str">
        <f>IF(BE$19="-","-",BE$19*'3h Losses'!BD19)</f>
        <v>-</v>
      </c>
      <c r="BF42" s="15" t="str">
        <f>IF(BF$19="-","-",BF$19*'3h Losses'!BE19)</f>
        <v>-</v>
      </c>
    </row>
    <row r="43" spans="1:58">
      <c r="A43" s="14"/>
      <c r="B43" s="361"/>
      <c r="C43" s="358"/>
      <c r="D43" s="358"/>
      <c r="E43" s="108" t="s">
        <v>235</v>
      </c>
      <c r="F43" s="360"/>
      <c r="G43" s="28"/>
      <c r="H43" s="15">
        <f>IF(H$19="-","-",H$19*'3h Losses'!G20)</f>
        <v>0.23799902246072904</v>
      </c>
      <c r="I43" s="15">
        <f>IF(I$19="-","-",I$19*'3h Losses'!H20)</f>
        <v>0.23418237652287663</v>
      </c>
      <c r="J43" s="15">
        <f>IF(J$19="-","-",J$19*'3h Losses'!I20)</f>
        <v>0.23980275355942568</v>
      </c>
      <c r="K43" s="15">
        <f>IF(K$19="-","-",K$19*'3h Losses'!J20)</f>
        <v>0.25019188815176746</v>
      </c>
      <c r="L43" s="15">
        <f>IF(L$19="-","-",L$19*'3h Losses'!K20)</f>
        <v>0.25469534213849926</v>
      </c>
      <c r="M43" s="15">
        <f>IF(M$19="-","-",M$19*'3h Losses'!L20)</f>
        <v>0.25005126406313527</v>
      </c>
      <c r="N43" s="15">
        <f>IF(N$19="-","-",N$19*'3h Losses'!M20)</f>
        <v>0.25842293069629363</v>
      </c>
      <c r="O43" s="15">
        <f>IF(O$19="-","-",O$19*'3h Losses'!N20)</f>
        <v>0.26410529447412523</v>
      </c>
      <c r="P43" s="28"/>
      <c r="Q43" s="15">
        <f>IF(Q$19="-","-",Q$19*'3h Losses'!P20)</f>
        <v>0.26410529447412523</v>
      </c>
      <c r="R43" s="15">
        <f>IF(R$19="-","-",R$19*'3h Losses'!Q20)</f>
        <v>0.27161444077958369</v>
      </c>
      <c r="S43" s="15">
        <f>IF(S$19="-","-",S$19*'3h Losses'!R20)</f>
        <v>0.28137775894820843</v>
      </c>
      <c r="T43" s="15">
        <f>IF(T$19="-","-",T$19*'3h Losses'!S20)</f>
        <v>0.28880695673113327</v>
      </c>
      <c r="U43" s="15">
        <f>IF(U$19="-","-",U$19*'3h Losses'!T20)</f>
        <v>0.32514195978801874</v>
      </c>
      <c r="V43" s="15">
        <f>IF(V$19="-","-",V$19*'3h Losses'!U20)</f>
        <v>0.46338053353388881</v>
      </c>
      <c r="W43" s="15">
        <f>IF(W$19="-","-",W$19*'3h Losses'!V20)</f>
        <v>0.43158320918297172</v>
      </c>
      <c r="X43" s="15">
        <f>IF(X$19="-","-",X$19*'3h Losses'!W20)</f>
        <v>0.45201058767432134</v>
      </c>
      <c r="Y43" s="28"/>
      <c r="Z43" s="15">
        <f>IF(X$19="-","-",X$19*'3h Losses'!W20)</f>
        <v>0.45201058767432134</v>
      </c>
      <c r="AA43" s="15">
        <f>IF(AA$19="-","-",AA$19*'3h Losses'!Z20)</f>
        <v>0.43478798040017835</v>
      </c>
      <c r="AB43" s="15">
        <f>IF(AB$19="-","-",AB$19*'3h Losses'!AA20)</f>
        <v>0.49359281401216026</v>
      </c>
      <c r="AC43" s="15">
        <f>IF(AC$19="-","-",AC$19*'3h Losses'!AB20)</f>
        <v>0.49359281401216026</v>
      </c>
      <c r="AD43" s="15">
        <f>IF(AD$19="-","-",AD$19*'3h Losses'!AC20)</f>
        <v>0.4515308902345439</v>
      </c>
      <c r="AE43" s="15">
        <f>IF(AE$19="-","-",AE$19*'3h Losses'!AD20)</f>
        <v>0.4515308902345439</v>
      </c>
      <c r="AF43" s="15">
        <f>IF(AF$19="-","-",AF$19*'3h Losses'!AE20)</f>
        <v>0.48884437249030921</v>
      </c>
      <c r="AG43" s="15">
        <f>IF(AG$19="-","-",AG$19*'3h Losses'!AF20)</f>
        <v>0.48884437249030921</v>
      </c>
      <c r="AH43" s="15">
        <f>IF(AH$19="-","-",AH$19*'3h Losses'!AG20)</f>
        <v>0.44749837755451932</v>
      </c>
      <c r="AI43" s="15" t="str">
        <f>IF(AI$19="-","-",AI$19*'3h Losses'!AH20)</f>
        <v>-</v>
      </c>
      <c r="AJ43" s="15" t="str">
        <f>IF(AJ$19="-","-",AJ$19*'3h Losses'!AI20)</f>
        <v>-</v>
      </c>
      <c r="AK43" s="15" t="str">
        <f>IF(AK$19="-","-",AK$19*'3h Losses'!AJ20)</f>
        <v>-</v>
      </c>
      <c r="AL43" s="15" t="str">
        <f>IF(AL$19="-","-",AL$19*'3h Losses'!AK20)</f>
        <v>-</v>
      </c>
      <c r="AM43" s="15" t="str">
        <f>IF(AM$19="-","-",AM$19*'3h Losses'!AL20)</f>
        <v>-</v>
      </c>
      <c r="AN43" s="15" t="str">
        <f>IF(AN$19="-","-",AN$19*'3h Losses'!AM20)</f>
        <v>-</v>
      </c>
      <c r="AO43" s="15" t="str">
        <f>IF(AO$19="-","-",AO$19*'3h Losses'!AN20)</f>
        <v>-</v>
      </c>
      <c r="AP43" s="15" t="str">
        <f>IF(AP$19="-","-",AP$19*'3h Losses'!AO20)</f>
        <v>-</v>
      </c>
      <c r="AQ43" s="15" t="str">
        <f>IF(AQ$19="-","-",AQ$19*'3h Losses'!AP20)</f>
        <v>-</v>
      </c>
      <c r="AR43" s="15" t="str">
        <f>IF(AR$19="-","-",AR$19*'3h Losses'!AQ20)</f>
        <v>-</v>
      </c>
      <c r="AS43" s="15" t="str">
        <f>IF(AS$19="-","-",AS$19*'3h Losses'!AR20)</f>
        <v>-</v>
      </c>
      <c r="AT43" s="15" t="str">
        <f>IF(AT$19="-","-",AT$19*'3h Losses'!AS20)</f>
        <v>-</v>
      </c>
      <c r="AU43" s="15" t="str">
        <f>IF(AU$19="-","-",AU$19*'3h Losses'!AT20)</f>
        <v>-</v>
      </c>
      <c r="AV43" s="15" t="str">
        <f>IF(AV$19="-","-",AV$19*'3h Losses'!AU20)</f>
        <v>-</v>
      </c>
      <c r="AW43" s="15" t="str">
        <f>IF(AW$19="-","-",AW$19*'3h Losses'!AV20)</f>
        <v>-</v>
      </c>
      <c r="AX43" s="15" t="str">
        <f>IF(AX$19="-","-",AX$19*'3h Losses'!AW20)</f>
        <v>-</v>
      </c>
      <c r="AY43" s="15" t="str">
        <f>IF(AY$19="-","-",AY$19*'3h Losses'!AX20)</f>
        <v>-</v>
      </c>
      <c r="AZ43" s="15" t="str">
        <f>IF(AZ$19="-","-",AZ$19*'3h Losses'!AY20)</f>
        <v>-</v>
      </c>
      <c r="BA43" s="15" t="str">
        <f>IF(BA$19="-","-",BA$19*'3h Losses'!AZ20)</f>
        <v>-</v>
      </c>
      <c r="BB43" s="15" t="str">
        <f>IF(BB$19="-","-",BB$19*'3h Losses'!BA20)</f>
        <v>-</v>
      </c>
      <c r="BC43" s="15" t="str">
        <f>IF(BC$19="-","-",BC$19*'3h Losses'!BB20)</f>
        <v>-</v>
      </c>
      <c r="BD43" s="15" t="str">
        <f>IF(BD$19="-","-",BD$19*'3h Losses'!BC20)</f>
        <v>-</v>
      </c>
      <c r="BE43" s="15" t="str">
        <f>IF(BE$19="-","-",BE$19*'3h Losses'!BD20)</f>
        <v>-</v>
      </c>
      <c r="BF43" s="15" t="str">
        <f>IF(BF$19="-","-",BF$19*'3h Losses'!BE20)</f>
        <v>-</v>
      </c>
    </row>
    <row r="44" spans="1:58">
      <c r="A44" s="14"/>
      <c r="B44" s="361"/>
      <c r="C44" s="358"/>
      <c r="D44" s="358"/>
      <c r="E44" s="108" t="s">
        <v>236</v>
      </c>
      <c r="F44" s="360"/>
      <c r="G44" s="28"/>
      <c r="H44" s="15">
        <f>IF(H$19="-","-",H$19*'3h Losses'!G21)</f>
        <v>0.23910681513353765</v>
      </c>
      <c r="I44" s="15">
        <f>IF(I$19="-","-",I$19*'3h Losses'!H21)</f>
        <v>0.23527240419664891</v>
      </c>
      <c r="J44" s="15">
        <f>IF(J$19="-","-",J$19*'3h Losses'!I21)</f>
        <v>0.24091894189736848</v>
      </c>
      <c r="K44" s="15">
        <f>IF(K$19="-","-",K$19*'3h Losses'!J21)</f>
        <v>0.2513564338613466</v>
      </c>
      <c r="L44" s="15">
        <f>IF(L$19="-","-",L$19*'3h Losses'!K21)</f>
        <v>0.25588084967085084</v>
      </c>
      <c r="M44" s="15">
        <f>IF(M$19="-","-",M$19*'3h Losses'!L21)</f>
        <v>0.25121515522239996</v>
      </c>
      <c r="N44" s="15">
        <f>IF(N$19="-","-",N$19*'3h Losses'!M21)</f>
        <v>0.2619874380421231</v>
      </c>
      <c r="O44" s="15">
        <f>IF(O$19="-","-",O$19*'3h Losses'!N21)</f>
        <v>0.26774818041961373</v>
      </c>
      <c r="P44" s="28"/>
      <c r="Q44" s="15">
        <f>IF(Q$19="-","-",Q$19*'3h Losses'!P21)</f>
        <v>0.26774818041961373</v>
      </c>
      <c r="R44" s="15">
        <f>IF(R$19="-","-",R$19*'3h Losses'!Q21)</f>
        <v>0.27682661588263824</v>
      </c>
      <c r="S44" s="15">
        <f>IF(S$19="-","-",S$19*'3h Losses'!R21)</f>
        <v>0.28677810484627891</v>
      </c>
      <c r="T44" s="15">
        <f>IF(T$19="-","-",T$19*'3h Losses'!S21)</f>
        <v>0.294776889154862</v>
      </c>
      <c r="U44" s="15">
        <f>IF(U$19="-","-",U$19*'3h Losses'!T21)</f>
        <v>0.33186932808902408</v>
      </c>
      <c r="V44" s="15">
        <f>IF(V$19="-","-",V$19*'3h Losses'!U21)</f>
        <v>0.46952966356840348</v>
      </c>
      <c r="W44" s="15">
        <f>IF(W$19="-","-",W$19*'3h Losses'!V21)</f>
        <v>0.43730757061707909</v>
      </c>
      <c r="X44" s="15">
        <f>IF(X$19="-","-",X$19*'3h Losses'!W21)</f>
        <v>0.45736794890607807</v>
      </c>
      <c r="Y44" s="28"/>
      <c r="Z44" s="15">
        <f>IF(X$19="-","-",X$19*'3h Losses'!W21)</f>
        <v>0.45736794890607807</v>
      </c>
      <c r="AA44" s="15">
        <f>IF(AA$19="-","-",AA$19*'3h Losses'!Z21)</f>
        <v>0.43916381403690097</v>
      </c>
      <c r="AB44" s="15">
        <f>IF(AB$19="-","-",AB$19*'3h Losses'!AA21)</f>
        <v>0.49312900878860394</v>
      </c>
      <c r="AC44" s="15">
        <f>IF(AC$19="-","-",AC$19*'3h Losses'!AB21)</f>
        <v>0.49312900878860394</v>
      </c>
      <c r="AD44" s="15">
        <f>IF(AD$19="-","-",AD$19*'3h Losses'!AC21)</f>
        <v>0.45111305045444683</v>
      </c>
      <c r="AE44" s="15">
        <f>IF(AE$19="-","-",AE$19*'3h Losses'!AD21)</f>
        <v>0.45111305045444683</v>
      </c>
      <c r="AF44" s="15">
        <f>IF(AF$19="-","-",AF$19*'3h Losses'!AE21)</f>
        <v>0.48839200338440608</v>
      </c>
      <c r="AG44" s="15">
        <f>IF(AG$19="-","-",AG$19*'3h Losses'!AF21)</f>
        <v>0.48839200338440608</v>
      </c>
      <c r="AH44" s="15">
        <f>IF(AH$19="-","-",AH$19*'3h Losses'!AG21)</f>
        <v>0.46385346140975808</v>
      </c>
      <c r="AI44" s="15" t="str">
        <f>IF(AI$19="-","-",AI$19*'3h Losses'!AH21)</f>
        <v>-</v>
      </c>
      <c r="AJ44" s="15" t="str">
        <f>IF(AJ$19="-","-",AJ$19*'3h Losses'!AI21)</f>
        <v>-</v>
      </c>
      <c r="AK44" s="15" t="str">
        <f>IF(AK$19="-","-",AK$19*'3h Losses'!AJ21)</f>
        <v>-</v>
      </c>
      <c r="AL44" s="15" t="str">
        <f>IF(AL$19="-","-",AL$19*'3h Losses'!AK21)</f>
        <v>-</v>
      </c>
      <c r="AM44" s="15" t="str">
        <f>IF(AM$19="-","-",AM$19*'3h Losses'!AL21)</f>
        <v>-</v>
      </c>
      <c r="AN44" s="15" t="str">
        <f>IF(AN$19="-","-",AN$19*'3h Losses'!AM21)</f>
        <v>-</v>
      </c>
      <c r="AO44" s="15" t="str">
        <f>IF(AO$19="-","-",AO$19*'3h Losses'!AN21)</f>
        <v>-</v>
      </c>
      <c r="AP44" s="15" t="str">
        <f>IF(AP$19="-","-",AP$19*'3h Losses'!AO21)</f>
        <v>-</v>
      </c>
      <c r="AQ44" s="15" t="str">
        <f>IF(AQ$19="-","-",AQ$19*'3h Losses'!AP21)</f>
        <v>-</v>
      </c>
      <c r="AR44" s="15" t="str">
        <f>IF(AR$19="-","-",AR$19*'3h Losses'!AQ21)</f>
        <v>-</v>
      </c>
      <c r="AS44" s="15" t="str">
        <f>IF(AS$19="-","-",AS$19*'3h Losses'!AR21)</f>
        <v>-</v>
      </c>
      <c r="AT44" s="15" t="str">
        <f>IF(AT$19="-","-",AT$19*'3h Losses'!AS21)</f>
        <v>-</v>
      </c>
      <c r="AU44" s="15" t="str">
        <f>IF(AU$19="-","-",AU$19*'3h Losses'!AT21)</f>
        <v>-</v>
      </c>
      <c r="AV44" s="15" t="str">
        <f>IF(AV$19="-","-",AV$19*'3h Losses'!AU21)</f>
        <v>-</v>
      </c>
      <c r="AW44" s="15" t="str">
        <f>IF(AW$19="-","-",AW$19*'3h Losses'!AV21)</f>
        <v>-</v>
      </c>
      <c r="AX44" s="15" t="str">
        <f>IF(AX$19="-","-",AX$19*'3h Losses'!AW21)</f>
        <v>-</v>
      </c>
      <c r="AY44" s="15" t="str">
        <f>IF(AY$19="-","-",AY$19*'3h Losses'!AX21)</f>
        <v>-</v>
      </c>
      <c r="AZ44" s="15" t="str">
        <f>IF(AZ$19="-","-",AZ$19*'3h Losses'!AY21)</f>
        <v>-</v>
      </c>
      <c r="BA44" s="15" t="str">
        <f>IF(BA$19="-","-",BA$19*'3h Losses'!AZ21)</f>
        <v>-</v>
      </c>
      <c r="BB44" s="15" t="str">
        <f>IF(BB$19="-","-",BB$19*'3h Losses'!BA21)</f>
        <v>-</v>
      </c>
      <c r="BC44" s="15" t="str">
        <f>IF(BC$19="-","-",BC$19*'3h Losses'!BB21)</f>
        <v>-</v>
      </c>
      <c r="BD44" s="15" t="str">
        <f>IF(BD$19="-","-",BD$19*'3h Losses'!BC21)</f>
        <v>-</v>
      </c>
      <c r="BE44" s="15" t="str">
        <f>IF(BE$19="-","-",BE$19*'3h Losses'!BD21)</f>
        <v>-</v>
      </c>
      <c r="BF44" s="15" t="str">
        <f>IF(BF$19="-","-",BF$19*'3h Losses'!BE21)</f>
        <v>-</v>
      </c>
    </row>
    <row r="45" spans="1:58">
      <c r="A45" s="14"/>
      <c r="B45" s="361"/>
      <c r="C45" s="358"/>
      <c r="D45" s="358"/>
      <c r="E45" s="108" t="s">
        <v>237</v>
      </c>
      <c r="F45" s="360"/>
      <c r="G45" s="28"/>
      <c r="H45" s="15">
        <f>IF(H$19="-","-",H$19*'3h Losses'!G22)</f>
        <v>0.23498638819709181</v>
      </c>
      <c r="I45" s="15">
        <f>IF(I$19="-","-",I$19*'3h Losses'!H22)</f>
        <v>0.23121805404726972</v>
      </c>
      <c r="J45" s="15">
        <f>IF(J$19="-","-",J$19*'3h Losses'!I22)</f>
        <v>0.23676728734440419</v>
      </c>
      <c r="K45" s="15">
        <f>IF(K$19="-","-",K$19*'3h Losses'!J22)</f>
        <v>0.24702491440987115</v>
      </c>
      <c r="L45" s="15">
        <f>IF(L$19="-","-",L$19*'3h Losses'!K22)</f>
        <v>0.25147136286924887</v>
      </c>
      <c r="M45" s="15">
        <f>IF(M$19="-","-",M$19*'3h Losses'!L22)</f>
        <v>0.24688607036614563</v>
      </c>
      <c r="N45" s="15">
        <f>IF(N$19="-","-",N$19*'3h Losses'!M22)</f>
        <v>0.25651794728245908</v>
      </c>
      <c r="O45" s="15">
        <f>IF(O$19="-","-",O$19*'3h Losses'!N22)</f>
        <v>0.26215842310275156</v>
      </c>
      <c r="P45" s="28"/>
      <c r="Q45" s="15">
        <f>IF(Q$19="-","-",Q$19*'3h Losses'!P22)</f>
        <v>0.26215842310275156</v>
      </c>
      <c r="R45" s="15">
        <f>IF(R$19="-","-",R$19*'3h Losses'!Q22)</f>
        <v>0.27104732879576765</v>
      </c>
      <c r="S45" s="15">
        <f>IF(S$19="-","-",S$19*'3h Losses'!R22)</f>
        <v>0.28204060865469743</v>
      </c>
      <c r="T45" s="15">
        <f>IF(T$19="-","-",T$19*'3h Losses'!S22)</f>
        <v>0.29035029113568733</v>
      </c>
      <c r="U45" s="15">
        <f>IF(U$19="-","-",U$19*'3h Losses'!T22)</f>
        <v>0.32802706263615455</v>
      </c>
      <c r="V45" s="15">
        <f>IF(V$19="-","-",V$19*'3h Losses'!U22)</f>
        <v>0.46764135872979962</v>
      </c>
      <c r="W45" s="15">
        <f>IF(W$19="-","-",W$19*'3h Losses'!V22)</f>
        <v>0.43467134717492278</v>
      </c>
      <c r="X45" s="15">
        <f>IF(X$19="-","-",X$19*'3h Losses'!W22)</f>
        <v>0.45461079538391114</v>
      </c>
      <c r="Y45" s="28"/>
      <c r="Z45" s="15">
        <f>IF(X$19="-","-",X$19*'3h Losses'!W22)</f>
        <v>0.45461079538391114</v>
      </c>
      <c r="AA45" s="15">
        <f>IF(AA$19="-","-",AA$19*'3h Losses'!Z22)</f>
        <v>0.43717198570214033</v>
      </c>
      <c r="AB45" s="15">
        <f>IF(AB$19="-","-",AB$19*'3h Losses'!AA22)</f>
        <v>0.49532329129558972</v>
      </c>
      <c r="AC45" s="15">
        <f>IF(AC$19="-","-",AC$19*'3h Losses'!AB22)</f>
        <v>0.49532329129558972</v>
      </c>
      <c r="AD45" s="15">
        <f>IF(AD$19="-","-",AD$19*'3h Losses'!AC22)</f>
        <v>0.45311938001858393</v>
      </c>
      <c r="AE45" s="15">
        <f>IF(AE$19="-","-",AE$19*'3h Losses'!AD22)</f>
        <v>0.45311938001858393</v>
      </c>
      <c r="AF45" s="15">
        <f>IF(AF$19="-","-",AF$19*'3h Losses'!AE22)</f>
        <v>0.49056413144474742</v>
      </c>
      <c r="AG45" s="15">
        <f>IF(AG$19="-","-",AG$19*'3h Losses'!AF22)</f>
        <v>0.49056413144474742</v>
      </c>
      <c r="AH45" s="15">
        <f>IF(AH$19="-","-",AH$19*'3h Losses'!AG22)</f>
        <v>0.45388894777703526</v>
      </c>
      <c r="AI45" s="15" t="str">
        <f>IF(AI$19="-","-",AI$19*'3h Losses'!AH22)</f>
        <v>-</v>
      </c>
      <c r="AJ45" s="15" t="str">
        <f>IF(AJ$19="-","-",AJ$19*'3h Losses'!AI22)</f>
        <v>-</v>
      </c>
      <c r="AK45" s="15" t="str">
        <f>IF(AK$19="-","-",AK$19*'3h Losses'!AJ22)</f>
        <v>-</v>
      </c>
      <c r="AL45" s="15" t="str">
        <f>IF(AL$19="-","-",AL$19*'3h Losses'!AK22)</f>
        <v>-</v>
      </c>
      <c r="AM45" s="15" t="str">
        <f>IF(AM$19="-","-",AM$19*'3h Losses'!AL22)</f>
        <v>-</v>
      </c>
      <c r="AN45" s="15" t="str">
        <f>IF(AN$19="-","-",AN$19*'3h Losses'!AM22)</f>
        <v>-</v>
      </c>
      <c r="AO45" s="15" t="str">
        <f>IF(AO$19="-","-",AO$19*'3h Losses'!AN22)</f>
        <v>-</v>
      </c>
      <c r="AP45" s="15" t="str">
        <f>IF(AP$19="-","-",AP$19*'3h Losses'!AO22)</f>
        <v>-</v>
      </c>
      <c r="AQ45" s="15" t="str">
        <f>IF(AQ$19="-","-",AQ$19*'3h Losses'!AP22)</f>
        <v>-</v>
      </c>
      <c r="AR45" s="15" t="str">
        <f>IF(AR$19="-","-",AR$19*'3h Losses'!AQ22)</f>
        <v>-</v>
      </c>
      <c r="AS45" s="15" t="str">
        <f>IF(AS$19="-","-",AS$19*'3h Losses'!AR22)</f>
        <v>-</v>
      </c>
      <c r="AT45" s="15" t="str">
        <f>IF(AT$19="-","-",AT$19*'3h Losses'!AS22)</f>
        <v>-</v>
      </c>
      <c r="AU45" s="15" t="str">
        <f>IF(AU$19="-","-",AU$19*'3h Losses'!AT22)</f>
        <v>-</v>
      </c>
      <c r="AV45" s="15" t="str">
        <f>IF(AV$19="-","-",AV$19*'3h Losses'!AU22)</f>
        <v>-</v>
      </c>
      <c r="AW45" s="15" t="str">
        <f>IF(AW$19="-","-",AW$19*'3h Losses'!AV22)</f>
        <v>-</v>
      </c>
      <c r="AX45" s="15" t="str">
        <f>IF(AX$19="-","-",AX$19*'3h Losses'!AW22)</f>
        <v>-</v>
      </c>
      <c r="AY45" s="15" t="str">
        <f>IF(AY$19="-","-",AY$19*'3h Losses'!AX22)</f>
        <v>-</v>
      </c>
      <c r="AZ45" s="15" t="str">
        <f>IF(AZ$19="-","-",AZ$19*'3h Losses'!AY22)</f>
        <v>-</v>
      </c>
      <c r="BA45" s="15" t="str">
        <f>IF(BA$19="-","-",BA$19*'3h Losses'!AZ22)</f>
        <v>-</v>
      </c>
      <c r="BB45" s="15" t="str">
        <f>IF(BB$19="-","-",BB$19*'3h Losses'!BA22)</f>
        <v>-</v>
      </c>
      <c r="BC45" s="15" t="str">
        <f>IF(BC$19="-","-",BC$19*'3h Losses'!BB22)</f>
        <v>-</v>
      </c>
      <c r="BD45" s="15" t="str">
        <f>IF(BD$19="-","-",BD$19*'3h Losses'!BC22)</f>
        <v>-</v>
      </c>
      <c r="BE45" s="15" t="str">
        <f>IF(BE$19="-","-",BE$19*'3h Losses'!BD22)</f>
        <v>-</v>
      </c>
      <c r="BF45" s="15" t="str">
        <f>IF(BF$19="-","-",BF$19*'3h Losses'!BE22)</f>
        <v>-</v>
      </c>
    </row>
    <row r="46" spans="1:58">
      <c r="A46" s="14"/>
      <c r="B46" s="361"/>
      <c r="C46" s="358"/>
      <c r="D46" s="358"/>
      <c r="E46" s="108" t="s">
        <v>238</v>
      </c>
      <c r="F46" s="360"/>
      <c r="G46" s="28"/>
      <c r="H46" s="15">
        <f>IF(H$19="-","-",H$19*'3h Losses'!G23)</f>
        <v>0.23769713802109035</v>
      </c>
      <c r="I46" s="15">
        <f>IF(I$19="-","-",I$19*'3h Losses'!H23)</f>
        <v>0.23388533322085414</v>
      </c>
      <c r="J46" s="15">
        <f>IF(J$19="-","-",J$19*'3h Losses'!I23)</f>
        <v>0.23949858121815462</v>
      </c>
      <c r="K46" s="15">
        <f>IF(K$19="-","-",K$19*'3h Losses'!J23)</f>
        <v>0.24987453794933415</v>
      </c>
      <c r="L46" s="15">
        <f>IF(L$19="-","-",L$19*'3h Losses'!K23)</f>
        <v>0.25437227963242215</v>
      </c>
      <c r="M46" s="15">
        <f>IF(M$19="-","-",M$19*'3h Losses'!L23)</f>
        <v>0.24973409223212453</v>
      </c>
      <c r="N46" s="15">
        <f>IF(N$19="-","-",N$19*'3h Losses'!M23)</f>
        <v>0.2581452056217905</v>
      </c>
      <c r="O46" s="15">
        <f>IF(O$19="-","-",O$19*'3h Losses'!N23)</f>
        <v>0.26382146260832728</v>
      </c>
      <c r="P46" s="28"/>
      <c r="Q46" s="15">
        <f>IF(Q$19="-","-",Q$19*'3h Losses'!P23)</f>
        <v>0.26382146260832728</v>
      </c>
      <c r="R46" s="15">
        <f>IF(R$19="-","-",R$19*'3h Losses'!Q23)</f>
        <v>0.27321675474040669</v>
      </c>
      <c r="S46" s="15">
        <f>IF(S$19="-","-",S$19*'3h Losses'!R23)</f>
        <v>0.2830387672019184</v>
      </c>
      <c r="T46" s="15">
        <f>IF(T$19="-","-",T$19*'3h Losses'!S23)</f>
        <v>0.29203876064145606</v>
      </c>
      <c r="U46" s="15">
        <f>IF(U$19="-","-",U$19*'3h Losses'!T23)</f>
        <v>0.32879172808780061</v>
      </c>
      <c r="V46" s="15">
        <f>IF(V$19="-","-",V$19*'3h Losses'!U23)</f>
        <v>0.46817694757370121</v>
      </c>
      <c r="W46" s="15">
        <f>IF(W$19="-","-",W$19*'3h Losses'!V23)</f>
        <v>0.43605681255440581</v>
      </c>
      <c r="X46" s="15">
        <f>IF(X$19="-","-",X$19*'3h Losses'!W23)</f>
        <v>0.45861313764306716</v>
      </c>
      <c r="Y46" s="28"/>
      <c r="Z46" s="15">
        <f>IF(X$19="-","-",X$19*'3h Losses'!W23)</f>
        <v>0.45861313764306716</v>
      </c>
      <c r="AA46" s="15">
        <f>IF(AA$19="-","-",AA$19*'3h Losses'!Z23)</f>
        <v>0.4411291277822062</v>
      </c>
      <c r="AB46" s="15">
        <f>IF(AB$19="-","-",AB$19*'3h Losses'!AA23)</f>
        <v>0.49853968320561609</v>
      </c>
      <c r="AC46" s="15">
        <f>IF(AC$19="-","-",AC$19*'3h Losses'!AB23)</f>
        <v>0.49853968320561609</v>
      </c>
      <c r="AD46" s="15">
        <f>IF(AD$19="-","-",AD$19*'3h Losses'!AC23)</f>
        <v>0.45601784001092938</v>
      </c>
      <c r="AE46" s="15">
        <f>IF(AE$19="-","-",AE$19*'3h Losses'!AD23)</f>
        <v>0.45601784001092938</v>
      </c>
      <c r="AF46" s="15">
        <f>IF(AF$19="-","-",AF$19*'3h Losses'!AE23)</f>
        <v>0.49308390727178358</v>
      </c>
      <c r="AG46" s="15">
        <f>IF(AG$19="-","-",AG$19*'3h Losses'!AF23)</f>
        <v>0.49308390727178358</v>
      </c>
      <c r="AH46" s="15">
        <f>IF(AH$19="-","-",AH$19*'3h Losses'!AG23)</f>
        <v>0.45653228347630492</v>
      </c>
      <c r="AI46" s="15" t="str">
        <f>IF(AI$19="-","-",AI$19*'3h Losses'!AH23)</f>
        <v>-</v>
      </c>
      <c r="AJ46" s="15" t="str">
        <f>IF(AJ$19="-","-",AJ$19*'3h Losses'!AI23)</f>
        <v>-</v>
      </c>
      <c r="AK46" s="15" t="str">
        <f>IF(AK$19="-","-",AK$19*'3h Losses'!AJ23)</f>
        <v>-</v>
      </c>
      <c r="AL46" s="15" t="str">
        <f>IF(AL$19="-","-",AL$19*'3h Losses'!AK23)</f>
        <v>-</v>
      </c>
      <c r="AM46" s="15" t="str">
        <f>IF(AM$19="-","-",AM$19*'3h Losses'!AL23)</f>
        <v>-</v>
      </c>
      <c r="AN46" s="15" t="str">
        <f>IF(AN$19="-","-",AN$19*'3h Losses'!AM23)</f>
        <v>-</v>
      </c>
      <c r="AO46" s="15" t="str">
        <f>IF(AO$19="-","-",AO$19*'3h Losses'!AN23)</f>
        <v>-</v>
      </c>
      <c r="AP46" s="15" t="str">
        <f>IF(AP$19="-","-",AP$19*'3h Losses'!AO23)</f>
        <v>-</v>
      </c>
      <c r="AQ46" s="15" t="str">
        <f>IF(AQ$19="-","-",AQ$19*'3h Losses'!AP23)</f>
        <v>-</v>
      </c>
      <c r="AR46" s="15" t="str">
        <f>IF(AR$19="-","-",AR$19*'3h Losses'!AQ23)</f>
        <v>-</v>
      </c>
      <c r="AS46" s="15" t="str">
        <f>IF(AS$19="-","-",AS$19*'3h Losses'!AR23)</f>
        <v>-</v>
      </c>
      <c r="AT46" s="15" t="str">
        <f>IF(AT$19="-","-",AT$19*'3h Losses'!AS23)</f>
        <v>-</v>
      </c>
      <c r="AU46" s="15" t="str">
        <f>IF(AU$19="-","-",AU$19*'3h Losses'!AT23)</f>
        <v>-</v>
      </c>
      <c r="AV46" s="15" t="str">
        <f>IF(AV$19="-","-",AV$19*'3h Losses'!AU23)</f>
        <v>-</v>
      </c>
      <c r="AW46" s="15" t="str">
        <f>IF(AW$19="-","-",AW$19*'3h Losses'!AV23)</f>
        <v>-</v>
      </c>
      <c r="AX46" s="15" t="str">
        <f>IF(AX$19="-","-",AX$19*'3h Losses'!AW23)</f>
        <v>-</v>
      </c>
      <c r="AY46" s="15" t="str">
        <f>IF(AY$19="-","-",AY$19*'3h Losses'!AX23)</f>
        <v>-</v>
      </c>
      <c r="AZ46" s="15" t="str">
        <f>IF(AZ$19="-","-",AZ$19*'3h Losses'!AY23)</f>
        <v>-</v>
      </c>
      <c r="BA46" s="15" t="str">
        <f>IF(BA$19="-","-",BA$19*'3h Losses'!AZ23)</f>
        <v>-</v>
      </c>
      <c r="BB46" s="15" t="str">
        <f>IF(BB$19="-","-",BB$19*'3h Losses'!BA23)</f>
        <v>-</v>
      </c>
      <c r="BC46" s="15" t="str">
        <f>IF(BC$19="-","-",BC$19*'3h Losses'!BB23)</f>
        <v>-</v>
      </c>
      <c r="BD46" s="15" t="str">
        <f>IF(BD$19="-","-",BD$19*'3h Losses'!BC23)</f>
        <v>-</v>
      </c>
      <c r="BE46" s="15" t="str">
        <f>IF(BE$19="-","-",BE$19*'3h Losses'!BD23)</f>
        <v>-</v>
      </c>
      <c r="BF46" s="15" t="str">
        <f>IF(BF$19="-","-",BF$19*'3h Losses'!BE23)</f>
        <v>-</v>
      </c>
    </row>
    <row r="47" spans="1:58">
      <c r="A47" s="14"/>
      <c r="B47" s="361"/>
      <c r="C47" s="358"/>
      <c r="D47" s="358"/>
      <c r="E47" s="108" t="s">
        <v>239</v>
      </c>
      <c r="F47" s="360"/>
      <c r="G47" s="28"/>
      <c r="H47" s="15">
        <f>IF(H$19="-","-",H$19*'3h Losses'!G24)</f>
        <v>0.23636035184033269</v>
      </c>
      <c r="I47" s="15">
        <f>IF(I$19="-","-",I$19*'3h Losses'!H24)</f>
        <v>0.2325699842690977</v>
      </c>
      <c r="J47" s="15">
        <f>IF(J$19="-","-",J$19*'3h Losses'!I24)</f>
        <v>0.23815166389155604</v>
      </c>
      <c r="K47" s="15">
        <f>IF(K$19="-","-",K$19*'3h Losses'!J24)</f>
        <v>0.24846926722527415</v>
      </c>
      <c r="L47" s="15">
        <f>IF(L$19="-","-",L$19*'3h Losses'!K24)</f>
        <v>0.25294171403532911</v>
      </c>
      <c r="M47" s="15">
        <f>IF(M$19="-","-",M$19*'3h Losses'!L24)</f>
        <v>0.24832961136146992</v>
      </c>
      <c r="N47" s="15">
        <f>IF(N$19="-","-",N$19*'3h Losses'!M24)</f>
        <v>0.25664840040339315</v>
      </c>
      <c r="O47" s="15">
        <f>IF(O$19="-","-",O$19*'3h Losses'!N24)</f>
        <v>0.26229174470786815</v>
      </c>
      <c r="P47" s="28"/>
      <c r="Q47" s="15">
        <f>IF(Q$19="-","-",Q$19*'3h Losses'!P24)</f>
        <v>0.26229174470786815</v>
      </c>
      <c r="R47" s="15">
        <f>IF(R$19="-","-",R$19*'3h Losses'!Q24)</f>
        <v>0.27118517088571437</v>
      </c>
      <c r="S47" s="15">
        <f>IF(S$19="-","-",S$19*'3h Losses'!R24)</f>
        <v>0.28093230295596733</v>
      </c>
      <c r="T47" s="15">
        <f>IF(T$19="-","-",T$19*'3h Losses'!S24)</f>
        <v>0.28813457270274728</v>
      </c>
      <c r="U47" s="15">
        <f>IF(U$19="-","-",U$19*'3h Losses'!T24)</f>
        <v>0.32438101021773008</v>
      </c>
      <c r="V47" s="15">
        <f>IF(V$19="-","-",V$19*'3h Losses'!U24)</f>
        <v>0.46244347995342766</v>
      </c>
      <c r="W47" s="15">
        <f>IF(W$19="-","-",W$19*'3h Losses'!V24)</f>
        <v>0.43072088191628738</v>
      </c>
      <c r="X47" s="15">
        <f>IF(X$19="-","-",X$19*'3h Losses'!W24)</f>
        <v>0.45528320617017909</v>
      </c>
      <c r="Y47" s="28"/>
      <c r="Z47" s="15">
        <f>IF(X$19="-","-",X$19*'3h Losses'!W24)</f>
        <v>0.45528320617017909</v>
      </c>
      <c r="AA47" s="15">
        <f>IF(AA$19="-","-",AA$19*'3h Losses'!Z24)</f>
        <v>0.4379341150666779</v>
      </c>
      <c r="AB47" s="15">
        <f>IF(AB$19="-","-",AB$19*'3h Losses'!AA24)</f>
        <v>0.4948087934333173</v>
      </c>
      <c r="AC47" s="15">
        <f>IF(AC$19="-","-",AC$19*'3h Losses'!AB24)</f>
        <v>0.4948087934333173</v>
      </c>
      <c r="AD47" s="15">
        <f>IF(AD$19="-","-",AD$19*'3h Losses'!AC24)</f>
        <v>0.45266805487671968</v>
      </c>
      <c r="AE47" s="15">
        <f>IF(AE$19="-","-",AE$19*'3h Losses'!AD24)</f>
        <v>0.45266805487671968</v>
      </c>
      <c r="AF47" s="15">
        <f>IF(AF$19="-","-",AF$19*'3h Losses'!AE24)</f>
        <v>0.49199151475123853</v>
      </c>
      <c r="AG47" s="15">
        <f>IF(AG$19="-","-",AG$19*'3h Losses'!AF24)</f>
        <v>0.49199151475123853</v>
      </c>
      <c r="AH47" s="15">
        <f>IF(AH$19="-","-",AH$19*'3h Losses'!AG24)</f>
        <v>0.45559105597701915</v>
      </c>
      <c r="AI47" s="15" t="str">
        <f>IF(AI$19="-","-",AI$19*'3h Losses'!AH24)</f>
        <v>-</v>
      </c>
      <c r="AJ47" s="15" t="str">
        <f>IF(AJ$19="-","-",AJ$19*'3h Losses'!AI24)</f>
        <v>-</v>
      </c>
      <c r="AK47" s="15" t="str">
        <f>IF(AK$19="-","-",AK$19*'3h Losses'!AJ24)</f>
        <v>-</v>
      </c>
      <c r="AL47" s="15" t="str">
        <f>IF(AL$19="-","-",AL$19*'3h Losses'!AK24)</f>
        <v>-</v>
      </c>
      <c r="AM47" s="15" t="str">
        <f>IF(AM$19="-","-",AM$19*'3h Losses'!AL24)</f>
        <v>-</v>
      </c>
      <c r="AN47" s="15" t="str">
        <f>IF(AN$19="-","-",AN$19*'3h Losses'!AM24)</f>
        <v>-</v>
      </c>
      <c r="AO47" s="15" t="str">
        <f>IF(AO$19="-","-",AO$19*'3h Losses'!AN24)</f>
        <v>-</v>
      </c>
      <c r="AP47" s="15" t="str">
        <f>IF(AP$19="-","-",AP$19*'3h Losses'!AO24)</f>
        <v>-</v>
      </c>
      <c r="AQ47" s="15" t="str">
        <f>IF(AQ$19="-","-",AQ$19*'3h Losses'!AP24)</f>
        <v>-</v>
      </c>
      <c r="AR47" s="15" t="str">
        <f>IF(AR$19="-","-",AR$19*'3h Losses'!AQ24)</f>
        <v>-</v>
      </c>
      <c r="AS47" s="15" t="str">
        <f>IF(AS$19="-","-",AS$19*'3h Losses'!AR24)</f>
        <v>-</v>
      </c>
      <c r="AT47" s="15" t="str">
        <f>IF(AT$19="-","-",AT$19*'3h Losses'!AS24)</f>
        <v>-</v>
      </c>
      <c r="AU47" s="15" t="str">
        <f>IF(AU$19="-","-",AU$19*'3h Losses'!AT24)</f>
        <v>-</v>
      </c>
      <c r="AV47" s="15" t="str">
        <f>IF(AV$19="-","-",AV$19*'3h Losses'!AU24)</f>
        <v>-</v>
      </c>
      <c r="AW47" s="15" t="str">
        <f>IF(AW$19="-","-",AW$19*'3h Losses'!AV24)</f>
        <v>-</v>
      </c>
      <c r="AX47" s="15" t="str">
        <f>IF(AX$19="-","-",AX$19*'3h Losses'!AW24)</f>
        <v>-</v>
      </c>
      <c r="AY47" s="15" t="str">
        <f>IF(AY$19="-","-",AY$19*'3h Losses'!AX24)</f>
        <v>-</v>
      </c>
      <c r="AZ47" s="15" t="str">
        <f>IF(AZ$19="-","-",AZ$19*'3h Losses'!AY24)</f>
        <v>-</v>
      </c>
      <c r="BA47" s="15" t="str">
        <f>IF(BA$19="-","-",BA$19*'3h Losses'!AZ24)</f>
        <v>-</v>
      </c>
      <c r="BB47" s="15" t="str">
        <f>IF(BB$19="-","-",BB$19*'3h Losses'!BA24)</f>
        <v>-</v>
      </c>
      <c r="BC47" s="15" t="str">
        <f>IF(BC$19="-","-",BC$19*'3h Losses'!BB24)</f>
        <v>-</v>
      </c>
      <c r="BD47" s="15" t="str">
        <f>IF(BD$19="-","-",BD$19*'3h Losses'!BC24)</f>
        <v>-</v>
      </c>
      <c r="BE47" s="15" t="str">
        <f>IF(BE$19="-","-",BE$19*'3h Losses'!BD24)</f>
        <v>-</v>
      </c>
      <c r="BF47" s="15" t="str">
        <f>IF(BF$19="-","-",BF$19*'3h Losses'!BE24)</f>
        <v>-</v>
      </c>
    </row>
    <row r="48" spans="1:58">
      <c r="A48" s="14"/>
      <c r="B48" s="361"/>
      <c r="C48" s="358"/>
      <c r="D48" s="358"/>
      <c r="E48" s="108" t="s">
        <v>240</v>
      </c>
      <c r="F48" s="360"/>
      <c r="G48" s="28"/>
      <c r="H48" s="15">
        <f>IF(H$19="-","-",H$19*'3h Losses'!G25)</f>
        <v>0.23245871540863891</v>
      </c>
      <c r="I48" s="15">
        <f>IF(I$19="-","-",I$19*'3h Losses'!H25)</f>
        <v>0.2287309160138781</v>
      </c>
      <c r="J48" s="15">
        <f>IF(J$19="-","-",J$19*'3h Losses'!I25)</f>
        <v>0.23422045799821115</v>
      </c>
      <c r="K48" s="15">
        <f>IF(K$19="-","-",K$19*'3h Losses'!J25)</f>
        <v>0.24436774707769346</v>
      </c>
      <c r="L48" s="15">
        <f>IF(L$19="-","-",L$19*'3h Losses'!K25)</f>
        <v>0.24876636652509199</v>
      </c>
      <c r="M48" s="15">
        <f>IF(M$19="-","-",M$19*'3h Losses'!L25)</f>
        <v>0.24423039653456538</v>
      </c>
      <c r="N48" s="15">
        <f>IF(N$19="-","-",N$19*'3h Losses'!M25)</f>
        <v>0.25356271875573499</v>
      </c>
      <c r="O48" s="15">
        <f>IF(O$19="-","-",O$19*'3h Losses'!N25)</f>
        <v>0.25913821317716235</v>
      </c>
      <c r="P48" s="28"/>
      <c r="Q48" s="15">
        <f>IF(Q$19="-","-",Q$19*'3h Losses'!P25)</f>
        <v>0.25913821317716235</v>
      </c>
      <c r="R48" s="15">
        <f>IF(R$19="-","-",R$19*'3h Losses'!Q25)</f>
        <v>0.26940419652973191</v>
      </c>
      <c r="S48" s="15">
        <f>IF(S$19="-","-",S$19*'3h Losses'!R25)</f>
        <v>0.2790868929184192</v>
      </c>
      <c r="T48" s="15">
        <f>IF(T$19="-","-",T$19*'3h Losses'!S25)</f>
        <v>0.28730955091018873</v>
      </c>
      <c r="U48" s="15">
        <f>IF(U$19="-","-",U$19*'3h Losses'!T25)</f>
        <v>0.32345331735615507</v>
      </c>
      <c r="V48" s="15">
        <f>IF(V$19="-","-",V$19*'3h Losses'!U25)</f>
        <v>0.45969938064903471</v>
      </c>
      <c r="W48" s="15">
        <f>IF(W$19="-","-",W$19*'3h Losses'!V25)</f>
        <v>0.42816543330704332</v>
      </c>
      <c r="X48" s="15">
        <f>IF(X$19="-","-",X$19*'3h Losses'!W25)</f>
        <v>0.44780643917916307</v>
      </c>
      <c r="Y48" s="28"/>
      <c r="Z48" s="15">
        <f>IF(X$19="-","-",X$19*'3h Losses'!W25)</f>
        <v>0.44780643917916307</v>
      </c>
      <c r="AA48" s="15">
        <f>IF(AA$19="-","-",AA$19*'3h Losses'!Z25)</f>
        <v>0.43073905879314628</v>
      </c>
      <c r="AB48" s="15">
        <f>IF(AB$19="-","-",AB$19*'3h Losses'!AA25)</f>
        <v>0.48614294125588076</v>
      </c>
      <c r="AC48" s="15">
        <f>IF(AC$19="-","-",AC$19*'3h Losses'!AB25)</f>
        <v>0.48614294125588076</v>
      </c>
      <c r="AD48" s="15">
        <f>IF(AD$19="-","-",AD$19*'3h Losses'!AC25)</f>
        <v>0.44473819958046634</v>
      </c>
      <c r="AE48" s="15">
        <f>IF(AE$19="-","-",AE$19*'3h Losses'!AD25)</f>
        <v>0.44473819958046634</v>
      </c>
      <c r="AF48" s="15">
        <f>IF(AF$19="-","-",AF$19*'3h Losses'!AE25)</f>
        <v>0.48149034938329988</v>
      </c>
      <c r="AG48" s="15">
        <f>IF(AG$19="-","-",AG$19*'3h Losses'!AF25)</f>
        <v>0.48149034938329988</v>
      </c>
      <c r="AH48" s="15">
        <f>IF(AH$19="-","-",AH$19*'3h Losses'!AG25)</f>
        <v>0.44587115809635014</v>
      </c>
      <c r="AI48" s="15" t="str">
        <f>IF(AI$19="-","-",AI$19*'3h Losses'!AH25)</f>
        <v>-</v>
      </c>
      <c r="AJ48" s="15" t="str">
        <f>IF(AJ$19="-","-",AJ$19*'3h Losses'!AI25)</f>
        <v>-</v>
      </c>
      <c r="AK48" s="15" t="str">
        <f>IF(AK$19="-","-",AK$19*'3h Losses'!AJ25)</f>
        <v>-</v>
      </c>
      <c r="AL48" s="15" t="str">
        <f>IF(AL$19="-","-",AL$19*'3h Losses'!AK25)</f>
        <v>-</v>
      </c>
      <c r="AM48" s="15" t="str">
        <f>IF(AM$19="-","-",AM$19*'3h Losses'!AL25)</f>
        <v>-</v>
      </c>
      <c r="AN48" s="15" t="str">
        <f>IF(AN$19="-","-",AN$19*'3h Losses'!AM25)</f>
        <v>-</v>
      </c>
      <c r="AO48" s="15" t="str">
        <f>IF(AO$19="-","-",AO$19*'3h Losses'!AN25)</f>
        <v>-</v>
      </c>
      <c r="AP48" s="15" t="str">
        <f>IF(AP$19="-","-",AP$19*'3h Losses'!AO25)</f>
        <v>-</v>
      </c>
      <c r="AQ48" s="15" t="str">
        <f>IF(AQ$19="-","-",AQ$19*'3h Losses'!AP25)</f>
        <v>-</v>
      </c>
      <c r="AR48" s="15" t="str">
        <f>IF(AR$19="-","-",AR$19*'3h Losses'!AQ25)</f>
        <v>-</v>
      </c>
      <c r="AS48" s="15" t="str">
        <f>IF(AS$19="-","-",AS$19*'3h Losses'!AR25)</f>
        <v>-</v>
      </c>
      <c r="AT48" s="15" t="str">
        <f>IF(AT$19="-","-",AT$19*'3h Losses'!AS25)</f>
        <v>-</v>
      </c>
      <c r="AU48" s="15" t="str">
        <f>IF(AU$19="-","-",AU$19*'3h Losses'!AT25)</f>
        <v>-</v>
      </c>
      <c r="AV48" s="15" t="str">
        <f>IF(AV$19="-","-",AV$19*'3h Losses'!AU25)</f>
        <v>-</v>
      </c>
      <c r="AW48" s="15" t="str">
        <f>IF(AW$19="-","-",AW$19*'3h Losses'!AV25)</f>
        <v>-</v>
      </c>
      <c r="AX48" s="15" t="str">
        <f>IF(AX$19="-","-",AX$19*'3h Losses'!AW25)</f>
        <v>-</v>
      </c>
      <c r="AY48" s="15" t="str">
        <f>IF(AY$19="-","-",AY$19*'3h Losses'!AX25)</f>
        <v>-</v>
      </c>
      <c r="AZ48" s="15" t="str">
        <f>IF(AZ$19="-","-",AZ$19*'3h Losses'!AY25)</f>
        <v>-</v>
      </c>
      <c r="BA48" s="15" t="str">
        <f>IF(BA$19="-","-",BA$19*'3h Losses'!AZ25)</f>
        <v>-</v>
      </c>
      <c r="BB48" s="15" t="str">
        <f>IF(BB$19="-","-",BB$19*'3h Losses'!BA25)</f>
        <v>-</v>
      </c>
      <c r="BC48" s="15" t="str">
        <f>IF(BC$19="-","-",BC$19*'3h Losses'!BB25)</f>
        <v>-</v>
      </c>
      <c r="BD48" s="15" t="str">
        <f>IF(BD$19="-","-",BD$19*'3h Losses'!BC25)</f>
        <v>-</v>
      </c>
      <c r="BE48" s="15" t="str">
        <f>IF(BE$19="-","-",BE$19*'3h Losses'!BD25)</f>
        <v>-</v>
      </c>
      <c r="BF48" s="15" t="str">
        <f>IF(BF$19="-","-",BF$19*'3h Losses'!BE25)</f>
        <v>-</v>
      </c>
    </row>
    <row r="49" spans="1:58">
      <c r="A49" s="14"/>
      <c r="B49" s="361"/>
      <c r="C49" s="358"/>
      <c r="D49" s="358"/>
      <c r="E49" s="108" t="s">
        <v>241</v>
      </c>
      <c r="F49" s="360"/>
      <c r="G49" s="28"/>
      <c r="H49" s="15">
        <f>IF(H$19="-","-",H$19*'3h Losses'!G26)</f>
        <v>0.24107374229856365</v>
      </c>
      <c r="I49" s="15">
        <f>IF(I$19="-","-",I$19*'3h Losses'!H26)</f>
        <v>0.23720778894399258</v>
      </c>
      <c r="J49" s="15">
        <f>IF(J$19="-","-",J$19*'3h Losses'!I26)</f>
        <v>0.24290077587864839</v>
      </c>
      <c r="K49" s="15">
        <f>IF(K$19="-","-",K$19*'3h Losses'!J26)</f>
        <v>0.25342412815767951</v>
      </c>
      <c r="L49" s="15">
        <f>IF(L$19="-","-",L$19*'3h Losses'!K26)</f>
        <v>0.25798576246451776</v>
      </c>
      <c r="M49" s="15">
        <f>IF(M$19="-","-",M$19*'3h Losses'!L26)</f>
        <v>0.25328168734026202</v>
      </c>
      <c r="N49" s="15">
        <f>IF(N$19="-","-",N$19*'3h Losses'!M26)</f>
        <v>0.26073862779084073</v>
      </c>
      <c r="O49" s="15">
        <f>IF(O$19="-","-",O$19*'3h Losses'!N26)</f>
        <v>0.26647191055351249</v>
      </c>
      <c r="P49" s="28"/>
      <c r="Q49" s="15">
        <f>IF(Q$19="-","-",Q$19*'3h Losses'!P26)</f>
        <v>0.26647191055351249</v>
      </c>
      <c r="R49" s="15">
        <f>IF(R$19="-","-",R$19*'3h Losses'!Q26)</f>
        <v>0.27539978583060498</v>
      </c>
      <c r="S49" s="15">
        <f>IF(S$19="-","-",S$19*'3h Losses'!R26)</f>
        <v>0.28530205125866898</v>
      </c>
      <c r="T49" s="15">
        <f>IF(T$19="-","-",T$19*'3h Losses'!S26)</f>
        <v>0.29537353738345445</v>
      </c>
      <c r="U49" s="15">
        <f>IF(U$19="-","-",U$19*'3h Losses'!T26)</f>
        <v>0.3325423329823225</v>
      </c>
      <c r="V49" s="15">
        <f>IF(V$19="-","-",V$19*'3h Losses'!U26)</f>
        <v>0.47452784496954231</v>
      </c>
      <c r="W49" s="15">
        <f>IF(W$19="-","-",W$19*'3h Losses'!V26)</f>
        <v>0.44195513671096942</v>
      </c>
      <c r="X49" s="15">
        <f>IF(X$19="-","-",X$19*'3h Losses'!W26)</f>
        <v>0.46387992935652983</v>
      </c>
      <c r="Y49" s="28"/>
      <c r="Z49" s="15">
        <f>IF(X$19="-","-",X$19*'3h Losses'!W26)</f>
        <v>0.46387992935652983</v>
      </c>
      <c r="AA49" s="15">
        <f>IF(AA$19="-","-",AA$19*'3h Losses'!Z26)</f>
        <v>0.44620240825270818</v>
      </c>
      <c r="AB49" s="15">
        <f>IF(AB$19="-","-",AB$19*'3h Losses'!AA26)</f>
        <v>0.50415089315649064</v>
      </c>
      <c r="AC49" s="15">
        <f>IF(AC$19="-","-",AC$19*'3h Losses'!AB26)</f>
        <v>0.50415089315649064</v>
      </c>
      <c r="AD49" s="15">
        <f>IF(AD$19="-","-",AD$19*'3h Losses'!AC26)</f>
        <v>0.46115595074805782</v>
      </c>
      <c r="AE49" s="15">
        <f>IF(AE$19="-","-",AE$19*'3h Losses'!AD26)</f>
        <v>0.46115595074805782</v>
      </c>
      <c r="AF49" s="15">
        <f>IF(AF$19="-","-",AF$19*'3h Losses'!AE26)</f>
        <v>0.49926482603771971</v>
      </c>
      <c r="AG49" s="15">
        <f>IF(AG$19="-","-",AG$19*'3h Losses'!AF26)</f>
        <v>0.49926482603771971</v>
      </c>
      <c r="AH49" s="15">
        <f>IF(AH$19="-","-",AH$19*'3h Losses'!AG26)</f>
        <v>0.46691803257009445</v>
      </c>
      <c r="AI49" s="15" t="str">
        <f>IF(AI$19="-","-",AI$19*'3h Losses'!AH26)</f>
        <v>-</v>
      </c>
      <c r="AJ49" s="15" t="str">
        <f>IF(AJ$19="-","-",AJ$19*'3h Losses'!AI26)</f>
        <v>-</v>
      </c>
      <c r="AK49" s="15" t="str">
        <f>IF(AK$19="-","-",AK$19*'3h Losses'!AJ26)</f>
        <v>-</v>
      </c>
      <c r="AL49" s="15" t="str">
        <f>IF(AL$19="-","-",AL$19*'3h Losses'!AK26)</f>
        <v>-</v>
      </c>
      <c r="AM49" s="15" t="str">
        <f>IF(AM$19="-","-",AM$19*'3h Losses'!AL26)</f>
        <v>-</v>
      </c>
      <c r="AN49" s="15" t="str">
        <f>IF(AN$19="-","-",AN$19*'3h Losses'!AM26)</f>
        <v>-</v>
      </c>
      <c r="AO49" s="15" t="str">
        <f>IF(AO$19="-","-",AO$19*'3h Losses'!AN26)</f>
        <v>-</v>
      </c>
      <c r="AP49" s="15" t="str">
        <f>IF(AP$19="-","-",AP$19*'3h Losses'!AO26)</f>
        <v>-</v>
      </c>
      <c r="AQ49" s="15" t="str">
        <f>IF(AQ$19="-","-",AQ$19*'3h Losses'!AP26)</f>
        <v>-</v>
      </c>
      <c r="AR49" s="15" t="str">
        <f>IF(AR$19="-","-",AR$19*'3h Losses'!AQ26)</f>
        <v>-</v>
      </c>
      <c r="AS49" s="15" t="str">
        <f>IF(AS$19="-","-",AS$19*'3h Losses'!AR26)</f>
        <v>-</v>
      </c>
      <c r="AT49" s="15" t="str">
        <f>IF(AT$19="-","-",AT$19*'3h Losses'!AS26)</f>
        <v>-</v>
      </c>
      <c r="AU49" s="15" t="str">
        <f>IF(AU$19="-","-",AU$19*'3h Losses'!AT26)</f>
        <v>-</v>
      </c>
      <c r="AV49" s="15" t="str">
        <f>IF(AV$19="-","-",AV$19*'3h Losses'!AU26)</f>
        <v>-</v>
      </c>
      <c r="AW49" s="15" t="str">
        <f>IF(AW$19="-","-",AW$19*'3h Losses'!AV26)</f>
        <v>-</v>
      </c>
      <c r="AX49" s="15" t="str">
        <f>IF(AX$19="-","-",AX$19*'3h Losses'!AW26)</f>
        <v>-</v>
      </c>
      <c r="AY49" s="15" t="str">
        <f>IF(AY$19="-","-",AY$19*'3h Losses'!AX26)</f>
        <v>-</v>
      </c>
      <c r="AZ49" s="15" t="str">
        <f>IF(AZ$19="-","-",AZ$19*'3h Losses'!AY26)</f>
        <v>-</v>
      </c>
      <c r="BA49" s="15" t="str">
        <f>IF(BA$19="-","-",BA$19*'3h Losses'!AZ26)</f>
        <v>-</v>
      </c>
      <c r="BB49" s="15" t="str">
        <f>IF(BB$19="-","-",BB$19*'3h Losses'!BA26)</f>
        <v>-</v>
      </c>
      <c r="BC49" s="15" t="str">
        <f>IF(BC$19="-","-",BC$19*'3h Losses'!BB26)</f>
        <v>-</v>
      </c>
      <c r="BD49" s="15" t="str">
        <f>IF(BD$19="-","-",BD$19*'3h Losses'!BC26)</f>
        <v>-</v>
      </c>
      <c r="BE49" s="15" t="str">
        <f>IF(BE$19="-","-",BE$19*'3h Losses'!BD26)</f>
        <v>-</v>
      </c>
      <c r="BF49" s="15" t="str">
        <f>IF(BF$19="-","-",BF$19*'3h Losses'!BE26)</f>
        <v>-</v>
      </c>
    </row>
    <row r="50" spans="1:58">
      <c r="A50" s="14"/>
      <c r="B50" s="361"/>
      <c r="C50" s="358"/>
      <c r="D50" s="358"/>
      <c r="E50" s="108" t="s">
        <v>242</v>
      </c>
      <c r="F50" s="360"/>
      <c r="G50" s="28"/>
      <c r="H50" s="15">
        <f>IF(H$19="-","-",H$19*'3h Losses'!G27)</f>
        <v>0.23946572720438297</v>
      </c>
      <c r="I50" s="15">
        <f>IF(I$19="-","-",I$19*'3h Losses'!H27)</f>
        <v>0.23562556061235301</v>
      </c>
      <c r="J50" s="15">
        <f>IF(J$19="-","-",J$19*'3h Losses'!I27)</f>
        <v>0.24128057406704947</v>
      </c>
      <c r="K50" s="15">
        <f>IF(K$19="-","-",K$19*'3h Losses'!J27)</f>
        <v>0.25173373326265014</v>
      </c>
      <c r="L50" s="15">
        <f>IF(L$19="-","-",L$19*'3h Losses'!K27)</f>
        <v>0.25626494046137782</v>
      </c>
      <c r="M50" s="15">
        <f>IF(M$19="-","-",M$19*'3h Losses'!L27)</f>
        <v>0.25159224255693807</v>
      </c>
      <c r="N50" s="15">
        <f>IF(N$19="-","-",N$19*'3h Losses'!M27)</f>
        <v>0.26351094978314299</v>
      </c>
      <c r="O50" s="15">
        <f>IF(O$19="-","-",O$19*'3h Losses'!N27)</f>
        <v>0.26930519208228898</v>
      </c>
      <c r="P50" s="28"/>
      <c r="Q50" s="15">
        <f>IF(Q$19="-","-",Q$19*'3h Losses'!P27)</f>
        <v>0.26930519208228898</v>
      </c>
      <c r="R50" s="15">
        <f>IF(R$19="-","-",R$19*'3h Losses'!Q27)</f>
        <v>0.27829730926118057</v>
      </c>
      <c r="S50" s="15">
        <f>IF(S$19="-","-",S$19*'3h Losses'!R27)</f>
        <v>0.28830586582696427</v>
      </c>
      <c r="T50" s="15">
        <f>IF(T$19="-","-",T$19*'3h Losses'!S27)</f>
        <v>0.29700260954198038</v>
      </c>
      <c r="U50" s="15">
        <f>IF(U$19="-","-",U$19*'3h Losses'!T27)</f>
        <v>0.33437904821159692</v>
      </c>
      <c r="V50" s="15">
        <f>IF(V$19="-","-",V$19*'3h Losses'!U27)</f>
        <v>0.47710737077477888</v>
      </c>
      <c r="W50" s="15">
        <f>IF(W$19="-","-",W$19*'3h Losses'!V27)</f>
        <v>0.44435092193552472</v>
      </c>
      <c r="X50" s="15">
        <f>IF(X$19="-","-",X$19*'3h Losses'!W27)</f>
        <v>0.46740621341870742</v>
      </c>
      <c r="Y50" s="28"/>
      <c r="Z50" s="15">
        <f>IF(X$19="-","-",X$19*'3h Losses'!W27)</f>
        <v>0.46740621341870742</v>
      </c>
      <c r="AA50" s="15">
        <f>IF(AA$19="-","-",AA$19*'3h Losses'!Z27)</f>
        <v>0.44960087393378723</v>
      </c>
      <c r="AB50" s="15">
        <f>IF(AB$19="-","-",AB$19*'3h Losses'!AA27)</f>
        <v>0.50806488158001173</v>
      </c>
      <c r="AC50" s="15">
        <f>IF(AC$19="-","-",AC$19*'3h Losses'!AB27)</f>
        <v>0.50806488158001173</v>
      </c>
      <c r="AD50" s="15">
        <f>IF(AD$19="-","-",AD$19*'3h Losses'!AC27)</f>
        <v>0.46471465502925302</v>
      </c>
      <c r="AE50" s="15">
        <f>IF(AE$19="-","-",AE$19*'3h Losses'!AD27)</f>
        <v>0.46471465502925302</v>
      </c>
      <c r="AF50" s="15">
        <f>IF(AF$19="-","-",AF$19*'3h Losses'!AE27)</f>
        <v>0.50503453393477693</v>
      </c>
      <c r="AG50" s="15">
        <f>IF(AG$19="-","-",AG$19*'3h Losses'!AF27)</f>
        <v>0.50503453393477693</v>
      </c>
      <c r="AH50" s="15">
        <f>IF(AH$19="-","-",AH$19*'3h Losses'!AG27)</f>
        <v>0.4676183010795717</v>
      </c>
      <c r="AI50" s="15" t="str">
        <f>IF(AI$19="-","-",AI$19*'3h Losses'!AH27)</f>
        <v>-</v>
      </c>
      <c r="AJ50" s="15" t="str">
        <f>IF(AJ$19="-","-",AJ$19*'3h Losses'!AI27)</f>
        <v>-</v>
      </c>
      <c r="AK50" s="15" t="str">
        <f>IF(AK$19="-","-",AK$19*'3h Losses'!AJ27)</f>
        <v>-</v>
      </c>
      <c r="AL50" s="15" t="str">
        <f>IF(AL$19="-","-",AL$19*'3h Losses'!AK27)</f>
        <v>-</v>
      </c>
      <c r="AM50" s="15" t="str">
        <f>IF(AM$19="-","-",AM$19*'3h Losses'!AL27)</f>
        <v>-</v>
      </c>
      <c r="AN50" s="15" t="str">
        <f>IF(AN$19="-","-",AN$19*'3h Losses'!AM27)</f>
        <v>-</v>
      </c>
      <c r="AO50" s="15" t="str">
        <f>IF(AO$19="-","-",AO$19*'3h Losses'!AN27)</f>
        <v>-</v>
      </c>
      <c r="AP50" s="15" t="str">
        <f>IF(AP$19="-","-",AP$19*'3h Losses'!AO27)</f>
        <v>-</v>
      </c>
      <c r="AQ50" s="15" t="str">
        <f>IF(AQ$19="-","-",AQ$19*'3h Losses'!AP27)</f>
        <v>-</v>
      </c>
      <c r="AR50" s="15" t="str">
        <f>IF(AR$19="-","-",AR$19*'3h Losses'!AQ27)</f>
        <v>-</v>
      </c>
      <c r="AS50" s="15" t="str">
        <f>IF(AS$19="-","-",AS$19*'3h Losses'!AR27)</f>
        <v>-</v>
      </c>
      <c r="AT50" s="15" t="str">
        <f>IF(AT$19="-","-",AT$19*'3h Losses'!AS27)</f>
        <v>-</v>
      </c>
      <c r="AU50" s="15" t="str">
        <f>IF(AU$19="-","-",AU$19*'3h Losses'!AT27)</f>
        <v>-</v>
      </c>
      <c r="AV50" s="15" t="str">
        <f>IF(AV$19="-","-",AV$19*'3h Losses'!AU27)</f>
        <v>-</v>
      </c>
      <c r="AW50" s="15" t="str">
        <f>IF(AW$19="-","-",AW$19*'3h Losses'!AV27)</f>
        <v>-</v>
      </c>
      <c r="AX50" s="15" t="str">
        <f>IF(AX$19="-","-",AX$19*'3h Losses'!AW27)</f>
        <v>-</v>
      </c>
      <c r="AY50" s="15" t="str">
        <f>IF(AY$19="-","-",AY$19*'3h Losses'!AX27)</f>
        <v>-</v>
      </c>
      <c r="AZ50" s="15" t="str">
        <f>IF(AZ$19="-","-",AZ$19*'3h Losses'!AY27)</f>
        <v>-</v>
      </c>
      <c r="BA50" s="15" t="str">
        <f>IF(BA$19="-","-",BA$19*'3h Losses'!AZ27)</f>
        <v>-</v>
      </c>
      <c r="BB50" s="15" t="str">
        <f>IF(BB$19="-","-",BB$19*'3h Losses'!BA27)</f>
        <v>-</v>
      </c>
      <c r="BC50" s="15" t="str">
        <f>IF(BC$19="-","-",BC$19*'3h Losses'!BB27)</f>
        <v>-</v>
      </c>
      <c r="BD50" s="15" t="str">
        <f>IF(BD$19="-","-",BD$19*'3h Losses'!BC27)</f>
        <v>-</v>
      </c>
      <c r="BE50" s="15" t="str">
        <f>IF(BE$19="-","-",BE$19*'3h Losses'!BD27)</f>
        <v>-</v>
      </c>
      <c r="BF50" s="15" t="str">
        <f>IF(BF$19="-","-",BF$19*'3h Losses'!BE27)</f>
        <v>-</v>
      </c>
    </row>
    <row r="51" spans="1:58">
      <c r="A51" s="14"/>
      <c r="B51" s="361"/>
      <c r="C51" s="358"/>
      <c r="D51" s="358"/>
      <c r="E51" s="108" t="s">
        <v>243</v>
      </c>
      <c r="F51" s="360"/>
      <c r="G51" s="28"/>
      <c r="H51" s="15">
        <f>IF(H$19="-","-",H$19*'3h Losses'!G28)</f>
        <v>0.23955053809766497</v>
      </c>
      <c r="I51" s="15">
        <f>IF(I$19="-","-",I$19*'3h Losses'!H28)</f>
        <v>0.23570901144479112</v>
      </c>
      <c r="J51" s="15">
        <f>IF(J$19="-","-",J$19*'3h Losses'!I28)</f>
        <v>0.24136602771946611</v>
      </c>
      <c r="K51" s="15">
        <f>IF(K$19="-","-",K$19*'3h Losses'!J28)</f>
        <v>0.25182288908063066</v>
      </c>
      <c r="L51" s="15">
        <f>IF(L$19="-","-",L$19*'3h Losses'!K28)</f>
        <v>0.25635570108408207</v>
      </c>
      <c r="M51" s="15">
        <f>IF(M$19="-","-",M$19*'3h Losses'!L28)</f>
        <v>0.25168134826355909</v>
      </c>
      <c r="N51" s="15">
        <f>IF(N$19="-","-",N$19*'3h Losses'!M28)</f>
        <v>0.26217262216414361</v>
      </c>
      <c r="O51" s="15">
        <f>IF(O$19="-","-",O$19*'3h Losses'!N28)</f>
        <v>0.26793743648503476</v>
      </c>
      <c r="P51" s="28"/>
      <c r="Q51" s="15">
        <f>IF(Q$19="-","-",Q$19*'3h Losses'!P28)</f>
        <v>0.26793743648503476</v>
      </c>
      <c r="R51" s="15">
        <f>IF(R$19="-","-",R$19*'3h Losses'!Q28)</f>
        <v>0.27702228898130754</v>
      </c>
      <c r="S51" s="15">
        <f>IF(S$19="-","-",S$19*'3h Losses'!R28)</f>
        <v>0.28563047458976404</v>
      </c>
      <c r="T51" s="15">
        <f>IF(T$19="-","-",T$19*'3h Losses'!S28)</f>
        <v>0.29404592427290266</v>
      </c>
      <c r="U51" s="15">
        <f>IF(U$19="-","-",U$19*'3h Losses'!T28)</f>
        <v>0.33382953596540244</v>
      </c>
      <c r="V51" s="15">
        <f>IF(V$19="-","-",V$19*'3h Losses'!U28)</f>
        <v>0.47591347045703436</v>
      </c>
      <c r="W51" s="15">
        <f>IF(W$19="-","-",W$19*'3h Losses'!V28)</f>
        <v>0.44603612032043177</v>
      </c>
      <c r="X51" s="15">
        <f>IF(X$19="-","-",X$19*'3h Losses'!W28)</f>
        <v>0.46649689874134825</v>
      </c>
      <c r="Y51" s="28"/>
      <c r="Z51" s="15">
        <f>IF(X$19="-","-",X$19*'3h Losses'!W28)</f>
        <v>0.46649689874134825</v>
      </c>
      <c r="AA51" s="15">
        <f>IF(AA$19="-","-",AA$19*'3h Losses'!Z28)</f>
        <v>0.44652427833513719</v>
      </c>
      <c r="AB51" s="15">
        <f>IF(AB$19="-","-",AB$19*'3h Losses'!AA28)</f>
        <v>0.50451456463502964</v>
      </c>
      <c r="AC51" s="15">
        <f>IF(AC$19="-","-",AC$19*'3h Losses'!AB28)</f>
        <v>0.50451456463502964</v>
      </c>
      <c r="AD51" s="15">
        <f>IF(AD$19="-","-",AD$19*'3h Losses'!AC28)</f>
        <v>0.46155940737211465</v>
      </c>
      <c r="AE51" s="15">
        <f>IF(AE$19="-","-",AE$19*'3h Losses'!AD28)</f>
        <v>0.46155940737211465</v>
      </c>
      <c r="AF51" s="15">
        <f>IF(AF$19="-","-",AF$19*'3h Losses'!AE28)</f>
        <v>0.49970162339639357</v>
      </c>
      <c r="AG51" s="15">
        <f>IF(AG$19="-","-",AG$19*'3h Losses'!AF28)</f>
        <v>0.49970162339639357</v>
      </c>
      <c r="AH51" s="15">
        <f>IF(AH$19="-","-",AH$19*'3h Losses'!AG28)</f>
        <v>0.46274366730399413</v>
      </c>
      <c r="AI51" s="15" t="str">
        <f>IF(AI$19="-","-",AI$19*'3h Losses'!AH28)</f>
        <v>-</v>
      </c>
      <c r="AJ51" s="15" t="str">
        <f>IF(AJ$19="-","-",AJ$19*'3h Losses'!AI28)</f>
        <v>-</v>
      </c>
      <c r="AK51" s="15" t="str">
        <f>IF(AK$19="-","-",AK$19*'3h Losses'!AJ28)</f>
        <v>-</v>
      </c>
      <c r="AL51" s="15" t="str">
        <f>IF(AL$19="-","-",AL$19*'3h Losses'!AK28)</f>
        <v>-</v>
      </c>
      <c r="AM51" s="15" t="str">
        <f>IF(AM$19="-","-",AM$19*'3h Losses'!AL28)</f>
        <v>-</v>
      </c>
      <c r="AN51" s="15" t="str">
        <f>IF(AN$19="-","-",AN$19*'3h Losses'!AM28)</f>
        <v>-</v>
      </c>
      <c r="AO51" s="15" t="str">
        <f>IF(AO$19="-","-",AO$19*'3h Losses'!AN28)</f>
        <v>-</v>
      </c>
      <c r="AP51" s="15" t="str">
        <f>IF(AP$19="-","-",AP$19*'3h Losses'!AO28)</f>
        <v>-</v>
      </c>
      <c r="AQ51" s="15" t="str">
        <f>IF(AQ$19="-","-",AQ$19*'3h Losses'!AP28)</f>
        <v>-</v>
      </c>
      <c r="AR51" s="15" t="str">
        <f>IF(AR$19="-","-",AR$19*'3h Losses'!AQ28)</f>
        <v>-</v>
      </c>
      <c r="AS51" s="15" t="str">
        <f>IF(AS$19="-","-",AS$19*'3h Losses'!AR28)</f>
        <v>-</v>
      </c>
      <c r="AT51" s="15" t="str">
        <f>IF(AT$19="-","-",AT$19*'3h Losses'!AS28)</f>
        <v>-</v>
      </c>
      <c r="AU51" s="15" t="str">
        <f>IF(AU$19="-","-",AU$19*'3h Losses'!AT28)</f>
        <v>-</v>
      </c>
      <c r="AV51" s="15" t="str">
        <f>IF(AV$19="-","-",AV$19*'3h Losses'!AU28)</f>
        <v>-</v>
      </c>
      <c r="AW51" s="15" t="str">
        <f>IF(AW$19="-","-",AW$19*'3h Losses'!AV28)</f>
        <v>-</v>
      </c>
      <c r="AX51" s="15" t="str">
        <f>IF(AX$19="-","-",AX$19*'3h Losses'!AW28)</f>
        <v>-</v>
      </c>
      <c r="AY51" s="15" t="str">
        <f>IF(AY$19="-","-",AY$19*'3h Losses'!AX28)</f>
        <v>-</v>
      </c>
      <c r="AZ51" s="15" t="str">
        <f>IF(AZ$19="-","-",AZ$19*'3h Losses'!AY28)</f>
        <v>-</v>
      </c>
      <c r="BA51" s="15" t="str">
        <f>IF(BA$19="-","-",BA$19*'3h Losses'!AZ28)</f>
        <v>-</v>
      </c>
      <c r="BB51" s="15" t="str">
        <f>IF(BB$19="-","-",BB$19*'3h Losses'!BA28)</f>
        <v>-</v>
      </c>
      <c r="BC51" s="15" t="str">
        <f>IF(BC$19="-","-",BC$19*'3h Losses'!BB28)</f>
        <v>-</v>
      </c>
      <c r="BD51" s="15" t="str">
        <f>IF(BD$19="-","-",BD$19*'3h Losses'!BC28)</f>
        <v>-</v>
      </c>
      <c r="BE51" s="15" t="str">
        <f>IF(BE$19="-","-",BE$19*'3h Losses'!BD28)</f>
        <v>-</v>
      </c>
      <c r="BF51" s="15" t="str">
        <f>IF(BF$19="-","-",BF$19*'3h Losses'!BE28)</f>
        <v>-</v>
      </c>
    </row>
    <row r="52" spans="1:58" ht="12.75" customHeight="1">
      <c r="A52" s="14"/>
      <c r="B52" s="361" t="s">
        <v>244</v>
      </c>
      <c r="C52" s="358"/>
      <c r="D52" s="358"/>
      <c r="E52" s="108" t="s">
        <v>229</v>
      </c>
      <c r="F52" s="360"/>
      <c r="G52" s="28"/>
      <c r="H52" s="15">
        <f>IF(H$24="-","-",H$24*'3h Losses'!G29)</f>
        <v>0.24047603186300415</v>
      </c>
      <c r="I52" s="15">
        <f>IF(I$24="-","-",I$24*'3h Losses'!H29)</f>
        <v>0.23661966362807896</v>
      </c>
      <c r="J52" s="15">
        <f>IF(J$24="-","-",J$24*'3h Losses'!I29)</f>
        <v>0.24229853555515285</v>
      </c>
      <c r="K52" s="15">
        <f>IF(K$24="-","-",K$24*'3h Losses'!J29)</f>
        <v>0.25279579657507684</v>
      </c>
      <c r="L52" s="15">
        <f>IF(L$24="-","-",L$24*'3h Losses'!K29)</f>
        <v>0.25734612091342823</v>
      </c>
      <c r="M52" s="15">
        <f>IF(M$24="-","-",M$24*'3h Losses'!L29)</f>
        <v>0.25265370892081263</v>
      </c>
      <c r="N52" s="15">
        <f>IF(N$24="-","-",N$24*'3h Losses'!M29)</f>
        <v>0.25954785899067145</v>
      </c>
      <c r="O52" s="15">
        <f>IF(O$24="-","-",O$24*'3h Losses'!N29)</f>
        <v>0.2652549583899721</v>
      </c>
      <c r="P52" s="28"/>
      <c r="Q52" s="15">
        <f>IF(Q$24="-","-",Q$24*'3h Losses'!P29)</f>
        <v>0.2652549583899721</v>
      </c>
      <c r="R52" s="15">
        <f>IF(R$24="-","-",R$24*'3h Losses'!Q29)</f>
        <v>0.27547025149508897</v>
      </c>
      <c r="S52" s="15">
        <f>IF(S$24="-","-",S$24*'3h Losses'!R29)</f>
        <v>0.28533844390256957</v>
      </c>
      <c r="T52" s="15">
        <f>IF(T$24="-","-",T$24*'3h Losses'!S29)</f>
        <v>0.29340319674085036</v>
      </c>
      <c r="U52" s="15">
        <f>IF(U$24="-","-",U$24*'3h Losses'!T29)</f>
        <v>0.33029368168713719</v>
      </c>
      <c r="V52" s="15">
        <f>IF(V$24="-","-",V$24*'3h Losses'!U29)</f>
        <v>0.47021870891750123</v>
      </c>
      <c r="W52" s="15">
        <f>IF(W$24="-","-",W$24*'3h Losses'!V29)</f>
        <v>0.43796894008116521</v>
      </c>
      <c r="X52" s="15">
        <f>IF(X$24="-","-",X$24*'3h Losses'!W29)</f>
        <v>0.45964521266673714</v>
      </c>
      <c r="Y52" s="28"/>
      <c r="Z52" s="15">
        <f>IF(X$24="-","-",X$24*'3h Losses'!W29)</f>
        <v>0.45964521266673714</v>
      </c>
      <c r="AA52" s="15">
        <f>IF(AA$24="-","-",AA$24*'3h Losses'!Z29)</f>
        <v>0.44229423063125561</v>
      </c>
      <c r="AB52" s="15">
        <f>IF(AB$24="-","-",AB$24*'3h Losses'!AA29)</f>
        <v>0.50207912475623528</v>
      </c>
      <c r="AC52" s="15">
        <f>IF(AC$24="-","-",AC$24*'3h Losses'!AB29)</f>
        <v>0.50207912475623528</v>
      </c>
      <c r="AD52" s="15">
        <f>IF(AD$24="-","-",AD$24*'3h Losses'!AC29)</f>
        <v>0.45939726810334669</v>
      </c>
      <c r="AE52" s="15">
        <f>IF(AE$24="-","-",AE$24*'3h Losses'!AD29)</f>
        <v>0.45939726810334669</v>
      </c>
      <c r="AF52" s="15">
        <f>IF(AF$24="-","-",AF$24*'3h Losses'!AE29)</f>
        <v>0.49885023941159407</v>
      </c>
      <c r="AG52" s="15">
        <f>IF(AG$24="-","-",AG$24*'3h Losses'!AF29)</f>
        <v>0.49885023941159407</v>
      </c>
      <c r="AH52" s="15">
        <f>IF(AH$24="-","-",AH$24*'3h Losses'!AG29)</f>
        <v>0.46184860941843209</v>
      </c>
      <c r="AI52" s="15" t="str">
        <f>IF(AI$24="-","-",AI$24*'3h Losses'!AH29)</f>
        <v>-</v>
      </c>
      <c r="AJ52" s="15" t="str">
        <f>IF(AJ$24="-","-",AJ$24*'3h Losses'!AI29)</f>
        <v>-</v>
      </c>
      <c r="AK52" s="15" t="str">
        <f>IF(AK$24="-","-",AK$24*'3h Losses'!AJ29)</f>
        <v>-</v>
      </c>
      <c r="AL52" s="15" t="str">
        <f>IF(AL$24="-","-",AL$24*'3h Losses'!AK29)</f>
        <v>-</v>
      </c>
      <c r="AM52" s="15" t="str">
        <f>IF(AM$24="-","-",AM$24*'3h Losses'!AL29)</f>
        <v>-</v>
      </c>
      <c r="AN52" s="15" t="str">
        <f>IF(AN$24="-","-",AN$24*'3h Losses'!AM29)</f>
        <v>-</v>
      </c>
      <c r="AO52" s="15" t="str">
        <f>IF(AO$24="-","-",AO$24*'3h Losses'!AN29)</f>
        <v>-</v>
      </c>
      <c r="AP52" s="15" t="str">
        <f>IF(AP$24="-","-",AP$24*'3h Losses'!AO29)</f>
        <v>-</v>
      </c>
      <c r="AQ52" s="15" t="str">
        <f>IF(AQ$24="-","-",AQ$24*'3h Losses'!AP29)</f>
        <v>-</v>
      </c>
      <c r="AR52" s="15" t="str">
        <f>IF(AR$24="-","-",AR$24*'3h Losses'!AQ29)</f>
        <v>-</v>
      </c>
      <c r="AS52" s="15" t="str">
        <f>IF(AS$24="-","-",AS$24*'3h Losses'!AR29)</f>
        <v>-</v>
      </c>
      <c r="AT52" s="15" t="str">
        <f>IF(AT$24="-","-",AT$24*'3h Losses'!AS29)</f>
        <v>-</v>
      </c>
      <c r="AU52" s="15" t="str">
        <f>IF(AU$24="-","-",AU$24*'3h Losses'!AT29)</f>
        <v>-</v>
      </c>
      <c r="AV52" s="15" t="str">
        <f>IF(AV$24="-","-",AV$24*'3h Losses'!AU29)</f>
        <v>-</v>
      </c>
      <c r="AW52" s="15" t="str">
        <f>IF(AW$24="-","-",AW$24*'3h Losses'!AV29)</f>
        <v>-</v>
      </c>
      <c r="AX52" s="15" t="str">
        <f>IF(AX$24="-","-",AX$24*'3h Losses'!AW29)</f>
        <v>-</v>
      </c>
      <c r="AY52" s="15" t="str">
        <f>IF(AY$24="-","-",AY$24*'3h Losses'!AX29)</f>
        <v>-</v>
      </c>
      <c r="AZ52" s="15" t="str">
        <f>IF(AZ$24="-","-",AZ$24*'3h Losses'!AY29)</f>
        <v>-</v>
      </c>
      <c r="BA52" s="15" t="str">
        <f>IF(BA$24="-","-",BA$24*'3h Losses'!AZ29)</f>
        <v>-</v>
      </c>
      <c r="BB52" s="15" t="str">
        <f>IF(BB$24="-","-",BB$24*'3h Losses'!BA29)</f>
        <v>-</v>
      </c>
      <c r="BC52" s="15" t="str">
        <f>IF(BC$24="-","-",BC$24*'3h Losses'!BB29)</f>
        <v>-</v>
      </c>
      <c r="BD52" s="15" t="str">
        <f>IF(BD$24="-","-",BD$24*'3h Losses'!BC29)</f>
        <v>-</v>
      </c>
      <c r="BE52" s="15" t="str">
        <f>IF(BE$24="-","-",BE$24*'3h Losses'!BD29)</f>
        <v>-</v>
      </c>
      <c r="BF52" s="15" t="str">
        <f>IF(BF$24="-","-",BF$24*'3h Losses'!BE29)</f>
        <v>-</v>
      </c>
    </row>
    <row r="53" spans="1:58">
      <c r="A53" s="14"/>
      <c r="B53" s="361"/>
      <c r="C53" s="358"/>
      <c r="D53" s="358"/>
      <c r="E53" s="108" t="s">
        <v>231</v>
      </c>
      <c r="F53" s="360"/>
      <c r="G53" s="28"/>
      <c r="H53" s="15">
        <f>IF(H$24="-","-",H$24*'3h Losses'!G30)</f>
        <v>0.23546951286413736</v>
      </c>
      <c r="I53" s="15">
        <f>IF(I$24="-","-",I$24*'3h Losses'!H30)</f>
        <v>0.23169343113712404</v>
      </c>
      <c r="J53" s="15">
        <f>IF(J$24="-","-",J$24*'3h Losses'!I30)</f>
        <v>0.23725407348441499</v>
      </c>
      <c r="K53" s="15">
        <f>IF(K$24="-","-",K$24*'3h Losses'!J30)</f>
        <v>0.24753278991041347</v>
      </c>
      <c r="L53" s="15">
        <f>IF(L$24="-","-",L$24*'3h Losses'!K30)</f>
        <v>0.25198838012880093</v>
      </c>
      <c r="M53" s="15">
        <f>IF(M$24="-","-",M$24*'3h Losses'!L30)</f>
        <v>0.24739366040767513</v>
      </c>
      <c r="N53" s="15">
        <f>IF(N$24="-","-",N$24*'3h Losses'!M30)</f>
        <v>0.25684685455205053</v>
      </c>
      <c r="O53" s="15">
        <f>IF(O$24="-","-",O$24*'3h Losses'!N30)</f>
        <v>0.26249456258950715</v>
      </c>
      <c r="P53" s="28"/>
      <c r="Q53" s="15">
        <f>IF(Q$24="-","-",Q$24*'3h Losses'!P30)</f>
        <v>0.26249456258950715</v>
      </c>
      <c r="R53" s="15">
        <f>IF(R$24="-","-",R$24*'3h Losses'!Q30)</f>
        <v>0.27066914563133254</v>
      </c>
      <c r="S53" s="15">
        <f>IF(S$24="-","-",S$24*'3h Losses'!R30)</f>
        <v>0.28038984801027672</v>
      </c>
      <c r="T53" s="15">
        <f>IF(T$24="-","-",T$24*'3h Losses'!S30)</f>
        <v>0.28865089459846849</v>
      </c>
      <c r="U53" s="15">
        <f>IF(U$24="-","-",U$24*'3h Losses'!T30)</f>
        <v>0.32495759332449947</v>
      </c>
      <c r="V53" s="15">
        <f>IF(V$24="-","-",V$24*'3h Losses'!U30)</f>
        <v>0.46275492737888446</v>
      </c>
      <c r="W53" s="15">
        <f>IF(W$24="-","-",W$24*'3h Losses'!V30)</f>
        <v>0.43100484499210207</v>
      </c>
      <c r="X53" s="15">
        <f>IF(X$24="-","-",X$24*'3h Losses'!W30)</f>
        <v>0.45077610169075133</v>
      </c>
      <c r="Y53" s="28"/>
      <c r="Z53" s="15">
        <f>IF(X$24="-","-",X$24*'3h Losses'!W30)</f>
        <v>0.45077610169075133</v>
      </c>
      <c r="AA53" s="15">
        <f>IF(AA$24="-","-",AA$24*'3h Losses'!Z30)</f>
        <v>0.43364085226957488</v>
      </c>
      <c r="AB53" s="15">
        <f>IF(AB$24="-","-",AB$24*'3h Losses'!AA30)</f>
        <v>0.49515033257962066</v>
      </c>
      <c r="AC53" s="15">
        <f>IF(AC$24="-","-",AC$24*'3h Losses'!AB30)</f>
        <v>0.49515033257962066</v>
      </c>
      <c r="AD53" s="15">
        <f>IF(AD$24="-","-",AD$24*'3h Losses'!AC30)</f>
        <v>0.45300542437421509</v>
      </c>
      <c r="AE53" s="15">
        <f>IF(AE$24="-","-",AE$24*'3h Losses'!AD30)</f>
        <v>0.45300542437421509</v>
      </c>
      <c r="AF53" s="15">
        <f>IF(AF$24="-","-",AF$24*'3h Losses'!AE30)</f>
        <v>0.4904407587660049</v>
      </c>
      <c r="AG53" s="15">
        <f>IF(AG$24="-","-",AG$24*'3h Losses'!AF30)</f>
        <v>0.4904407587660049</v>
      </c>
      <c r="AH53" s="15">
        <f>IF(AH$24="-","-",AH$24*'3h Losses'!AG30)</f>
        <v>0.45414483924544463</v>
      </c>
      <c r="AI53" s="15" t="str">
        <f>IF(AI$24="-","-",AI$24*'3h Losses'!AH30)</f>
        <v>-</v>
      </c>
      <c r="AJ53" s="15" t="str">
        <f>IF(AJ$24="-","-",AJ$24*'3h Losses'!AI30)</f>
        <v>-</v>
      </c>
      <c r="AK53" s="15" t="str">
        <f>IF(AK$24="-","-",AK$24*'3h Losses'!AJ30)</f>
        <v>-</v>
      </c>
      <c r="AL53" s="15" t="str">
        <f>IF(AL$24="-","-",AL$24*'3h Losses'!AK30)</f>
        <v>-</v>
      </c>
      <c r="AM53" s="15" t="str">
        <f>IF(AM$24="-","-",AM$24*'3h Losses'!AL30)</f>
        <v>-</v>
      </c>
      <c r="AN53" s="15" t="str">
        <f>IF(AN$24="-","-",AN$24*'3h Losses'!AM30)</f>
        <v>-</v>
      </c>
      <c r="AO53" s="15" t="str">
        <f>IF(AO$24="-","-",AO$24*'3h Losses'!AN30)</f>
        <v>-</v>
      </c>
      <c r="AP53" s="15" t="str">
        <f>IF(AP$24="-","-",AP$24*'3h Losses'!AO30)</f>
        <v>-</v>
      </c>
      <c r="AQ53" s="15" t="str">
        <f>IF(AQ$24="-","-",AQ$24*'3h Losses'!AP30)</f>
        <v>-</v>
      </c>
      <c r="AR53" s="15" t="str">
        <f>IF(AR$24="-","-",AR$24*'3h Losses'!AQ30)</f>
        <v>-</v>
      </c>
      <c r="AS53" s="15" t="str">
        <f>IF(AS$24="-","-",AS$24*'3h Losses'!AR30)</f>
        <v>-</v>
      </c>
      <c r="AT53" s="15" t="str">
        <f>IF(AT$24="-","-",AT$24*'3h Losses'!AS30)</f>
        <v>-</v>
      </c>
      <c r="AU53" s="15" t="str">
        <f>IF(AU$24="-","-",AU$24*'3h Losses'!AT30)</f>
        <v>-</v>
      </c>
      <c r="AV53" s="15" t="str">
        <f>IF(AV$24="-","-",AV$24*'3h Losses'!AU30)</f>
        <v>-</v>
      </c>
      <c r="AW53" s="15" t="str">
        <f>IF(AW$24="-","-",AW$24*'3h Losses'!AV30)</f>
        <v>-</v>
      </c>
      <c r="AX53" s="15" t="str">
        <f>IF(AX$24="-","-",AX$24*'3h Losses'!AW30)</f>
        <v>-</v>
      </c>
      <c r="AY53" s="15" t="str">
        <f>IF(AY$24="-","-",AY$24*'3h Losses'!AX30)</f>
        <v>-</v>
      </c>
      <c r="AZ53" s="15" t="str">
        <f>IF(AZ$24="-","-",AZ$24*'3h Losses'!AY30)</f>
        <v>-</v>
      </c>
      <c r="BA53" s="15" t="str">
        <f>IF(BA$24="-","-",BA$24*'3h Losses'!AZ30)</f>
        <v>-</v>
      </c>
      <c r="BB53" s="15" t="str">
        <f>IF(BB$24="-","-",BB$24*'3h Losses'!BA30)</f>
        <v>-</v>
      </c>
      <c r="BC53" s="15" t="str">
        <f>IF(BC$24="-","-",BC$24*'3h Losses'!BB30)</f>
        <v>-</v>
      </c>
      <c r="BD53" s="15" t="str">
        <f>IF(BD$24="-","-",BD$24*'3h Losses'!BC30)</f>
        <v>-</v>
      </c>
      <c r="BE53" s="15" t="str">
        <f>IF(BE$24="-","-",BE$24*'3h Losses'!BD30)</f>
        <v>-</v>
      </c>
      <c r="BF53" s="15" t="str">
        <f>IF(BF$24="-","-",BF$24*'3h Losses'!BE30)</f>
        <v>-</v>
      </c>
    </row>
    <row r="54" spans="1:58">
      <c r="A54" s="14"/>
      <c r="B54" s="361"/>
      <c r="C54" s="358"/>
      <c r="D54" s="358"/>
      <c r="E54" s="108" t="s">
        <v>232</v>
      </c>
      <c r="F54" s="360"/>
      <c r="G54" s="28"/>
      <c r="H54" s="15">
        <f>IF(H$24="-","-",H$24*'3h Losses'!G31)</f>
        <v>0.23750321480649034</v>
      </c>
      <c r="I54" s="15">
        <f>IF(I$24="-","-",I$24*'3h Losses'!H31)</f>
        <v>0.23369451983520048</v>
      </c>
      <c r="J54" s="15">
        <f>IF(J$24="-","-",J$24*'3h Losses'!I31)</f>
        <v>0.23930318831124531</v>
      </c>
      <c r="K54" s="15">
        <f>IF(K$24="-","-",K$24*'3h Losses'!J31)</f>
        <v>0.24967067990523126</v>
      </c>
      <c r="L54" s="15">
        <f>IF(L$24="-","-",L$24*'3h Losses'!K31)</f>
        <v>0.25416475214352546</v>
      </c>
      <c r="M54" s="15">
        <f>IF(M$24="-","-",M$24*'3h Losses'!L31)</f>
        <v>0.24953034876948102</v>
      </c>
      <c r="N54" s="15">
        <f>IF(N$24="-","-",N$24*'3h Losses'!M31)</f>
        <v>0.2593570207517597</v>
      </c>
      <c r="O54" s="15">
        <f>IF(O$24="-","-",O$24*'3h Losses'!N31)</f>
        <v>0.26505992388142868</v>
      </c>
      <c r="P54" s="28"/>
      <c r="Q54" s="15">
        <f>IF(Q$24="-","-",Q$24*'3h Losses'!P31)</f>
        <v>0.26505992388142868</v>
      </c>
      <c r="R54" s="15">
        <f>IF(R$24="-","-",R$24*'3h Losses'!Q31)</f>
        <v>0.27368851910752273</v>
      </c>
      <c r="S54" s="15">
        <f>IF(S$24="-","-",S$24*'3h Losses'!R31)</f>
        <v>0.28348752885347028</v>
      </c>
      <c r="T54" s="15">
        <f>IF(T$24="-","-",T$24*'3h Losses'!S31)</f>
        <v>0.29141098834924906</v>
      </c>
      <c r="U54" s="15">
        <f>IF(U$24="-","-",U$24*'3h Losses'!T31)</f>
        <v>0.32803538150627409</v>
      </c>
      <c r="V54" s="15">
        <f>IF(V$24="-","-",V$24*'3h Losses'!U31)</f>
        <v>0.46770221092496295</v>
      </c>
      <c r="W54" s="15">
        <f>IF(W$24="-","-",W$24*'3h Losses'!V31)</f>
        <v>0.43563178488972698</v>
      </c>
      <c r="X54" s="15">
        <f>IF(X$24="-","-",X$24*'3h Losses'!W31)</f>
        <v>0.45897790134436811</v>
      </c>
      <c r="Y54" s="28"/>
      <c r="Z54" s="15">
        <f>IF(X$24="-","-",X$24*'3h Losses'!W31)</f>
        <v>0.45897790134436811</v>
      </c>
      <c r="AA54" s="15">
        <f>IF(AA$24="-","-",AA$24*'3h Losses'!Z31)</f>
        <v>0.44170909680551829</v>
      </c>
      <c r="AB54" s="15">
        <f>IF(AB$24="-","-",AB$24*'3h Losses'!AA31)</f>
        <v>0.49812384659525499</v>
      </c>
      <c r="AC54" s="15">
        <f>IF(AC$24="-","-",AC$24*'3h Losses'!AB31)</f>
        <v>0.49812384659525499</v>
      </c>
      <c r="AD54" s="15">
        <f>IF(AD$24="-","-",AD$24*'3h Losses'!AC31)</f>
        <v>0.45579077696604225</v>
      </c>
      <c r="AE54" s="15">
        <f>IF(AE$24="-","-",AE$24*'3h Losses'!AD31)</f>
        <v>0.45579077696604225</v>
      </c>
      <c r="AF54" s="15">
        <f>IF(AF$24="-","-",AF$24*'3h Losses'!AE31)</f>
        <v>0.49473138348848766</v>
      </c>
      <c r="AG54" s="15">
        <f>IF(AG$24="-","-",AG$24*'3h Losses'!AF31)</f>
        <v>0.49473138348848766</v>
      </c>
      <c r="AH54" s="15">
        <f>IF(AH$24="-","-",AH$24*'3h Losses'!AG31)</f>
        <v>0.45801752605410617</v>
      </c>
      <c r="AI54" s="15" t="str">
        <f>IF(AI$24="-","-",AI$24*'3h Losses'!AH31)</f>
        <v>-</v>
      </c>
      <c r="AJ54" s="15" t="str">
        <f>IF(AJ$24="-","-",AJ$24*'3h Losses'!AI31)</f>
        <v>-</v>
      </c>
      <c r="AK54" s="15" t="str">
        <f>IF(AK$24="-","-",AK$24*'3h Losses'!AJ31)</f>
        <v>-</v>
      </c>
      <c r="AL54" s="15" t="str">
        <f>IF(AL$24="-","-",AL$24*'3h Losses'!AK31)</f>
        <v>-</v>
      </c>
      <c r="AM54" s="15" t="str">
        <f>IF(AM$24="-","-",AM$24*'3h Losses'!AL31)</f>
        <v>-</v>
      </c>
      <c r="AN54" s="15" t="str">
        <f>IF(AN$24="-","-",AN$24*'3h Losses'!AM31)</f>
        <v>-</v>
      </c>
      <c r="AO54" s="15" t="str">
        <f>IF(AO$24="-","-",AO$24*'3h Losses'!AN31)</f>
        <v>-</v>
      </c>
      <c r="AP54" s="15" t="str">
        <f>IF(AP$24="-","-",AP$24*'3h Losses'!AO31)</f>
        <v>-</v>
      </c>
      <c r="AQ54" s="15" t="str">
        <f>IF(AQ$24="-","-",AQ$24*'3h Losses'!AP31)</f>
        <v>-</v>
      </c>
      <c r="AR54" s="15" t="str">
        <f>IF(AR$24="-","-",AR$24*'3h Losses'!AQ31)</f>
        <v>-</v>
      </c>
      <c r="AS54" s="15" t="str">
        <f>IF(AS$24="-","-",AS$24*'3h Losses'!AR31)</f>
        <v>-</v>
      </c>
      <c r="AT54" s="15" t="str">
        <f>IF(AT$24="-","-",AT$24*'3h Losses'!AS31)</f>
        <v>-</v>
      </c>
      <c r="AU54" s="15" t="str">
        <f>IF(AU$24="-","-",AU$24*'3h Losses'!AT31)</f>
        <v>-</v>
      </c>
      <c r="AV54" s="15" t="str">
        <f>IF(AV$24="-","-",AV$24*'3h Losses'!AU31)</f>
        <v>-</v>
      </c>
      <c r="AW54" s="15" t="str">
        <f>IF(AW$24="-","-",AW$24*'3h Losses'!AV31)</f>
        <v>-</v>
      </c>
      <c r="AX54" s="15" t="str">
        <f>IF(AX$24="-","-",AX$24*'3h Losses'!AW31)</f>
        <v>-</v>
      </c>
      <c r="AY54" s="15" t="str">
        <f>IF(AY$24="-","-",AY$24*'3h Losses'!AX31)</f>
        <v>-</v>
      </c>
      <c r="AZ54" s="15" t="str">
        <f>IF(AZ$24="-","-",AZ$24*'3h Losses'!AY31)</f>
        <v>-</v>
      </c>
      <c r="BA54" s="15" t="str">
        <f>IF(BA$24="-","-",BA$24*'3h Losses'!AZ31)</f>
        <v>-</v>
      </c>
      <c r="BB54" s="15" t="str">
        <f>IF(BB$24="-","-",BB$24*'3h Losses'!BA31)</f>
        <v>-</v>
      </c>
      <c r="BC54" s="15" t="str">
        <f>IF(BC$24="-","-",BC$24*'3h Losses'!BB31)</f>
        <v>-</v>
      </c>
      <c r="BD54" s="15" t="str">
        <f>IF(BD$24="-","-",BD$24*'3h Losses'!BC31)</f>
        <v>-</v>
      </c>
      <c r="BE54" s="15" t="str">
        <f>IF(BE$24="-","-",BE$24*'3h Losses'!BD31)</f>
        <v>-</v>
      </c>
      <c r="BF54" s="15" t="str">
        <f>IF(BF$24="-","-",BF$24*'3h Losses'!BE31)</f>
        <v>-</v>
      </c>
    </row>
    <row r="55" spans="1:58">
      <c r="A55" s="14"/>
      <c r="B55" s="361"/>
      <c r="C55" s="358"/>
      <c r="D55" s="358"/>
      <c r="E55" s="108" t="s">
        <v>233</v>
      </c>
      <c r="F55" s="360"/>
      <c r="G55" s="28"/>
      <c r="H55" s="15">
        <f>IF(H$24="-","-",H$24*'3h Losses'!G32)</f>
        <v>0.24023029098574666</v>
      </c>
      <c r="I55" s="15">
        <f>IF(I$24="-","-",I$24*'3h Losses'!H32)</f>
        <v>0.23637786354818802</v>
      </c>
      <c r="J55" s="15">
        <f>IF(J$24="-","-",J$24*'3h Losses'!I32)</f>
        <v>0.24205093227334451</v>
      </c>
      <c r="K55" s="15">
        <f>IF(K$24="-","-",K$24*'3h Losses'!J32)</f>
        <v>0.25253746621118944</v>
      </c>
      <c r="L55" s="15">
        <f>IF(L$24="-","-",L$24*'3h Losses'!K32)</f>
        <v>0.25708314060299087</v>
      </c>
      <c r="M55" s="15">
        <f>IF(M$24="-","-",M$24*'3h Losses'!L32)</f>
        <v>0.25239552375536578</v>
      </c>
      <c r="N55" s="15">
        <f>IF(N$24="-","-",N$24*'3h Losses'!M32)</f>
        <v>0.26381505805507138</v>
      </c>
      <c r="O55" s="15">
        <f>IF(O$24="-","-",O$24*'3h Losses'!N32)</f>
        <v>0.26961598727563058</v>
      </c>
      <c r="P55" s="28"/>
      <c r="Q55" s="15">
        <f>IF(Q$24="-","-",Q$24*'3h Losses'!P32)</f>
        <v>0.26961598727563058</v>
      </c>
      <c r="R55" s="15">
        <f>IF(R$24="-","-",R$24*'3h Losses'!Q32)</f>
        <v>0.2792182328197107</v>
      </c>
      <c r="S55" s="15">
        <f>IF(S$24="-","-",S$24*'3h Losses'!R32)</f>
        <v>0.28921520008256441</v>
      </c>
      <c r="T55" s="15">
        <f>IF(T$24="-","-",T$24*'3h Losses'!S32)</f>
        <v>0.29950335571946063</v>
      </c>
      <c r="U55" s="15">
        <f>IF(U$24="-","-",U$24*'3h Losses'!T32)</f>
        <v>0.33713633523214503</v>
      </c>
      <c r="V55" s="15">
        <f>IF(V$24="-","-",V$24*'3h Losses'!U32)</f>
        <v>0.47890165148620456</v>
      </c>
      <c r="W55" s="15">
        <f>IF(W$24="-","-",W$24*'3h Losses'!V32)</f>
        <v>0.44602808829338031</v>
      </c>
      <c r="X55" s="15">
        <f>IF(X$24="-","-",X$24*'3h Losses'!W32)</f>
        <v>0.46990190449029184</v>
      </c>
      <c r="Y55" s="28"/>
      <c r="Z55" s="15">
        <f>IF(X$24="-","-",X$24*'3h Losses'!W32)</f>
        <v>0.46990190449029184</v>
      </c>
      <c r="AA55" s="15">
        <f>IF(AA$24="-","-",AA$24*'3h Losses'!Z32)</f>
        <v>0.45227313241054801</v>
      </c>
      <c r="AB55" s="15">
        <f>IF(AB$24="-","-",AB$24*'3h Losses'!AA32)</f>
        <v>0.51055050639303878</v>
      </c>
      <c r="AC55" s="15">
        <f>IF(AC$24="-","-",AC$24*'3h Losses'!AB32)</f>
        <v>0.51055050639303878</v>
      </c>
      <c r="AD55" s="15">
        <f>IF(AD$24="-","-",AD$24*'3h Losses'!AC32)</f>
        <v>0.46721048595182302</v>
      </c>
      <c r="AE55" s="15">
        <f>IF(AE$24="-","-",AE$24*'3h Losses'!AD32)</f>
        <v>0.46721048595182302</v>
      </c>
      <c r="AF55" s="15">
        <f>IF(AF$24="-","-",AF$24*'3h Losses'!AE32)</f>
        <v>0.50435617511803654</v>
      </c>
      <c r="AG55" s="15">
        <f>IF(AG$24="-","-",AG$24*'3h Losses'!AF32)</f>
        <v>0.50435617511803654</v>
      </c>
      <c r="AH55" s="15">
        <f>IF(AH$24="-","-",AH$24*'3h Losses'!AG32)</f>
        <v>0.46701032939433262</v>
      </c>
      <c r="AI55" s="15" t="str">
        <f>IF(AI$24="-","-",AI$24*'3h Losses'!AH32)</f>
        <v>-</v>
      </c>
      <c r="AJ55" s="15" t="str">
        <f>IF(AJ$24="-","-",AJ$24*'3h Losses'!AI32)</f>
        <v>-</v>
      </c>
      <c r="AK55" s="15" t="str">
        <f>IF(AK$24="-","-",AK$24*'3h Losses'!AJ32)</f>
        <v>-</v>
      </c>
      <c r="AL55" s="15" t="str">
        <f>IF(AL$24="-","-",AL$24*'3h Losses'!AK32)</f>
        <v>-</v>
      </c>
      <c r="AM55" s="15" t="str">
        <f>IF(AM$24="-","-",AM$24*'3h Losses'!AL32)</f>
        <v>-</v>
      </c>
      <c r="AN55" s="15" t="str">
        <f>IF(AN$24="-","-",AN$24*'3h Losses'!AM32)</f>
        <v>-</v>
      </c>
      <c r="AO55" s="15" t="str">
        <f>IF(AO$24="-","-",AO$24*'3h Losses'!AN32)</f>
        <v>-</v>
      </c>
      <c r="AP55" s="15" t="str">
        <f>IF(AP$24="-","-",AP$24*'3h Losses'!AO32)</f>
        <v>-</v>
      </c>
      <c r="AQ55" s="15" t="str">
        <f>IF(AQ$24="-","-",AQ$24*'3h Losses'!AP32)</f>
        <v>-</v>
      </c>
      <c r="AR55" s="15" t="str">
        <f>IF(AR$24="-","-",AR$24*'3h Losses'!AQ32)</f>
        <v>-</v>
      </c>
      <c r="AS55" s="15" t="str">
        <f>IF(AS$24="-","-",AS$24*'3h Losses'!AR32)</f>
        <v>-</v>
      </c>
      <c r="AT55" s="15" t="str">
        <f>IF(AT$24="-","-",AT$24*'3h Losses'!AS32)</f>
        <v>-</v>
      </c>
      <c r="AU55" s="15" t="str">
        <f>IF(AU$24="-","-",AU$24*'3h Losses'!AT32)</f>
        <v>-</v>
      </c>
      <c r="AV55" s="15" t="str">
        <f>IF(AV$24="-","-",AV$24*'3h Losses'!AU32)</f>
        <v>-</v>
      </c>
      <c r="AW55" s="15" t="str">
        <f>IF(AW$24="-","-",AW$24*'3h Losses'!AV32)</f>
        <v>-</v>
      </c>
      <c r="AX55" s="15" t="str">
        <f>IF(AX$24="-","-",AX$24*'3h Losses'!AW32)</f>
        <v>-</v>
      </c>
      <c r="AY55" s="15" t="str">
        <f>IF(AY$24="-","-",AY$24*'3h Losses'!AX32)</f>
        <v>-</v>
      </c>
      <c r="AZ55" s="15" t="str">
        <f>IF(AZ$24="-","-",AZ$24*'3h Losses'!AY32)</f>
        <v>-</v>
      </c>
      <c r="BA55" s="15" t="str">
        <f>IF(BA$24="-","-",BA$24*'3h Losses'!AZ32)</f>
        <v>-</v>
      </c>
      <c r="BB55" s="15" t="str">
        <f>IF(BB$24="-","-",BB$24*'3h Losses'!BA32)</f>
        <v>-</v>
      </c>
      <c r="BC55" s="15" t="str">
        <f>IF(BC$24="-","-",BC$24*'3h Losses'!BB32)</f>
        <v>-</v>
      </c>
      <c r="BD55" s="15" t="str">
        <f>IF(BD$24="-","-",BD$24*'3h Losses'!BC32)</f>
        <v>-</v>
      </c>
      <c r="BE55" s="15" t="str">
        <f>IF(BE$24="-","-",BE$24*'3h Losses'!BD32)</f>
        <v>-</v>
      </c>
      <c r="BF55" s="15" t="str">
        <f>IF(BF$24="-","-",BF$24*'3h Losses'!BE32)</f>
        <v>-</v>
      </c>
    </row>
    <row r="56" spans="1:58">
      <c r="A56" s="14"/>
      <c r="B56" s="361"/>
      <c r="C56" s="358"/>
      <c r="D56" s="358"/>
      <c r="E56" s="108" t="s">
        <v>234</v>
      </c>
      <c r="F56" s="360"/>
      <c r="G56" s="28"/>
      <c r="H56" s="15">
        <f>IF(H$24="-","-",H$24*'3h Losses'!G33)</f>
        <v>0.23581861996984138</v>
      </c>
      <c r="I56" s="15">
        <f>IF(I$24="-","-",I$24*'3h Losses'!H33)</f>
        <v>0.23203693982396445</v>
      </c>
      <c r="J56" s="15">
        <f>IF(J$24="-","-",J$24*'3h Losses'!I33)</f>
        <v>0.23760582637973959</v>
      </c>
      <c r="K56" s="15">
        <f>IF(K$24="-","-",K$24*'3h Losses'!J33)</f>
        <v>0.24789978203097016</v>
      </c>
      <c r="L56" s="15">
        <f>IF(L$24="-","-",L$24*'3h Losses'!K33)</f>
        <v>0.25236197810752764</v>
      </c>
      <c r="M56" s="15">
        <f>IF(M$24="-","-",M$24*'3h Losses'!L33)</f>
        <v>0.24776044625482757</v>
      </c>
      <c r="N56" s="15">
        <f>IF(N$24="-","-",N$24*'3h Losses'!M33)</f>
        <v>0.25668134876494858</v>
      </c>
      <c r="O56" s="15">
        <f>IF(O$24="-","-",O$24*'3h Losses'!N33)</f>
        <v>0.26232541755844524</v>
      </c>
      <c r="P56" s="28"/>
      <c r="Q56" s="15">
        <f>IF(Q$24="-","-",Q$24*'3h Losses'!P33)</f>
        <v>0.26232541755844524</v>
      </c>
      <c r="R56" s="15">
        <f>IF(R$24="-","-",R$24*'3h Losses'!Q33)</f>
        <v>0.27121998546879678</v>
      </c>
      <c r="S56" s="15">
        <f>IF(S$24="-","-",S$24*'3h Losses'!R33)</f>
        <v>0.28095595839957227</v>
      </c>
      <c r="T56" s="15">
        <f>IF(T$24="-","-",T$24*'3h Losses'!S33)</f>
        <v>0.290659606568347</v>
      </c>
      <c r="U56" s="15">
        <f>IF(U$24="-","-",U$24*'3h Losses'!T33)</f>
        <v>0.32721345529450635</v>
      </c>
      <c r="V56" s="15">
        <f>IF(V$24="-","-",V$24*'3h Losses'!U33)</f>
        <v>0.46648146527569473</v>
      </c>
      <c r="W56" s="15">
        <f>IF(W$24="-","-",W$24*'3h Losses'!V33)</f>
        <v>0.43447042878170949</v>
      </c>
      <c r="X56" s="15">
        <f>IF(X$24="-","-",X$24*'3h Losses'!W33)</f>
        <v>0.45570943753697607</v>
      </c>
      <c r="Y56" s="28"/>
      <c r="Z56" s="15">
        <f>IF(X$24="-","-",X$24*'3h Losses'!W33)</f>
        <v>0.45570943753697607</v>
      </c>
      <c r="AA56" s="15">
        <f>IF(AA$24="-","-",AA$24*'3h Losses'!Z33)</f>
        <v>0.43843758714051911</v>
      </c>
      <c r="AB56" s="15">
        <f>IF(AB$24="-","-",AB$24*'3h Losses'!AA33)</f>
        <v>0.49537765162639691</v>
      </c>
      <c r="AC56" s="15">
        <f>IF(AC$24="-","-",AC$24*'3h Losses'!AB33)</f>
        <v>0.49537765162639691</v>
      </c>
      <c r="AD56" s="15">
        <f>IF(AD$24="-","-",AD$24*'3h Losses'!AC33)</f>
        <v>0.45322710030915292</v>
      </c>
      <c r="AE56" s="15">
        <f>IF(AE$24="-","-",AE$24*'3h Losses'!AD33)</f>
        <v>0.45322710030915292</v>
      </c>
      <c r="AF56" s="15">
        <f>IF(AF$24="-","-",AF$24*'3h Losses'!AE33)</f>
        <v>0.49151721545029398</v>
      </c>
      <c r="AG56" s="15">
        <f>IF(AG$24="-","-",AG$24*'3h Losses'!AF33)</f>
        <v>0.49151721545029398</v>
      </c>
      <c r="AH56" s="15">
        <f>IF(AH$24="-","-",AH$24*'3h Losses'!AG33)</f>
        <v>0.45513597515439774</v>
      </c>
      <c r="AI56" s="15" t="str">
        <f>IF(AI$24="-","-",AI$24*'3h Losses'!AH33)</f>
        <v>-</v>
      </c>
      <c r="AJ56" s="15" t="str">
        <f>IF(AJ$24="-","-",AJ$24*'3h Losses'!AI33)</f>
        <v>-</v>
      </c>
      <c r="AK56" s="15" t="str">
        <f>IF(AK$24="-","-",AK$24*'3h Losses'!AJ33)</f>
        <v>-</v>
      </c>
      <c r="AL56" s="15" t="str">
        <f>IF(AL$24="-","-",AL$24*'3h Losses'!AK33)</f>
        <v>-</v>
      </c>
      <c r="AM56" s="15" t="str">
        <f>IF(AM$24="-","-",AM$24*'3h Losses'!AL33)</f>
        <v>-</v>
      </c>
      <c r="AN56" s="15" t="str">
        <f>IF(AN$24="-","-",AN$24*'3h Losses'!AM33)</f>
        <v>-</v>
      </c>
      <c r="AO56" s="15" t="str">
        <f>IF(AO$24="-","-",AO$24*'3h Losses'!AN33)</f>
        <v>-</v>
      </c>
      <c r="AP56" s="15" t="str">
        <f>IF(AP$24="-","-",AP$24*'3h Losses'!AO33)</f>
        <v>-</v>
      </c>
      <c r="AQ56" s="15" t="str">
        <f>IF(AQ$24="-","-",AQ$24*'3h Losses'!AP33)</f>
        <v>-</v>
      </c>
      <c r="AR56" s="15" t="str">
        <f>IF(AR$24="-","-",AR$24*'3h Losses'!AQ33)</f>
        <v>-</v>
      </c>
      <c r="AS56" s="15" t="str">
        <f>IF(AS$24="-","-",AS$24*'3h Losses'!AR33)</f>
        <v>-</v>
      </c>
      <c r="AT56" s="15" t="str">
        <f>IF(AT$24="-","-",AT$24*'3h Losses'!AS33)</f>
        <v>-</v>
      </c>
      <c r="AU56" s="15" t="str">
        <f>IF(AU$24="-","-",AU$24*'3h Losses'!AT33)</f>
        <v>-</v>
      </c>
      <c r="AV56" s="15" t="str">
        <f>IF(AV$24="-","-",AV$24*'3h Losses'!AU33)</f>
        <v>-</v>
      </c>
      <c r="AW56" s="15" t="str">
        <f>IF(AW$24="-","-",AW$24*'3h Losses'!AV33)</f>
        <v>-</v>
      </c>
      <c r="AX56" s="15" t="str">
        <f>IF(AX$24="-","-",AX$24*'3h Losses'!AW33)</f>
        <v>-</v>
      </c>
      <c r="AY56" s="15" t="str">
        <f>IF(AY$24="-","-",AY$24*'3h Losses'!AX33)</f>
        <v>-</v>
      </c>
      <c r="AZ56" s="15" t="str">
        <f>IF(AZ$24="-","-",AZ$24*'3h Losses'!AY33)</f>
        <v>-</v>
      </c>
      <c r="BA56" s="15" t="str">
        <f>IF(BA$24="-","-",BA$24*'3h Losses'!AZ33)</f>
        <v>-</v>
      </c>
      <c r="BB56" s="15" t="str">
        <f>IF(BB$24="-","-",BB$24*'3h Losses'!BA33)</f>
        <v>-</v>
      </c>
      <c r="BC56" s="15" t="str">
        <f>IF(BC$24="-","-",BC$24*'3h Losses'!BB33)</f>
        <v>-</v>
      </c>
      <c r="BD56" s="15" t="str">
        <f>IF(BD$24="-","-",BD$24*'3h Losses'!BC33)</f>
        <v>-</v>
      </c>
      <c r="BE56" s="15" t="str">
        <f>IF(BE$24="-","-",BE$24*'3h Losses'!BD33)</f>
        <v>-</v>
      </c>
      <c r="BF56" s="15" t="str">
        <f>IF(BF$24="-","-",BF$24*'3h Losses'!BE33)</f>
        <v>-</v>
      </c>
    </row>
    <row r="57" spans="1:58">
      <c r="A57" s="14"/>
      <c r="B57" s="361"/>
      <c r="C57" s="358"/>
      <c r="D57" s="358"/>
      <c r="E57" s="108" t="s">
        <v>235</v>
      </c>
      <c r="F57" s="360"/>
      <c r="G57" s="28"/>
      <c r="H57" s="15">
        <f>IF(H$24="-","-",H$24*'3h Losses'!G34)</f>
        <v>0.23751690268161504</v>
      </c>
      <c r="I57" s="15">
        <f>IF(I$24="-","-",I$24*'3h Losses'!H34)</f>
        <v>0.23370798820617575</v>
      </c>
      <c r="J57" s="15">
        <f>IF(J$24="-","-",J$24*'3h Losses'!I34)</f>
        <v>0.23931697992312395</v>
      </c>
      <c r="K57" s="15">
        <f>IF(K$24="-","-",K$24*'3h Losses'!J34)</f>
        <v>0.24968506902030754</v>
      </c>
      <c r="L57" s="15">
        <f>IF(L$24="-","-",L$24*'3h Losses'!K34)</f>
        <v>0.25417940026267311</v>
      </c>
      <c r="M57" s="15">
        <f>IF(M$24="-","-",M$24*'3h Losses'!L34)</f>
        <v>0.24954472979694017</v>
      </c>
      <c r="N57" s="15">
        <f>IF(N$24="-","-",N$24*'3h Losses'!M34)</f>
        <v>0.25804039297103276</v>
      </c>
      <c r="O57" s="15">
        <f>IF(O$24="-","-",O$24*'3h Losses'!N34)</f>
        <v>0.26371434527195781</v>
      </c>
      <c r="P57" s="28"/>
      <c r="Q57" s="15">
        <f>IF(Q$24="-","-",Q$24*'3h Losses'!P34)</f>
        <v>0.26371434527195781</v>
      </c>
      <c r="R57" s="15">
        <f>IF(R$24="-","-",R$24*'3h Losses'!Q34)</f>
        <v>0.27134957797137532</v>
      </c>
      <c r="S57" s="15">
        <f>IF(S$24="-","-",S$24*'3h Losses'!R34)</f>
        <v>0.28109141778709279</v>
      </c>
      <c r="T57" s="15">
        <f>IF(T$24="-","-",T$24*'3h Losses'!S34)</f>
        <v>0.28858019620892683</v>
      </c>
      <c r="U57" s="15">
        <f>IF(U$24="-","-",U$24*'3h Losses'!T34)</f>
        <v>0.32487716459991889</v>
      </c>
      <c r="V57" s="15">
        <f>IF(V$24="-","-",V$24*'3h Losses'!U34)</f>
        <v>0.46294101035392143</v>
      </c>
      <c r="W57" s="15">
        <f>IF(W$24="-","-",W$24*'3h Losses'!V34)</f>
        <v>0.43117655087400847</v>
      </c>
      <c r="X57" s="15">
        <f>IF(X$24="-","-",X$24*'3h Losses'!W34)</f>
        <v>0.45154017046545114</v>
      </c>
      <c r="Y57" s="28"/>
      <c r="Z57" s="15">
        <f>IF(X$24="-","-",X$24*'3h Losses'!W34)</f>
        <v>0.45154017046545114</v>
      </c>
      <c r="AA57" s="15">
        <f>IF(AA$24="-","-",AA$24*'3h Losses'!Z34)</f>
        <v>0.43441148706032678</v>
      </c>
      <c r="AB57" s="15">
        <f>IF(AB$24="-","-",AB$24*'3h Losses'!AA34)</f>
        <v>0.49307252128832785</v>
      </c>
      <c r="AC57" s="15">
        <f>IF(AC$24="-","-",AC$24*'3h Losses'!AB34)</f>
        <v>0.49307252128832785</v>
      </c>
      <c r="AD57" s="15">
        <f>IF(AD$24="-","-",AD$24*'3h Losses'!AC34)</f>
        <v>0.45111882003213843</v>
      </c>
      <c r="AE57" s="15">
        <f>IF(AE$24="-","-",AE$24*'3h Losses'!AD34)</f>
        <v>0.45111882003213843</v>
      </c>
      <c r="AF57" s="15">
        <f>IF(AF$24="-","-",AF$24*'3h Losses'!AE34)</f>
        <v>0.48839824974683038</v>
      </c>
      <c r="AG57" s="15">
        <f>IF(AG$24="-","-",AG$24*'3h Losses'!AF34)</f>
        <v>0.48839824974683038</v>
      </c>
      <c r="AH57" s="15">
        <f>IF(AH$24="-","-",AH$24*'3h Losses'!AG34)</f>
        <v>0.44730726649718572</v>
      </c>
      <c r="AI57" s="15" t="str">
        <f>IF(AI$24="-","-",AI$24*'3h Losses'!AH34)</f>
        <v>-</v>
      </c>
      <c r="AJ57" s="15" t="str">
        <f>IF(AJ$24="-","-",AJ$24*'3h Losses'!AI34)</f>
        <v>-</v>
      </c>
      <c r="AK57" s="15" t="str">
        <f>IF(AK$24="-","-",AK$24*'3h Losses'!AJ34)</f>
        <v>-</v>
      </c>
      <c r="AL57" s="15" t="str">
        <f>IF(AL$24="-","-",AL$24*'3h Losses'!AK34)</f>
        <v>-</v>
      </c>
      <c r="AM57" s="15" t="str">
        <f>IF(AM$24="-","-",AM$24*'3h Losses'!AL34)</f>
        <v>-</v>
      </c>
      <c r="AN57" s="15" t="str">
        <f>IF(AN$24="-","-",AN$24*'3h Losses'!AM34)</f>
        <v>-</v>
      </c>
      <c r="AO57" s="15" t="str">
        <f>IF(AO$24="-","-",AO$24*'3h Losses'!AN34)</f>
        <v>-</v>
      </c>
      <c r="AP57" s="15" t="str">
        <f>IF(AP$24="-","-",AP$24*'3h Losses'!AO34)</f>
        <v>-</v>
      </c>
      <c r="AQ57" s="15" t="str">
        <f>IF(AQ$24="-","-",AQ$24*'3h Losses'!AP34)</f>
        <v>-</v>
      </c>
      <c r="AR57" s="15" t="str">
        <f>IF(AR$24="-","-",AR$24*'3h Losses'!AQ34)</f>
        <v>-</v>
      </c>
      <c r="AS57" s="15" t="str">
        <f>IF(AS$24="-","-",AS$24*'3h Losses'!AR34)</f>
        <v>-</v>
      </c>
      <c r="AT57" s="15" t="str">
        <f>IF(AT$24="-","-",AT$24*'3h Losses'!AS34)</f>
        <v>-</v>
      </c>
      <c r="AU57" s="15" t="str">
        <f>IF(AU$24="-","-",AU$24*'3h Losses'!AT34)</f>
        <v>-</v>
      </c>
      <c r="AV57" s="15" t="str">
        <f>IF(AV$24="-","-",AV$24*'3h Losses'!AU34)</f>
        <v>-</v>
      </c>
      <c r="AW57" s="15" t="str">
        <f>IF(AW$24="-","-",AW$24*'3h Losses'!AV34)</f>
        <v>-</v>
      </c>
      <c r="AX57" s="15" t="str">
        <f>IF(AX$24="-","-",AX$24*'3h Losses'!AW34)</f>
        <v>-</v>
      </c>
      <c r="AY57" s="15" t="str">
        <f>IF(AY$24="-","-",AY$24*'3h Losses'!AX34)</f>
        <v>-</v>
      </c>
      <c r="AZ57" s="15" t="str">
        <f>IF(AZ$24="-","-",AZ$24*'3h Losses'!AY34)</f>
        <v>-</v>
      </c>
      <c r="BA57" s="15" t="str">
        <f>IF(BA$24="-","-",BA$24*'3h Losses'!AZ34)</f>
        <v>-</v>
      </c>
      <c r="BB57" s="15" t="str">
        <f>IF(BB$24="-","-",BB$24*'3h Losses'!BA34)</f>
        <v>-</v>
      </c>
      <c r="BC57" s="15" t="str">
        <f>IF(BC$24="-","-",BC$24*'3h Losses'!BB34)</f>
        <v>-</v>
      </c>
      <c r="BD57" s="15" t="str">
        <f>IF(BD$24="-","-",BD$24*'3h Losses'!BC34)</f>
        <v>-</v>
      </c>
      <c r="BE57" s="15" t="str">
        <f>IF(BE$24="-","-",BE$24*'3h Losses'!BD34)</f>
        <v>-</v>
      </c>
      <c r="BF57" s="15" t="str">
        <f>IF(BF$24="-","-",BF$24*'3h Losses'!BE34)</f>
        <v>-</v>
      </c>
    </row>
    <row r="58" spans="1:58">
      <c r="A58" s="14"/>
      <c r="B58" s="361"/>
      <c r="C58" s="358"/>
      <c r="D58" s="358"/>
      <c r="E58" s="108" t="s">
        <v>236</v>
      </c>
      <c r="F58" s="360"/>
      <c r="G58" s="28"/>
      <c r="H58" s="15">
        <f>IF(H$24="-","-",H$24*'3h Losses'!G35)</f>
        <v>0.23881946514113728</v>
      </c>
      <c r="I58" s="15">
        <f>IF(I$24="-","-",I$24*'3h Losses'!H35)</f>
        <v>0.23498966226175189</v>
      </c>
      <c r="J58" s="15">
        <f>IF(J$24="-","-",J$24*'3h Losses'!I35)</f>
        <v>0.24062941415603392</v>
      </c>
      <c r="K58" s="15">
        <f>IF(K$24="-","-",K$24*'3h Losses'!J35)</f>
        <v>0.2510543627166178</v>
      </c>
      <c r="L58" s="15">
        <f>IF(L$24="-","-",L$24*'3h Losses'!K35)</f>
        <v>0.25557334124551695</v>
      </c>
      <c r="M58" s="15">
        <f>IF(M$24="-","-",M$24*'3h Losses'!L35)</f>
        <v>0.250913253861271</v>
      </c>
      <c r="N58" s="15">
        <f>IF(N$24="-","-",N$24*'3h Losses'!M35)</f>
        <v>0.26163260934554033</v>
      </c>
      <c r="O58" s="15">
        <f>IF(O$24="-","-",O$24*'3h Losses'!N35)</f>
        <v>0.26738554952944327</v>
      </c>
      <c r="P58" s="28"/>
      <c r="Q58" s="15">
        <f>IF(Q$24="-","-",Q$24*'3h Losses'!P35)</f>
        <v>0.26738554952944327</v>
      </c>
      <c r="R58" s="15">
        <f>IF(R$24="-","-",R$24*'3h Losses'!Q35)</f>
        <v>0.27645168940514331</v>
      </c>
      <c r="S58" s="15">
        <f>IF(S$24="-","-",S$24*'3h Losses'!R35)</f>
        <v>0.28637228394025899</v>
      </c>
      <c r="T58" s="15">
        <f>IF(T$24="-","-",T$24*'3h Losses'!S35)</f>
        <v>0.29418261936454654</v>
      </c>
      <c r="U58" s="15">
        <f>IF(U$24="-","-",U$24*'3h Losses'!T35)</f>
        <v>0.33116821110093425</v>
      </c>
      <c r="V58" s="15">
        <f>IF(V$24="-","-",V$24*'3h Losses'!U35)</f>
        <v>0.46882309528245236</v>
      </c>
      <c r="W58" s="15">
        <f>IF(W$24="-","-",W$24*'3h Losses'!V35)</f>
        <v>0.43665360712765489</v>
      </c>
      <c r="X58" s="15">
        <f>IF(X$24="-","-",X$24*'3h Losses'!W35)</f>
        <v>0.45668398649629099</v>
      </c>
      <c r="Y58" s="28"/>
      <c r="Z58" s="15">
        <f>IF(X$24="-","-",X$24*'3h Losses'!W35)</f>
        <v>0.45668398649629099</v>
      </c>
      <c r="AA58" s="15">
        <f>IF(AA$24="-","-",AA$24*'3h Losses'!Z35)</f>
        <v>0.43866989505907505</v>
      </c>
      <c r="AB58" s="15">
        <f>IF(AB$24="-","-",AB$24*'3h Losses'!AA35)</f>
        <v>0.49287874510797991</v>
      </c>
      <c r="AC58" s="15">
        <f>IF(AC$24="-","-",AC$24*'3h Losses'!AB35)</f>
        <v>0.49287874510797991</v>
      </c>
      <c r="AD58" s="15">
        <f>IF(AD$24="-","-",AD$24*'3h Losses'!AC35)</f>
        <v>0.4509146257639553</v>
      </c>
      <c r="AE58" s="15">
        <f>IF(AE$24="-","-",AE$24*'3h Losses'!AD35)</f>
        <v>0.4509146257639553</v>
      </c>
      <c r="AF58" s="15">
        <f>IF(AF$24="-","-",AF$24*'3h Losses'!AE35)</f>
        <v>0.4881771813303501</v>
      </c>
      <c r="AG58" s="15">
        <f>IF(AG$24="-","-",AG$24*'3h Losses'!AF35)</f>
        <v>0.4881771813303501</v>
      </c>
      <c r="AH58" s="15">
        <f>IF(AH$24="-","-",AH$24*'3h Losses'!AG35)</f>
        <v>0.46296579062460069</v>
      </c>
      <c r="AI58" s="15" t="str">
        <f>IF(AI$24="-","-",AI$24*'3h Losses'!AH35)</f>
        <v>-</v>
      </c>
      <c r="AJ58" s="15" t="str">
        <f>IF(AJ$24="-","-",AJ$24*'3h Losses'!AI35)</f>
        <v>-</v>
      </c>
      <c r="AK58" s="15" t="str">
        <f>IF(AK$24="-","-",AK$24*'3h Losses'!AJ35)</f>
        <v>-</v>
      </c>
      <c r="AL58" s="15" t="str">
        <f>IF(AL$24="-","-",AL$24*'3h Losses'!AK35)</f>
        <v>-</v>
      </c>
      <c r="AM58" s="15" t="str">
        <f>IF(AM$24="-","-",AM$24*'3h Losses'!AL35)</f>
        <v>-</v>
      </c>
      <c r="AN58" s="15" t="str">
        <f>IF(AN$24="-","-",AN$24*'3h Losses'!AM35)</f>
        <v>-</v>
      </c>
      <c r="AO58" s="15" t="str">
        <f>IF(AO$24="-","-",AO$24*'3h Losses'!AN35)</f>
        <v>-</v>
      </c>
      <c r="AP58" s="15" t="str">
        <f>IF(AP$24="-","-",AP$24*'3h Losses'!AO35)</f>
        <v>-</v>
      </c>
      <c r="AQ58" s="15" t="str">
        <f>IF(AQ$24="-","-",AQ$24*'3h Losses'!AP35)</f>
        <v>-</v>
      </c>
      <c r="AR58" s="15" t="str">
        <f>IF(AR$24="-","-",AR$24*'3h Losses'!AQ35)</f>
        <v>-</v>
      </c>
      <c r="AS58" s="15" t="str">
        <f>IF(AS$24="-","-",AS$24*'3h Losses'!AR35)</f>
        <v>-</v>
      </c>
      <c r="AT58" s="15" t="str">
        <f>IF(AT$24="-","-",AT$24*'3h Losses'!AS35)</f>
        <v>-</v>
      </c>
      <c r="AU58" s="15" t="str">
        <f>IF(AU$24="-","-",AU$24*'3h Losses'!AT35)</f>
        <v>-</v>
      </c>
      <c r="AV58" s="15" t="str">
        <f>IF(AV$24="-","-",AV$24*'3h Losses'!AU35)</f>
        <v>-</v>
      </c>
      <c r="AW58" s="15" t="str">
        <f>IF(AW$24="-","-",AW$24*'3h Losses'!AV35)</f>
        <v>-</v>
      </c>
      <c r="AX58" s="15" t="str">
        <f>IF(AX$24="-","-",AX$24*'3h Losses'!AW35)</f>
        <v>-</v>
      </c>
      <c r="AY58" s="15" t="str">
        <f>IF(AY$24="-","-",AY$24*'3h Losses'!AX35)</f>
        <v>-</v>
      </c>
      <c r="AZ58" s="15" t="str">
        <f>IF(AZ$24="-","-",AZ$24*'3h Losses'!AY35)</f>
        <v>-</v>
      </c>
      <c r="BA58" s="15" t="str">
        <f>IF(BA$24="-","-",BA$24*'3h Losses'!AZ35)</f>
        <v>-</v>
      </c>
      <c r="BB58" s="15" t="str">
        <f>IF(BB$24="-","-",BB$24*'3h Losses'!BA35)</f>
        <v>-</v>
      </c>
      <c r="BC58" s="15" t="str">
        <f>IF(BC$24="-","-",BC$24*'3h Losses'!BB35)</f>
        <v>-</v>
      </c>
      <c r="BD58" s="15" t="str">
        <f>IF(BD$24="-","-",BD$24*'3h Losses'!BC35)</f>
        <v>-</v>
      </c>
      <c r="BE58" s="15" t="str">
        <f>IF(BE$24="-","-",BE$24*'3h Losses'!BD35)</f>
        <v>-</v>
      </c>
      <c r="BF58" s="15" t="str">
        <f>IF(BF$24="-","-",BF$24*'3h Losses'!BE35)</f>
        <v>-</v>
      </c>
    </row>
    <row r="59" spans="1:58">
      <c r="A59" s="14"/>
      <c r="B59" s="361"/>
      <c r="C59" s="358"/>
      <c r="D59" s="358"/>
      <c r="E59" s="108" t="s">
        <v>237</v>
      </c>
      <c r="F59" s="360"/>
      <c r="G59" s="28"/>
      <c r="H59" s="15">
        <f>IF(H$24="-","-",H$24*'3h Losses'!G36)</f>
        <v>0.23484900091505895</v>
      </c>
      <c r="I59" s="15">
        <f>IF(I$24="-","-",I$24*'3h Losses'!H36)</f>
        <v>0.23108286996173097</v>
      </c>
      <c r="J59" s="15">
        <f>IF(J$24="-","-",J$24*'3h Losses'!I36)</f>
        <v>0.2366288588408125</v>
      </c>
      <c r="K59" s="15">
        <f>IF(K$24="-","-",K$24*'3h Losses'!J36)</f>
        <v>0.24688048867591458</v>
      </c>
      <c r="L59" s="15">
        <f>IF(L$24="-","-",L$24*'3h Losses'!K36)</f>
        <v>0.25132433747208105</v>
      </c>
      <c r="M59" s="15">
        <f>IF(M$24="-","-",M$24*'3h Losses'!L36)</f>
        <v>0.24674172580883055</v>
      </c>
      <c r="N59" s="15">
        <f>IF(N$24="-","-",N$24*'3h Losses'!M36)</f>
        <v>0.25637684109288833</v>
      </c>
      <c r="O59" s="15">
        <f>IF(O$24="-","-",O$24*'3h Losses'!N36)</f>
        <v>0.26201421418271381</v>
      </c>
      <c r="P59" s="28"/>
      <c r="Q59" s="15">
        <f>IF(Q$24="-","-",Q$24*'3h Losses'!P36)</f>
        <v>0.26201421418271381</v>
      </c>
      <c r="R59" s="15">
        <f>IF(R$24="-","-",R$24*'3h Losses'!Q36)</f>
        <v>0.270898230238864</v>
      </c>
      <c r="S59" s="15">
        <f>IF(S$24="-","-",S$24*'3h Losses'!R36)</f>
        <v>0.2817783241164053</v>
      </c>
      <c r="T59" s="15">
        <f>IF(T$24="-","-",T$24*'3h Losses'!S36)</f>
        <v>0.29008027898241351</v>
      </c>
      <c r="U59" s="15">
        <f>IF(U$24="-","-",U$24*'3h Losses'!T36)</f>
        <v>0.32765964490846555</v>
      </c>
      <c r="V59" s="15">
        <f>IF(V$24="-","-",V$24*'3h Losses'!U36)</f>
        <v>0.46711756132108251</v>
      </c>
      <c r="W59" s="15">
        <f>IF(W$24="-","-",W$24*'3h Losses'!V36)</f>
        <v>0.4342926266874842</v>
      </c>
      <c r="X59" s="15">
        <f>IF(X$24="-","-",X$24*'3h Losses'!W36)</f>
        <v>0.45421470205238235</v>
      </c>
      <c r="Y59" s="28"/>
      <c r="Z59" s="15">
        <f>IF(X$24="-","-",X$24*'3h Losses'!W36)</f>
        <v>0.45421470205238235</v>
      </c>
      <c r="AA59" s="15">
        <f>IF(AA$24="-","-",AA$24*'3h Losses'!Z36)</f>
        <v>0.43679821699485022</v>
      </c>
      <c r="AB59" s="15">
        <f>IF(AB$24="-","-",AB$24*'3h Losses'!AA36)</f>
        <v>0.49498645987518664</v>
      </c>
      <c r="AC59" s="15">
        <f>IF(AC$24="-","-",AC$24*'3h Losses'!AB36)</f>
        <v>0.49498645987518664</v>
      </c>
      <c r="AD59" s="15">
        <f>IF(AD$24="-","-",AD$24*'3h Losses'!AC36)</f>
        <v>0.45285263021507755</v>
      </c>
      <c r="AE59" s="15">
        <f>IF(AE$24="-","-",AE$24*'3h Losses'!AD36)</f>
        <v>0.45285263021507755</v>
      </c>
      <c r="AF59" s="15">
        <f>IF(AF$24="-","-",AF$24*'3h Losses'!AE36)</f>
        <v>0.49027533804627305</v>
      </c>
      <c r="AG59" s="15">
        <f>IF(AG$24="-","-",AG$24*'3h Losses'!AF36)</f>
        <v>0.49027533804627305</v>
      </c>
      <c r="AH59" s="15">
        <f>IF(AH$24="-","-",AH$24*'3h Losses'!AG36)</f>
        <v>0.45361883932397423</v>
      </c>
      <c r="AI59" s="15" t="str">
        <f>IF(AI$24="-","-",AI$24*'3h Losses'!AH36)</f>
        <v>-</v>
      </c>
      <c r="AJ59" s="15" t="str">
        <f>IF(AJ$24="-","-",AJ$24*'3h Losses'!AI36)</f>
        <v>-</v>
      </c>
      <c r="AK59" s="15" t="str">
        <f>IF(AK$24="-","-",AK$24*'3h Losses'!AJ36)</f>
        <v>-</v>
      </c>
      <c r="AL59" s="15" t="str">
        <f>IF(AL$24="-","-",AL$24*'3h Losses'!AK36)</f>
        <v>-</v>
      </c>
      <c r="AM59" s="15" t="str">
        <f>IF(AM$24="-","-",AM$24*'3h Losses'!AL36)</f>
        <v>-</v>
      </c>
      <c r="AN59" s="15" t="str">
        <f>IF(AN$24="-","-",AN$24*'3h Losses'!AM36)</f>
        <v>-</v>
      </c>
      <c r="AO59" s="15" t="str">
        <f>IF(AO$24="-","-",AO$24*'3h Losses'!AN36)</f>
        <v>-</v>
      </c>
      <c r="AP59" s="15" t="str">
        <f>IF(AP$24="-","-",AP$24*'3h Losses'!AO36)</f>
        <v>-</v>
      </c>
      <c r="AQ59" s="15" t="str">
        <f>IF(AQ$24="-","-",AQ$24*'3h Losses'!AP36)</f>
        <v>-</v>
      </c>
      <c r="AR59" s="15" t="str">
        <f>IF(AR$24="-","-",AR$24*'3h Losses'!AQ36)</f>
        <v>-</v>
      </c>
      <c r="AS59" s="15" t="str">
        <f>IF(AS$24="-","-",AS$24*'3h Losses'!AR36)</f>
        <v>-</v>
      </c>
      <c r="AT59" s="15" t="str">
        <f>IF(AT$24="-","-",AT$24*'3h Losses'!AS36)</f>
        <v>-</v>
      </c>
      <c r="AU59" s="15" t="str">
        <f>IF(AU$24="-","-",AU$24*'3h Losses'!AT36)</f>
        <v>-</v>
      </c>
      <c r="AV59" s="15" t="str">
        <f>IF(AV$24="-","-",AV$24*'3h Losses'!AU36)</f>
        <v>-</v>
      </c>
      <c r="AW59" s="15" t="str">
        <f>IF(AW$24="-","-",AW$24*'3h Losses'!AV36)</f>
        <v>-</v>
      </c>
      <c r="AX59" s="15" t="str">
        <f>IF(AX$24="-","-",AX$24*'3h Losses'!AW36)</f>
        <v>-</v>
      </c>
      <c r="AY59" s="15" t="str">
        <f>IF(AY$24="-","-",AY$24*'3h Losses'!AX36)</f>
        <v>-</v>
      </c>
      <c r="AZ59" s="15" t="str">
        <f>IF(AZ$24="-","-",AZ$24*'3h Losses'!AY36)</f>
        <v>-</v>
      </c>
      <c r="BA59" s="15" t="str">
        <f>IF(BA$24="-","-",BA$24*'3h Losses'!AZ36)</f>
        <v>-</v>
      </c>
      <c r="BB59" s="15" t="str">
        <f>IF(BB$24="-","-",BB$24*'3h Losses'!BA36)</f>
        <v>-</v>
      </c>
      <c r="BC59" s="15" t="str">
        <f>IF(BC$24="-","-",BC$24*'3h Losses'!BB36)</f>
        <v>-</v>
      </c>
      <c r="BD59" s="15" t="str">
        <f>IF(BD$24="-","-",BD$24*'3h Losses'!BC36)</f>
        <v>-</v>
      </c>
      <c r="BE59" s="15" t="str">
        <f>IF(BE$24="-","-",BE$24*'3h Losses'!BD36)</f>
        <v>-</v>
      </c>
      <c r="BF59" s="15" t="str">
        <f>IF(BF$24="-","-",BF$24*'3h Losses'!BE36)</f>
        <v>-</v>
      </c>
    </row>
    <row r="60" spans="1:58">
      <c r="A60" s="14"/>
      <c r="B60" s="361"/>
      <c r="C60" s="358"/>
      <c r="D60" s="358"/>
      <c r="E60" s="108" t="s">
        <v>238</v>
      </c>
      <c r="F60" s="360"/>
      <c r="G60" s="28"/>
      <c r="H60" s="15">
        <f>IF(H$24="-","-",H$24*'3h Losses'!G37)</f>
        <v>0.23706212238647048</v>
      </c>
      <c r="I60" s="15">
        <f>IF(I$24="-","-",I$24*'3h Losses'!H37)</f>
        <v>0.23326050094672576</v>
      </c>
      <c r="J60" s="15">
        <f>IF(J$24="-","-",J$24*'3h Losses'!I37)</f>
        <v>0.23885875296944717</v>
      </c>
      <c r="K60" s="15">
        <f>IF(K$24="-","-",K$24*'3h Losses'!J37)</f>
        <v>0.24920698999477203</v>
      </c>
      <c r="L60" s="15">
        <f>IF(L$24="-","-",L$24*'3h Losses'!K37)</f>
        <v>0.25369271581467795</v>
      </c>
      <c r="M60" s="15">
        <f>IF(M$24="-","-",M$24*'3h Losses'!L37)</f>
        <v>0.24906691948286352</v>
      </c>
      <c r="N60" s="15">
        <f>IF(N$24="-","-",N$24*'3h Losses'!M37)</f>
        <v>0.25771301152790904</v>
      </c>
      <c r="O60" s="15">
        <f>IF(O$24="-","-",O$24*'3h Losses'!N37)</f>
        <v>0.26337976516248923</v>
      </c>
      <c r="P60" s="28"/>
      <c r="Q60" s="15">
        <f>IF(Q$24="-","-",Q$24*'3h Losses'!P37)</f>
        <v>0.26337976516248923</v>
      </c>
      <c r="R60" s="15">
        <f>IF(R$24="-","-",R$24*'3h Losses'!Q37)</f>
        <v>0.2726044942541615</v>
      </c>
      <c r="S60" s="15">
        <f>IF(S$24="-","-",S$24*'3h Losses'!R37)</f>
        <v>0.28237458687424005</v>
      </c>
      <c r="T60" s="15">
        <f>IF(T$24="-","-",T$24*'3h Losses'!S37)</f>
        <v>0.29133156467137383</v>
      </c>
      <c r="U60" s="15">
        <f>IF(U$24="-","-",U$24*'3h Losses'!T37)</f>
        <v>0.32795848624504487</v>
      </c>
      <c r="V60" s="15">
        <f>IF(V$24="-","-",V$24*'3h Losses'!U37)</f>
        <v>0.46710478259388144</v>
      </c>
      <c r="W60" s="15">
        <f>IF(W$24="-","-",W$24*'3h Losses'!V37)</f>
        <v>0.43506752722721925</v>
      </c>
      <c r="X60" s="15">
        <f>IF(X$24="-","-",X$24*'3h Losses'!W37)</f>
        <v>0.45739625422872648</v>
      </c>
      <c r="Y60" s="28"/>
      <c r="Z60" s="15">
        <f>IF(X$24="-","-",X$24*'3h Losses'!W37)</f>
        <v>0.45739625422872648</v>
      </c>
      <c r="AA60" s="15">
        <f>IF(AA$24="-","-",AA$24*'3h Losses'!Z37)</f>
        <v>0.44013826426420088</v>
      </c>
      <c r="AB60" s="15">
        <f>IF(AB$24="-","-",AB$24*'3h Losses'!AA37)</f>
        <v>0.49741070956181244</v>
      </c>
      <c r="AC60" s="15">
        <f>IF(AC$24="-","-",AC$24*'3h Losses'!AB37)</f>
        <v>0.49741070956181244</v>
      </c>
      <c r="AD60" s="15">
        <f>IF(AD$24="-","-",AD$24*'3h Losses'!AC37)</f>
        <v>0.45512077031298026</v>
      </c>
      <c r="AE60" s="15">
        <f>IF(AE$24="-","-",AE$24*'3h Losses'!AD37)</f>
        <v>0.45512077031298026</v>
      </c>
      <c r="AF60" s="15">
        <f>IF(AF$24="-","-",AF$24*'3h Losses'!AE37)</f>
        <v>0.49213271121516189</v>
      </c>
      <c r="AG60" s="15">
        <f>IF(AG$24="-","-",AG$24*'3h Losses'!AF37)</f>
        <v>0.49213271121516189</v>
      </c>
      <c r="AH60" s="15">
        <f>IF(AH$24="-","-",AH$24*'3h Losses'!AG37)</f>
        <v>0.45564935012643709</v>
      </c>
      <c r="AI60" s="15" t="str">
        <f>IF(AI$24="-","-",AI$24*'3h Losses'!AH37)</f>
        <v>-</v>
      </c>
      <c r="AJ60" s="15" t="str">
        <f>IF(AJ$24="-","-",AJ$24*'3h Losses'!AI37)</f>
        <v>-</v>
      </c>
      <c r="AK60" s="15" t="str">
        <f>IF(AK$24="-","-",AK$24*'3h Losses'!AJ37)</f>
        <v>-</v>
      </c>
      <c r="AL60" s="15" t="str">
        <f>IF(AL$24="-","-",AL$24*'3h Losses'!AK37)</f>
        <v>-</v>
      </c>
      <c r="AM60" s="15" t="str">
        <f>IF(AM$24="-","-",AM$24*'3h Losses'!AL37)</f>
        <v>-</v>
      </c>
      <c r="AN60" s="15" t="str">
        <f>IF(AN$24="-","-",AN$24*'3h Losses'!AM37)</f>
        <v>-</v>
      </c>
      <c r="AO60" s="15" t="str">
        <f>IF(AO$24="-","-",AO$24*'3h Losses'!AN37)</f>
        <v>-</v>
      </c>
      <c r="AP60" s="15" t="str">
        <f>IF(AP$24="-","-",AP$24*'3h Losses'!AO37)</f>
        <v>-</v>
      </c>
      <c r="AQ60" s="15" t="str">
        <f>IF(AQ$24="-","-",AQ$24*'3h Losses'!AP37)</f>
        <v>-</v>
      </c>
      <c r="AR60" s="15" t="str">
        <f>IF(AR$24="-","-",AR$24*'3h Losses'!AQ37)</f>
        <v>-</v>
      </c>
      <c r="AS60" s="15" t="str">
        <f>IF(AS$24="-","-",AS$24*'3h Losses'!AR37)</f>
        <v>-</v>
      </c>
      <c r="AT60" s="15" t="str">
        <f>IF(AT$24="-","-",AT$24*'3h Losses'!AS37)</f>
        <v>-</v>
      </c>
      <c r="AU60" s="15" t="str">
        <f>IF(AU$24="-","-",AU$24*'3h Losses'!AT37)</f>
        <v>-</v>
      </c>
      <c r="AV60" s="15" t="str">
        <f>IF(AV$24="-","-",AV$24*'3h Losses'!AU37)</f>
        <v>-</v>
      </c>
      <c r="AW60" s="15" t="str">
        <f>IF(AW$24="-","-",AW$24*'3h Losses'!AV37)</f>
        <v>-</v>
      </c>
      <c r="AX60" s="15" t="str">
        <f>IF(AX$24="-","-",AX$24*'3h Losses'!AW37)</f>
        <v>-</v>
      </c>
      <c r="AY60" s="15" t="str">
        <f>IF(AY$24="-","-",AY$24*'3h Losses'!AX37)</f>
        <v>-</v>
      </c>
      <c r="AZ60" s="15" t="str">
        <f>IF(AZ$24="-","-",AZ$24*'3h Losses'!AY37)</f>
        <v>-</v>
      </c>
      <c r="BA60" s="15" t="str">
        <f>IF(BA$24="-","-",BA$24*'3h Losses'!AZ37)</f>
        <v>-</v>
      </c>
      <c r="BB60" s="15" t="str">
        <f>IF(BB$24="-","-",BB$24*'3h Losses'!BA37)</f>
        <v>-</v>
      </c>
      <c r="BC60" s="15" t="str">
        <f>IF(BC$24="-","-",BC$24*'3h Losses'!BB37)</f>
        <v>-</v>
      </c>
      <c r="BD60" s="15" t="str">
        <f>IF(BD$24="-","-",BD$24*'3h Losses'!BC37)</f>
        <v>-</v>
      </c>
      <c r="BE60" s="15" t="str">
        <f>IF(BE$24="-","-",BE$24*'3h Losses'!BD37)</f>
        <v>-</v>
      </c>
      <c r="BF60" s="15" t="str">
        <f>IF(BF$24="-","-",BF$24*'3h Losses'!BE37)</f>
        <v>-</v>
      </c>
    </row>
    <row r="61" spans="1:58">
      <c r="A61" s="14"/>
      <c r="B61" s="361"/>
      <c r="C61" s="358"/>
      <c r="D61" s="358"/>
      <c r="E61" s="108" t="s">
        <v>239</v>
      </c>
      <c r="F61" s="360"/>
      <c r="G61" s="28"/>
      <c r="H61" s="15">
        <f>IF(H$24="-","-",H$24*'3h Losses'!G38)</f>
        <v>0.23616755728785857</v>
      </c>
      <c r="I61" s="15">
        <f>IF(I$24="-","-",I$24*'3h Losses'!H38)</f>
        <v>0.23238028144590017</v>
      </c>
      <c r="J61" s="15">
        <f>IF(J$24="-","-",J$24*'3h Losses'!I38)</f>
        <v>0.23795740820060179</v>
      </c>
      <c r="K61" s="15">
        <f>IF(K$24="-","-",K$24*'3h Losses'!J38)</f>
        <v>0.24826659566549147</v>
      </c>
      <c r="L61" s="15">
        <f>IF(L$24="-","-",L$24*'3h Losses'!K38)</f>
        <v>0.25273539438747034</v>
      </c>
      <c r="M61" s="15">
        <f>IF(M$24="-","-",M$24*'3h Losses'!L38)</f>
        <v>0.24812705371626534</v>
      </c>
      <c r="N61" s="15">
        <f>IF(N$24="-","-",N$24*'3h Losses'!M38)</f>
        <v>0.25652991549922577</v>
      </c>
      <c r="O61" s="15">
        <f>IF(O$24="-","-",O$24*'3h Losses'!N38)</f>
        <v>0.26217065448409599</v>
      </c>
      <c r="P61" s="28"/>
      <c r="Q61" s="15">
        <f>IF(Q$24="-","-",Q$24*'3h Losses'!P38)</f>
        <v>0.26217065448409599</v>
      </c>
      <c r="R61" s="15">
        <f>IF(R$24="-","-",R$24*'3h Losses'!Q38)</f>
        <v>0.2710599749018956</v>
      </c>
      <c r="S61" s="15">
        <f>IF(S$24="-","-",S$24*'3h Losses'!R38)</f>
        <v>0.28079623394505815</v>
      </c>
      <c r="T61" s="15">
        <f>IF(T$24="-","-",T$24*'3h Losses'!S38)</f>
        <v>0.28816527680267096</v>
      </c>
      <c r="U61" s="15">
        <f>IF(U$24="-","-",U$24*'3h Losses'!T38)</f>
        <v>0.32441680334945766</v>
      </c>
      <c r="V61" s="15">
        <f>IF(V$24="-","-",V$24*'3h Losses'!U38)</f>
        <v>0.46249450729434205</v>
      </c>
      <c r="W61" s="15">
        <f>IF(W$24="-","-",W$24*'3h Losses'!V38)</f>
        <v>0.43076784560141251</v>
      </c>
      <c r="X61" s="15">
        <f>IF(X$24="-","-",X$24*'3h Losses'!W38)</f>
        <v>0.45529731532635193</v>
      </c>
      <c r="Y61" s="28"/>
      <c r="Z61" s="15">
        <f>IF(X$24="-","-",X$24*'3h Losses'!W38)</f>
        <v>0.45529731532635193</v>
      </c>
      <c r="AA61" s="15">
        <f>IF(AA$24="-","-",AA$24*'3h Losses'!Z38)</f>
        <v>0.43795319964660451</v>
      </c>
      <c r="AB61" s="15">
        <f>IF(AB$24="-","-",AB$24*'3h Losses'!AA38)</f>
        <v>0.49483035653525842</v>
      </c>
      <c r="AC61" s="15">
        <f>IF(AC$24="-","-",AC$24*'3h Losses'!AB38)</f>
        <v>0.49483035653525842</v>
      </c>
      <c r="AD61" s="15">
        <f>IF(AD$24="-","-",AD$24*'3h Losses'!AC38)</f>
        <v>0.45268181730945678</v>
      </c>
      <c r="AE61" s="15">
        <f>IF(AE$24="-","-",AE$24*'3h Losses'!AD38)</f>
        <v>0.45268181730945678</v>
      </c>
      <c r="AF61" s="15">
        <f>IF(AF$24="-","-",AF$24*'3h Losses'!AE38)</f>
        <v>0.49199113828018048</v>
      </c>
      <c r="AG61" s="15">
        <f>IF(AG$24="-","-",AG$24*'3h Losses'!AF38)</f>
        <v>0.49199113828018048</v>
      </c>
      <c r="AH61" s="15">
        <f>IF(AH$24="-","-",AH$24*'3h Losses'!AG38)</f>
        <v>0.45558980455487313</v>
      </c>
      <c r="AI61" s="15" t="str">
        <f>IF(AI$24="-","-",AI$24*'3h Losses'!AH38)</f>
        <v>-</v>
      </c>
      <c r="AJ61" s="15" t="str">
        <f>IF(AJ$24="-","-",AJ$24*'3h Losses'!AI38)</f>
        <v>-</v>
      </c>
      <c r="AK61" s="15" t="str">
        <f>IF(AK$24="-","-",AK$24*'3h Losses'!AJ38)</f>
        <v>-</v>
      </c>
      <c r="AL61" s="15" t="str">
        <f>IF(AL$24="-","-",AL$24*'3h Losses'!AK38)</f>
        <v>-</v>
      </c>
      <c r="AM61" s="15" t="str">
        <f>IF(AM$24="-","-",AM$24*'3h Losses'!AL38)</f>
        <v>-</v>
      </c>
      <c r="AN61" s="15" t="str">
        <f>IF(AN$24="-","-",AN$24*'3h Losses'!AM38)</f>
        <v>-</v>
      </c>
      <c r="AO61" s="15" t="str">
        <f>IF(AO$24="-","-",AO$24*'3h Losses'!AN38)</f>
        <v>-</v>
      </c>
      <c r="AP61" s="15" t="str">
        <f>IF(AP$24="-","-",AP$24*'3h Losses'!AO38)</f>
        <v>-</v>
      </c>
      <c r="AQ61" s="15" t="str">
        <f>IF(AQ$24="-","-",AQ$24*'3h Losses'!AP38)</f>
        <v>-</v>
      </c>
      <c r="AR61" s="15" t="str">
        <f>IF(AR$24="-","-",AR$24*'3h Losses'!AQ38)</f>
        <v>-</v>
      </c>
      <c r="AS61" s="15" t="str">
        <f>IF(AS$24="-","-",AS$24*'3h Losses'!AR38)</f>
        <v>-</v>
      </c>
      <c r="AT61" s="15" t="str">
        <f>IF(AT$24="-","-",AT$24*'3h Losses'!AS38)</f>
        <v>-</v>
      </c>
      <c r="AU61" s="15" t="str">
        <f>IF(AU$24="-","-",AU$24*'3h Losses'!AT38)</f>
        <v>-</v>
      </c>
      <c r="AV61" s="15" t="str">
        <f>IF(AV$24="-","-",AV$24*'3h Losses'!AU38)</f>
        <v>-</v>
      </c>
      <c r="AW61" s="15" t="str">
        <f>IF(AW$24="-","-",AW$24*'3h Losses'!AV38)</f>
        <v>-</v>
      </c>
      <c r="AX61" s="15" t="str">
        <f>IF(AX$24="-","-",AX$24*'3h Losses'!AW38)</f>
        <v>-</v>
      </c>
      <c r="AY61" s="15" t="str">
        <f>IF(AY$24="-","-",AY$24*'3h Losses'!AX38)</f>
        <v>-</v>
      </c>
      <c r="AZ61" s="15" t="str">
        <f>IF(AZ$24="-","-",AZ$24*'3h Losses'!AY38)</f>
        <v>-</v>
      </c>
      <c r="BA61" s="15" t="str">
        <f>IF(BA$24="-","-",BA$24*'3h Losses'!AZ38)</f>
        <v>-</v>
      </c>
      <c r="BB61" s="15" t="str">
        <f>IF(BB$24="-","-",BB$24*'3h Losses'!BA38)</f>
        <v>-</v>
      </c>
      <c r="BC61" s="15" t="str">
        <f>IF(BC$24="-","-",BC$24*'3h Losses'!BB38)</f>
        <v>-</v>
      </c>
      <c r="BD61" s="15" t="str">
        <f>IF(BD$24="-","-",BD$24*'3h Losses'!BC38)</f>
        <v>-</v>
      </c>
      <c r="BE61" s="15" t="str">
        <f>IF(BE$24="-","-",BE$24*'3h Losses'!BD38)</f>
        <v>-</v>
      </c>
      <c r="BF61" s="15" t="str">
        <f>IF(BF$24="-","-",BF$24*'3h Losses'!BE38)</f>
        <v>-</v>
      </c>
    </row>
    <row r="62" spans="1:58">
      <c r="A62" s="14"/>
      <c r="B62" s="361"/>
      <c r="C62" s="358"/>
      <c r="D62" s="358"/>
      <c r="E62" s="108" t="s">
        <v>240</v>
      </c>
      <c r="F62" s="360"/>
      <c r="G62" s="28"/>
      <c r="H62" s="15">
        <f>IF(H$24="-","-",H$24*'3h Losses'!G39)</f>
        <v>0.23243659539828693</v>
      </c>
      <c r="I62" s="15">
        <f>IF(I$24="-","-",I$24*'3h Losses'!H39)</f>
        <v>0.22870915072871273</v>
      </c>
      <c r="J62" s="15">
        <f>IF(J$24="-","-",J$24*'3h Losses'!I39)</f>
        <v>0.23419817034620183</v>
      </c>
      <c r="K62" s="15">
        <f>IF(K$24="-","-",K$24*'3h Losses'!J39)</f>
        <v>0.24434449384287477</v>
      </c>
      <c r="L62" s="15">
        <f>IF(L$24="-","-",L$24*'3h Losses'!K39)</f>
        <v>0.24874269473204655</v>
      </c>
      <c r="M62" s="15">
        <f>IF(M$24="-","-",M$24*'3h Losses'!L39)</f>
        <v>0.24420715636957471</v>
      </c>
      <c r="N62" s="15">
        <f>IF(N$24="-","-",N$24*'3h Losses'!M39)</f>
        <v>0.25353859055751321</v>
      </c>
      <c r="O62" s="15">
        <f>IF(O$24="-","-",O$24*'3h Losses'!N39)</f>
        <v>0.2591135544331441</v>
      </c>
      <c r="P62" s="28"/>
      <c r="Q62" s="15">
        <f>IF(Q$24="-","-",Q$24*'3h Losses'!P39)</f>
        <v>0.2591135544331441</v>
      </c>
      <c r="R62" s="15">
        <f>IF(R$24="-","-",R$24*'3h Losses'!Q39)</f>
        <v>0.26938575535567505</v>
      </c>
      <c r="S62" s="15">
        <f>IF(S$24="-","-",S$24*'3h Losses'!R39)</f>
        <v>0.27906549438865802</v>
      </c>
      <c r="T62" s="15">
        <f>IF(T$24="-","-",T$24*'3h Losses'!S39)</f>
        <v>0.28728752192161272</v>
      </c>
      <c r="U62" s="15">
        <f>IF(U$24="-","-",U$24*'3h Losses'!T39)</f>
        <v>0.32342628809569557</v>
      </c>
      <c r="V62" s="15">
        <f>IF(V$24="-","-",V$24*'3h Losses'!U39)</f>
        <v>0.45968668060245504</v>
      </c>
      <c r="W62" s="15">
        <f>IF(W$24="-","-",W$24*'3h Losses'!V39)</f>
        <v>0.42815323965160573</v>
      </c>
      <c r="X62" s="15">
        <f>IF(X$24="-","-",X$24*'3h Losses'!W39)</f>
        <v>0.4477936861706357</v>
      </c>
      <c r="Y62" s="28"/>
      <c r="Z62" s="15">
        <f>IF(X$24="-","-",X$24*'3h Losses'!W39)</f>
        <v>0.4477936861706357</v>
      </c>
      <c r="AA62" s="15">
        <f>IF(AA$24="-","-",AA$24*'3h Losses'!Z39)</f>
        <v>0.43072853387832333</v>
      </c>
      <c r="AB62" s="15">
        <f>IF(AB$24="-","-",AB$24*'3h Losses'!AA39)</f>
        <v>0.48621587288087192</v>
      </c>
      <c r="AC62" s="15">
        <f>IF(AC$24="-","-",AC$24*'3h Losses'!AB39)</f>
        <v>0.48621587288087192</v>
      </c>
      <c r="AD62" s="15">
        <f>IF(AD$24="-","-",AD$24*'3h Losses'!AC39)</f>
        <v>0.44479626212895218</v>
      </c>
      <c r="AE62" s="15">
        <f>IF(AE$24="-","-",AE$24*'3h Losses'!AD39)</f>
        <v>0.44479626212895218</v>
      </c>
      <c r="AF62" s="15">
        <f>IF(AF$24="-","-",AF$24*'3h Losses'!AE39)</f>
        <v>0.48155321008827845</v>
      </c>
      <c r="AG62" s="15">
        <f>IF(AG$24="-","-",AG$24*'3h Losses'!AF39)</f>
        <v>0.48155321008827845</v>
      </c>
      <c r="AH62" s="15">
        <f>IF(AH$24="-","-",AH$24*'3h Losses'!AG39)</f>
        <v>0.44593626804543152</v>
      </c>
      <c r="AI62" s="15" t="str">
        <f>IF(AI$24="-","-",AI$24*'3h Losses'!AH39)</f>
        <v>-</v>
      </c>
      <c r="AJ62" s="15" t="str">
        <f>IF(AJ$24="-","-",AJ$24*'3h Losses'!AI39)</f>
        <v>-</v>
      </c>
      <c r="AK62" s="15" t="str">
        <f>IF(AK$24="-","-",AK$24*'3h Losses'!AJ39)</f>
        <v>-</v>
      </c>
      <c r="AL62" s="15" t="str">
        <f>IF(AL$24="-","-",AL$24*'3h Losses'!AK39)</f>
        <v>-</v>
      </c>
      <c r="AM62" s="15" t="str">
        <f>IF(AM$24="-","-",AM$24*'3h Losses'!AL39)</f>
        <v>-</v>
      </c>
      <c r="AN62" s="15" t="str">
        <f>IF(AN$24="-","-",AN$24*'3h Losses'!AM39)</f>
        <v>-</v>
      </c>
      <c r="AO62" s="15" t="str">
        <f>IF(AO$24="-","-",AO$24*'3h Losses'!AN39)</f>
        <v>-</v>
      </c>
      <c r="AP62" s="15" t="str">
        <f>IF(AP$24="-","-",AP$24*'3h Losses'!AO39)</f>
        <v>-</v>
      </c>
      <c r="AQ62" s="15" t="str">
        <f>IF(AQ$24="-","-",AQ$24*'3h Losses'!AP39)</f>
        <v>-</v>
      </c>
      <c r="AR62" s="15" t="str">
        <f>IF(AR$24="-","-",AR$24*'3h Losses'!AQ39)</f>
        <v>-</v>
      </c>
      <c r="AS62" s="15" t="str">
        <f>IF(AS$24="-","-",AS$24*'3h Losses'!AR39)</f>
        <v>-</v>
      </c>
      <c r="AT62" s="15" t="str">
        <f>IF(AT$24="-","-",AT$24*'3h Losses'!AS39)</f>
        <v>-</v>
      </c>
      <c r="AU62" s="15" t="str">
        <f>IF(AU$24="-","-",AU$24*'3h Losses'!AT39)</f>
        <v>-</v>
      </c>
      <c r="AV62" s="15" t="str">
        <f>IF(AV$24="-","-",AV$24*'3h Losses'!AU39)</f>
        <v>-</v>
      </c>
      <c r="AW62" s="15" t="str">
        <f>IF(AW$24="-","-",AW$24*'3h Losses'!AV39)</f>
        <v>-</v>
      </c>
      <c r="AX62" s="15" t="str">
        <f>IF(AX$24="-","-",AX$24*'3h Losses'!AW39)</f>
        <v>-</v>
      </c>
      <c r="AY62" s="15" t="str">
        <f>IF(AY$24="-","-",AY$24*'3h Losses'!AX39)</f>
        <v>-</v>
      </c>
      <c r="AZ62" s="15" t="str">
        <f>IF(AZ$24="-","-",AZ$24*'3h Losses'!AY39)</f>
        <v>-</v>
      </c>
      <c r="BA62" s="15" t="str">
        <f>IF(BA$24="-","-",BA$24*'3h Losses'!AZ39)</f>
        <v>-</v>
      </c>
      <c r="BB62" s="15" t="str">
        <f>IF(BB$24="-","-",BB$24*'3h Losses'!BA39)</f>
        <v>-</v>
      </c>
      <c r="BC62" s="15" t="str">
        <f>IF(BC$24="-","-",BC$24*'3h Losses'!BB39)</f>
        <v>-</v>
      </c>
      <c r="BD62" s="15" t="str">
        <f>IF(BD$24="-","-",BD$24*'3h Losses'!BC39)</f>
        <v>-</v>
      </c>
      <c r="BE62" s="15" t="str">
        <f>IF(BE$24="-","-",BE$24*'3h Losses'!BD39)</f>
        <v>-</v>
      </c>
      <c r="BF62" s="15" t="str">
        <f>IF(BF$24="-","-",BF$24*'3h Losses'!BE39)</f>
        <v>-</v>
      </c>
    </row>
    <row r="63" spans="1:58">
      <c r="A63" s="14"/>
      <c r="B63" s="361"/>
      <c r="C63" s="358"/>
      <c r="D63" s="358"/>
      <c r="E63" s="108" t="s">
        <v>241</v>
      </c>
      <c r="F63" s="360"/>
      <c r="G63" s="28"/>
      <c r="H63" s="15">
        <f>IF(H$24="-","-",H$24*'3h Losses'!G40)</f>
        <v>0.24049028895665642</v>
      </c>
      <c r="I63" s="15">
        <f>IF(I$24="-","-",I$24*'3h Losses'!H40)</f>
        <v>0.2366336920893696</v>
      </c>
      <c r="J63" s="15">
        <f>IF(J$24="-","-",J$24*'3h Losses'!I40)</f>
        <v>0.24231290069951444</v>
      </c>
      <c r="K63" s="15">
        <f>IF(K$24="-","-",K$24*'3h Losses'!J40)</f>
        <v>0.25281078407016622</v>
      </c>
      <c r="L63" s="15">
        <f>IF(L$24="-","-",L$24*'3h Losses'!K40)</f>
        <v>0.25736137818342925</v>
      </c>
      <c r="M63" s="15">
        <f>IF(M$24="-","-",M$24*'3h Losses'!L40)</f>
        <v>0.25266868799195652</v>
      </c>
      <c r="N63" s="15">
        <f>IF(N$24="-","-",N$24*'3h Losses'!M40)</f>
        <v>0.26025365716272586</v>
      </c>
      <c r="O63" s="15">
        <f>IF(O$24="-","-",O$24*'3h Losses'!N40)</f>
        <v>0.26597627609025315</v>
      </c>
      <c r="P63" s="28"/>
      <c r="Q63" s="15">
        <f>IF(Q$24="-","-",Q$24*'3h Losses'!P40)</f>
        <v>0.26597627609025315</v>
      </c>
      <c r="R63" s="15">
        <f>IF(R$24="-","-",R$24*'3h Losses'!Q40)</f>
        <v>0.27490807058108635</v>
      </c>
      <c r="S63" s="15">
        <f>IF(S$24="-","-",S$24*'3h Losses'!R40)</f>
        <v>0.28476718966720344</v>
      </c>
      <c r="T63" s="15">
        <f>IF(T$24="-","-",T$24*'3h Losses'!S40)</f>
        <v>0.29470619444540397</v>
      </c>
      <c r="U63" s="15">
        <f>IF(U$24="-","-",U$24*'3h Losses'!T40)</f>
        <v>0.33175691939879814</v>
      </c>
      <c r="V63" s="15">
        <f>IF(V$24="-","-",V$24*'3h Losses'!U40)</f>
        <v>0.47349402094597154</v>
      </c>
      <c r="W63" s="15">
        <f>IF(W$24="-","-",W$24*'3h Losses'!V40)</f>
        <v>0.44099947114063509</v>
      </c>
      <c r="X63" s="15">
        <f>IF(X$24="-","-",X$24*'3h Losses'!W40)</f>
        <v>0.46271158252300559</v>
      </c>
      <c r="Y63" s="28"/>
      <c r="Z63" s="15">
        <f>IF(X$24="-","-",X$24*'3h Losses'!W40)</f>
        <v>0.46271158252300559</v>
      </c>
      <c r="AA63" s="15">
        <f>IF(AA$24="-","-",AA$24*'3h Losses'!Z40)</f>
        <v>0.44524816415103691</v>
      </c>
      <c r="AB63" s="15">
        <f>IF(AB$24="-","-",AB$24*'3h Losses'!AA40)</f>
        <v>0.50307272099235822</v>
      </c>
      <c r="AC63" s="15">
        <f>IF(AC$24="-","-",AC$24*'3h Losses'!AB40)</f>
        <v>0.50307272099235822</v>
      </c>
      <c r="AD63" s="15">
        <f>IF(AD$24="-","-",AD$24*'3h Losses'!AC40)</f>
        <v>0.46030768426491059</v>
      </c>
      <c r="AE63" s="15">
        <f>IF(AE$24="-","-",AE$24*'3h Losses'!AD40)</f>
        <v>0.46030768426491059</v>
      </c>
      <c r="AF63" s="15">
        <f>IF(AF$24="-","-",AF$24*'3h Losses'!AE40)</f>
        <v>0.49834646074837424</v>
      </c>
      <c r="AG63" s="15">
        <f>IF(AG$24="-","-",AG$24*'3h Losses'!AF40)</f>
        <v>0.49834646074837424</v>
      </c>
      <c r="AH63" s="15">
        <f>IF(AH$24="-","-",AH$24*'3h Losses'!AG40)</f>
        <v>0.46579649567955633</v>
      </c>
      <c r="AI63" s="15" t="str">
        <f>IF(AI$24="-","-",AI$24*'3h Losses'!AH40)</f>
        <v>-</v>
      </c>
      <c r="AJ63" s="15" t="str">
        <f>IF(AJ$24="-","-",AJ$24*'3h Losses'!AI40)</f>
        <v>-</v>
      </c>
      <c r="AK63" s="15" t="str">
        <f>IF(AK$24="-","-",AK$24*'3h Losses'!AJ40)</f>
        <v>-</v>
      </c>
      <c r="AL63" s="15" t="str">
        <f>IF(AL$24="-","-",AL$24*'3h Losses'!AK40)</f>
        <v>-</v>
      </c>
      <c r="AM63" s="15" t="str">
        <f>IF(AM$24="-","-",AM$24*'3h Losses'!AL40)</f>
        <v>-</v>
      </c>
      <c r="AN63" s="15" t="str">
        <f>IF(AN$24="-","-",AN$24*'3h Losses'!AM40)</f>
        <v>-</v>
      </c>
      <c r="AO63" s="15" t="str">
        <f>IF(AO$24="-","-",AO$24*'3h Losses'!AN40)</f>
        <v>-</v>
      </c>
      <c r="AP63" s="15" t="str">
        <f>IF(AP$24="-","-",AP$24*'3h Losses'!AO40)</f>
        <v>-</v>
      </c>
      <c r="AQ63" s="15" t="str">
        <f>IF(AQ$24="-","-",AQ$24*'3h Losses'!AP40)</f>
        <v>-</v>
      </c>
      <c r="AR63" s="15" t="str">
        <f>IF(AR$24="-","-",AR$24*'3h Losses'!AQ40)</f>
        <v>-</v>
      </c>
      <c r="AS63" s="15" t="str">
        <f>IF(AS$24="-","-",AS$24*'3h Losses'!AR40)</f>
        <v>-</v>
      </c>
      <c r="AT63" s="15" t="str">
        <f>IF(AT$24="-","-",AT$24*'3h Losses'!AS40)</f>
        <v>-</v>
      </c>
      <c r="AU63" s="15" t="str">
        <f>IF(AU$24="-","-",AU$24*'3h Losses'!AT40)</f>
        <v>-</v>
      </c>
      <c r="AV63" s="15" t="str">
        <f>IF(AV$24="-","-",AV$24*'3h Losses'!AU40)</f>
        <v>-</v>
      </c>
      <c r="AW63" s="15" t="str">
        <f>IF(AW$24="-","-",AW$24*'3h Losses'!AV40)</f>
        <v>-</v>
      </c>
      <c r="AX63" s="15" t="str">
        <f>IF(AX$24="-","-",AX$24*'3h Losses'!AW40)</f>
        <v>-</v>
      </c>
      <c r="AY63" s="15" t="str">
        <f>IF(AY$24="-","-",AY$24*'3h Losses'!AX40)</f>
        <v>-</v>
      </c>
      <c r="AZ63" s="15" t="str">
        <f>IF(AZ$24="-","-",AZ$24*'3h Losses'!AY40)</f>
        <v>-</v>
      </c>
      <c r="BA63" s="15" t="str">
        <f>IF(BA$24="-","-",BA$24*'3h Losses'!AZ40)</f>
        <v>-</v>
      </c>
      <c r="BB63" s="15" t="str">
        <f>IF(BB$24="-","-",BB$24*'3h Losses'!BA40)</f>
        <v>-</v>
      </c>
      <c r="BC63" s="15" t="str">
        <f>IF(BC$24="-","-",BC$24*'3h Losses'!BB40)</f>
        <v>-</v>
      </c>
      <c r="BD63" s="15" t="str">
        <f>IF(BD$24="-","-",BD$24*'3h Losses'!BC40)</f>
        <v>-</v>
      </c>
      <c r="BE63" s="15" t="str">
        <f>IF(BE$24="-","-",BE$24*'3h Losses'!BD40)</f>
        <v>-</v>
      </c>
      <c r="BF63" s="15" t="str">
        <f>IF(BF$24="-","-",BF$24*'3h Losses'!BE40)</f>
        <v>-</v>
      </c>
    </row>
    <row r="64" spans="1:58">
      <c r="A64" s="14"/>
      <c r="B64" s="361"/>
      <c r="C64" s="358"/>
      <c r="D64" s="358"/>
      <c r="E64" s="108" t="s">
        <v>242</v>
      </c>
      <c r="F64" s="360"/>
      <c r="G64" s="28"/>
      <c r="H64" s="15">
        <f>IF(H$24="-","-",H$24*'3h Losses'!G41)</f>
        <v>0.23890290236514852</v>
      </c>
      <c r="I64" s="15">
        <f>IF(I$24="-","-",I$24*'3h Losses'!H41)</f>
        <v>0.23507176145361999</v>
      </c>
      <c r="J64" s="15">
        <f>IF(J$24="-","-",J$24*'3h Losses'!I41)</f>
        <v>0.24071348372850687</v>
      </c>
      <c r="K64" s="15">
        <f>IF(K$24="-","-",K$24*'3h Losses'!J41)</f>
        <v>0.25114207449123638</v>
      </c>
      <c r="L64" s="15">
        <f>IF(L$24="-","-",L$24*'3h Losses'!K41)</f>
        <v>0.25566263183207866</v>
      </c>
      <c r="M64" s="15">
        <f>IF(M$24="-","-",M$24*'3h Losses'!L41)</f>
        <v>0.25100091633617627</v>
      </c>
      <c r="N64" s="15">
        <f>IF(N$24="-","-",N$24*'3h Losses'!M41)</f>
        <v>0.26271887660396215</v>
      </c>
      <c r="O64" s="15">
        <f>IF(O$24="-","-",O$24*'3h Losses'!N41)</f>
        <v>0.26849570230648245</v>
      </c>
      <c r="P64" s="28"/>
      <c r="Q64" s="15">
        <f>IF(Q$24="-","-",Q$24*'3h Losses'!P41)</f>
        <v>0.26849570230648245</v>
      </c>
      <c r="R64" s="15">
        <f>IF(R$24="-","-",R$24*'3h Losses'!Q41)</f>
        <v>0.27754097352191653</v>
      </c>
      <c r="S64" s="15">
        <f>IF(S$24="-","-",S$24*'3h Losses'!R41)</f>
        <v>0.28748435411015266</v>
      </c>
      <c r="T64" s="15">
        <f>IF(T$24="-","-",T$24*'3h Losses'!S41)</f>
        <v>0.29611408640493242</v>
      </c>
      <c r="U64" s="15">
        <f>IF(U$24="-","-",U$24*'3h Losses'!T41)</f>
        <v>0.33333203960624824</v>
      </c>
      <c r="V64" s="15">
        <f>IF(V$24="-","-",V$24*'3h Losses'!U41)</f>
        <v>0.475621086248736</v>
      </c>
      <c r="W64" s="15">
        <f>IF(W$24="-","-",W$24*'3h Losses'!V41)</f>
        <v>0.44297395998486522</v>
      </c>
      <c r="X64" s="15">
        <f>IF(X$24="-","-",X$24*'3h Losses'!W41)</f>
        <v>0.46584220925025033</v>
      </c>
      <c r="Y64" s="28"/>
      <c r="Z64" s="15">
        <f>IF(X$24="-","-",X$24*'3h Losses'!W41)</f>
        <v>0.46584220925025033</v>
      </c>
      <c r="AA64" s="15">
        <f>IF(AA$24="-","-",AA$24*'3h Losses'!Z41)</f>
        <v>0.44831409068063327</v>
      </c>
      <c r="AB64" s="15">
        <f>IF(AB$24="-","-",AB$24*'3h Losses'!AA41)</f>
        <v>0.50659314558745783</v>
      </c>
      <c r="AC64" s="15">
        <f>IF(AC$24="-","-",AC$24*'3h Losses'!AB41)</f>
        <v>0.50659314558745783</v>
      </c>
      <c r="AD64" s="15">
        <f>IF(AD$24="-","-",AD$24*'3h Losses'!AC41)</f>
        <v>0.46355892600529686</v>
      </c>
      <c r="AE64" s="15">
        <f>IF(AE$24="-","-",AE$24*'3h Losses'!AD41)</f>
        <v>0.46355892600529686</v>
      </c>
      <c r="AF64" s="15">
        <f>IF(AF$24="-","-",AF$24*'3h Losses'!AE41)</f>
        <v>0.50369680972565367</v>
      </c>
      <c r="AG64" s="15">
        <f>IF(AG$24="-","-",AG$24*'3h Losses'!AF41)</f>
        <v>0.50369680972565367</v>
      </c>
      <c r="AH64" s="15">
        <f>IF(AH$24="-","-",AH$24*'3h Losses'!AG41)</f>
        <v>0.46638296574356475</v>
      </c>
      <c r="AI64" s="15" t="str">
        <f>IF(AI$24="-","-",AI$24*'3h Losses'!AH41)</f>
        <v>-</v>
      </c>
      <c r="AJ64" s="15" t="str">
        <f>IF(AJ$24="-","-",AJ$24*'3h Losses'!AI41)</f>
        <v>-</v>
      </c>
      <c r="AK64" s="15" t="str">
        <f>IF(AK$24="-","-",AK$24*'3h Losses'!AJ41)</f>
        <v>-</v>
      </c>
      <c r="AL64" s="15" t="str">
        <f>IF(AL$24="-","-",AL$24*'3h Losses'!AK41)</f>
        <v>-</v>
      </c>
      <c r="AM64" s="15" t="str">
        <f>IF(AM$24="-","-",AM$24*'3h Losses'!AL41)</f>
        <v>-</v>
      </c>
      <c r="AN64" s="15" t="str">
        <f>IF(AN$24="-","-",AN$24*'3h Losses'!AM41)</f>
        <v>-</v>
      </c>
      <c r="AO64" s="15" t="str">
        <f>IF(AO$24="-","-",AO$24*'3h Losses'!AN41)</f>
        <v>-</v>
      </c>
      <c r="AP64" s="15" t="str">
        <f>IF(AP$24="-","-",AP$24*'3h Losses'!AO41)</f>
        <v>-</v>
      </c>
      <c r="AQ64" s="15" t="str">
        <f>IF(AQ$24="-","-",AQ$24*'3h Losses'!AP41)</f>
        <v>-</v>
      </c>
      <c r="AR64" s="15" t="str">
        <f>IF(AR$24="-","-",AR$24*'3h Losses'!AQ41)</f>
        <v>-</v>
      </c>
      <c r="AS64" s="15" t="str">
        <f>IF(AS$24="-","-",AS$24*'3h Losses'!AR41)</f>
        <v>-</v>
      </c>
      <c r="AT64" s="15" t="str">
        <f>IF(AT$24="-","-",AT$24*'3h Losses'!AS41)</f>
        <v>-</v>
      </c>
      <c r="AU64" s="15" t="str">
        <f>IF(AU$24="-","-",AU$24*'3h Losses'!AT41)</f>
        <v>-</v>
      </c>
      <c r="AV64" s="15" t="str">
        <f>IF(AV$24="-","-",AV$24*'3h Losses'!AU41)</f>
        <v>-</v>
      </c>
      <c r="AW64" s="15" t="str">
        <f>IF(AW$24="-","-",AW$24*'3h Losses'!AV41)</f>
        <v>-</v>
      </c>
      <c r="AX64" s="15" t="str">
        <f>IF(AX$24="-","-",AX$24*'3h Losses'!AW41)</f>
        <v>-</v>
      </c>
      <c r="AY64" s="15" t="str">
        <f>IF(AY$24="-","-",AY$24*'3h Losses'!AX41)</f>
        <v>-</v>
      </c>
      <c r="AZ64" s="15" t="str">
        <f>IF(AZ$24="-","-",AZ$24*'3h Losses'!AY41)</f>
        <v>-</v>
      </c>
      <c r="BA64" s="15" t="str">
        <f>IF(BA$24="-","-",BA$24*'3h Losses'!AZ41)</f>
        <v>-</v>
      </c>
      <c r="BB64" s="15" t="str">
        <f>IF(BB$24="-","-",BB$24*'3h Losses'!BA41)</f>
        <v>-</v>
      </c>
      <c r="BC64" s="15" t="str">
        <f>IF(BC$24="-","-",BC$24*'3h Losses'!BB41)</f>
        <v>-</v>
      </c>
      <c r="BD64" s="15" t="str">
        <f>IF(BD$24="-","-",BD$24*'3h Losses'!BC41)</f>
        <v>-</v>
      </c>
      <c r="BE64" s="15" t="str">
        <f>IF(BE$24="-","-",BE$24*'3h Losses'!BD41)</f>
        <v>-</v>
      </c>
      <c r="BF64" s="15" t="str">
        <f>IF(BF$24="-","-",BF$24*'3h Losses'!BE41)</f>
        <v>-</v>
      </c>
    </row>
    <row r="65" spans="1:58">
      <c r="A65" s="14"/>
      <c r="B65" s="361"/>
      <c r="C65" s="359"/>
      <c r="D65" s="359"/>
      <c r="E65" s="108" t="s">
        <v>243</v>
      </c>
      <c r="F65" s="360"/>
      <c r="G65" s="28"/>
      <c r="H65" s="15">
        <f>IF(H$24="-","-",H$24*'3h Losses'!G42)</f>
        <v>0.23960351316763673</v>
      </c>
      <c r="I65" s="15">
        <f>IF(I$24="-","-",I$24*'3h Losses'!H42)</f>
        <v>0.23576113698570378</v>
      </c>
      <c r="J65" s="15">
        <f>IF(J$24="-","-",J$24*'3h Losses'!I42)</f>
        <v>0.24141940427336067</v>
      </c>
      <c r="K65" s="15">
        <f>IF(K$24="-","-",K$24*'3h Losses'!J42)</f>
        <v>0.25187857810256098</v>
      </c>
      <c r="L65" s="15">
        <f>IF(L$24="-","-",L$24*'3h Losses'!K42)</f>
        <v>0.25641239250840708</v>
      </c>
      <c r="M65" s="15">
        <f>IF(M$24="-","-",M$24*'3h Losses'!L42)</f>
        <v>0.25173700598464266</v>
      </c>
      <c r="N65" s="15">
        <f>IF(N$24="-","-",N$24*'3h Losses'!M42)</f>
        <v>0.26229725387908037</v>
      </c>
      <c r="O65" s="15">
        <f>IF(O$24="-","-",O$24*'3h Losses'!N42)</f>
        <v>0.26806480867946619</v>
      </c>
      <c r="P65" s="28"/>
      <c r="Q65" s="15">
        <f>IF(Q$24="-","-",Q$24*'3h Losses'!P42)</f>
        <v>0.26806480867946619</v>
      </c>
      <c r="R65" s="15">
        <f>IF(R$24="-","-",R$24*'3h Losses'!Q42)</f>
        <v>0.27715397993616947</v>
      </c>
      <c r="S65" s="15">
        <f>IF(S$24="-","-",S$24*'3h Losses'!R42)</f>
        <v>0.28583237338814671</v>
      </c>
      <c r="T65" s="15">
        <f>IF(T$24="-","-",T$24*'3h Losses'!S42)</f>
        <v>0.29425377155833421</v>
      </c>
      <c r="U65" s="15">
        <f>IF(U$24="-","-",U$24*'3h Losses'!T42)</f>
        <v>0.3341967143639975</v>
      </c>
      <c r="V65" s="15">
        <f>IF(V$24="-","-",V$24*'3h Losses'!U42)</f>
        <v>0.47643692667383336</v>
      </c>
      <c r="W65" s="15">
        <f>IF(W$24="-","-",W$24*'3h Losses'!V42)</f>
        <v>0.44653499531864999</v>
      </c>
      <c r="X65" s="15">
        <f>IF(X$24="-","-",X$24*'3h Losses'!W42)</f>
        <v>0.46701865836781348</v>
      </c>
      <c r="Y65" s="28"/>
      <c r="Z65" s="15">
        <f>IF(X$24="-","-",X$24*'3h Losses'!W42)</f>
        <v>0.46701865836781348</v>
      </c>
      <c r="AA65" s="15">
        <f>IF(AA$24="-","-",AA$24*'3h Losses'!Z42)</f>
        <v>0.44683215524525038</v>
      </c>
      <c r="AB65" s="15">
        <f>IF(AB$24="-","-",AB$24*'3h Losses'!AA42)</f>
        <v>0.50486242564237749</v>
      </c>
      <c r="AC65" s="15">
        <f>IF(AC$24="-","-",AC$24*'3h Losses'!AB42)</f>
        <v>0.50486242564237749</v>
      </c>
      <c r="AD65" s="15">
        <f>IF(AD$24="-","-",AD$24*'3h Losses'!AC42)</f>
        <v>0.46183259717343994</v>
      </c>
      <c r="AE65" s="15">
        <f>IF(AE$24="-","-",AE$24*'3h Losses'!AD42)</f>
        <v>0.46183259717343994</v>
      </c>
      <c r="AF65" s="15">
        <f>IF(AF$24="-","-",AF$24*'3h Losses'!AE42)</f>
        <v>0.49999738897940882</v>
      </c>
      <c r="AG65" s="15">
        <f>IF(AG$24="-","-",AG$24*'3h Losses'!AF42)</f>
        <v>0.49999738897940882</v>
      </c>
      <c r="AH65" s="15">
        <f>IF(AH$24="-","-",AH$24*'3h Losses'!AG42)</f>
        <v>0.46301717989701102</v>
      </c>
      <c r="AI65" s="15" t="str">
        <f>IF(AI$24="-","-",AI$24*'3h Losses'!AH42)</f>
        <v>-</v>
      </c>
      <c r="AJ65" s="15" t="str">
        <f>IF(AJ$24="-","-",AJ$24*'3h Losses'!AI42)</f>
        <v>-</v>
      </c>
      <c r="AK65" s="15" t="str">
        <f>IF(AK$24="-","-",AK$24*'3h Losses'!AJ42)</f>
        <v>-</v>
      </c>
      <c r="AL65" s="15" t="str">
        <f>IF(AL$24="-","-",AL$24*'3h Losses'!AK42)</f>
        <v>-</v>
      </c>
      <c r="AM65" s="15" t="str">
        <f>IF(AM$24="-","-",AM$24*'3h Losses'!AL42)</f>
        <v>-</v>
      </c>
      <c r="AN65" s="15" t="str">
        <f>IF(AN$24="-","-",AN$24*'3h Losses'!AM42)</f>
        <v>-</v>
      </c>
      <c r="AO65" s="15" t="str">
        <f>IF(AO$24="-","-",AO$24*'3h Losses'!AN42)</f>
        <v>-</v>
      </c>
      <c r="AP65" s="15" t="str">
        <f>IF(AP$24="-","-",AP$24*'3h Losses'!AO42)</f>
        <v>-</v>
      </c>
      <c r="AQ65" s="15" t="str">
        <f>IF(AQ$24="-","-",AQ$24*'3h Losses'!AP42)</f>
        <v>-</v>
      </c>
      <c r="AR65" s="15" t="str">
        <f>IF(AR$24="-","-",AR$24*'3h Losses'!AQ42)</f>
        <v>-</v>
      </c>
      <c r="AS65" s="15" t="str">
        <f>IF(AS$24="-","-",AS$24*'3h Losses'!AR42)</f>
        <v>-</v>
      </c>
      <c r="AT65" s="15" t="str">
        <f>IF(AT$24="-","-",AT$24*'3h Losses'!AS42)</f>
        <v>-</v>
      </c>
      <c r="AU65" s="15" t="str">
        <f>IF(AU$24="-","-",AU$24*'3h Losses'!AT42)</f>
        <v>-</v>
      </c>
      <c r="AV65" s="15" t="str">
        <f>IF(AV$24="-","-",AV$24*'3h Losses'!AU42)</f>
        <v>-</v>
      </c>
      <c r="AW65" s="15" t="str">
        <f>IF(AW$24="-","-",AW$24*'3h Losses'!AV42)</f>
        <v>-</v>
      </c>
      <c r="AX65" s="15" t="str">
        <f>IF(AX$24="-","-",AX$24*'3h Losses'!AW42)</f>
        <v>-</v>
      </c>
      <c r="AY65" s="15" t="str">
        <f>IF(AY$24="-","-",AY$24*'3h Losses'!AX42)</f>
        <v>-</v>
      </c>
      <c r="AZ65" s="15" t="str">
        <f>IF(AZ$24="-","-",AZ$24*'3h Losses'!AY42)</f>
        <v>-</v>
      </c>
      <c r="BA65" s="15" t="str">
        <f>IF(BA$24="-","-",BA$24*'3h Losses'!AZ42)</f>
        <v>-</v>
      </c>
      <c r="BB65" s="15" t="str">
        <f>IF(BB$24="-","-",BB$24*'3h Losses'!BA42)</f>
        <v>-</v>
      </c>
      <c r="BC65" s="15" t="str">
        <f>IF(BC$24="-","-",BC$24*'3h Losses'!BB42)</f>
        <v>-</v>
      </c>
      <c r="BD65" s="15" t="str">
        <f>IF(BD$24="-","-",BD$24*'3h Losses'!BC42)</f>
        <v>-</v>
      </c>
      <c r="BE65" s="15" t="str">
        <f>IF(BE$24="-","-",BE$24*'3h Losses'!BD42)</f>
        <v>-</v>
      </c>
      <c r="BF65" s="15" t="str">
        <f>IF(BF$24="-","-",BF$24*'3h Losses'!BE42)</f>
        <v>-</v>
      </c>
    </row>
    <row r="66" spans="1:58" s="14" customFormat="1"/>
    <row r="67" spans="1:58" s="14" customFormat="1"/>
    <row r="68" spans="1:58" s="14" customFormat="1" hidden="1"/>
    <row r="91" spans="5:8" s="14" customFormat="1" hidden="1"/>
    <row r="92" spans="5:8" s="14" customFormat="1" hidden="1"/>
    <row r="93" spans="5:8" hidden="1">
      <c r="E93" s="14"/>
      <c r="F93" s="14"/>
      <c r="H93" s="14"/>
    </row>
  </sheetData>
  <mergeCells count="36">
    <mergeCell ref="C38:C65"/>
    <mergeCell ref="C21:D21"/>
    <mergeCell ref="F38:F65"/>
    <mergeCell ref="B38:B51"/>
    <mergeCell ref="D38:D65"/>
    <mergeCell ref="F32:F33"/>
    <mergeCell ref="B52:B65"/>
    <mergeCell ref="B32:B37"/>
    <mergeCell ref="C32:C37"/>
    <mergeCell ref="B20:B24"/>
    <mergeCell ref="B3:J3"/>
    <mergeCell ref="B9:B14"/>
    <mergeCell ref="E9:E14"/>
    <mergeCell ref="H10:O10"/>
    <mergeCell ref="B15:B19"/>
    <mergeCell ref="C15:D15"/>
    <mergeCell ref="C19:D19"/>
    <mergeCell ref="C18:D18"/>
    <mergeCell ref="C17:D17"/>
    <mergeCell ref="C16:D16"/>
    <mergeCell ref="C9:D14"/>
    <mergeCell ref="F9:F10"/>
    <mergeCell ref="H9:O9"/>
    <mergeCell ref="H33:O33"/>
    <mergeCell ref="C27:D27"/>
    <mergeCell ref="B25:B27"/>
    <mergeCell ref="F15:F27"/>
    <mergeCell ref="C26:D26"/>
    <mergeCell ref="C25:D25"/>
    <mergeCell ref="C20:D20"/>
    <mergeCell ref="C24:D24"/>
    <mergeCell ref="C23:D23"/>
    <mergeCell ref="C22:D22"/>
    <mergeCell ref="H32:O32"/>
    <mergeCell ref="D32:D37"/>
    <mergeCell ref="E32:E37"/>
  </mergeCells>
  <phoneticPr fontId="189"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5" zeroHeight="1"/>
  <cols>
    <col min="1" max="1" width="5.15234375" style="55" customWidth="1"/>
    <col min="2" max="2" width="37" style="4" customWidth="1"/>
    <col min="3" max="3" width="13" style="4" customWidth="1"/>
    <col min="4" max="4" width="12" style="4" customWidth="1"/>
    <col min="5" max="5" width="9" style="55" customWidth="1"/>
    <col min="6" max="28" width="0" style="4" hidden="1" customWidth="1"/>
    <col min="29" max="16384" width="9" style="4" hidden="1"/>
  </cols>
  <sheetData>
    <row r="1" spans="2:5" s="2" customFormat="1" ht="12.75" customHeight="1">
      <c r="D1" s="39"/>
    </row>
    <row r="2" spans="2:5" s="2" customFormat="1" ht="18.75" customHeight="1">
      <c r="B2" s="40" t="s">
        <v>271</v>
      </c>
      <c r="D2" s="39"/>
    </row>
    <row r="3" spans="2:5" s="2" customFormat="1" ht="67.5" customHeight="1">
      <c r="B3" s="317" t="s">
        <v>272</v>
      </c>
      <c r="C3" s="317"/>
      <c r="D3" s="317"/>
    </row>
    <row r="4" spans="2:5" s="2" customFormat="1" ht="12.75" customHeight="1">
      <c r="D4" s="39"/>
    </row>
    <row r="5" spans="2:5" s="55" customFormat="1"/>
    <row r="6" spans="2:5" s="55" customFormat="1">
      <c r="B6" s="129" t="s">
        <v>273</v>
      </c>
    </row>
    <row r="7" spans="2:5" s="55" customFormat="1"/>
    <row r="8" spans="2:5" s="55" customFormat="1">
      <c r="B8" s="131" t="s">
        <v>274</v>
      </c>
      <c r="C8" s="365" t="s">
        <v>275</v>
      </c>
      <c r="D8" s="366"/>
    </row>
    <row r="9" spans="2:5" s="55" customFormat="1">
      <c r="B9" s="26" t="s">
        <v>228</v>
      </c>
      <c r="C9" s="363">
        <v>3.1</v>
      </c>
      <c r="D9" s="364"/>
    </row>
    <row r="10" spans="2:5" s="55" customFormat="1">
      <c r="B10" s="26" t="s">
        <v>244</v>
      </c>
      <c r="C10" s="363">
        <v>4.2</v>
      </c>
      <c r="D10" s="364"/>
    </row>
    <row r="11" spans="2:5" s="55" customFormat="1">
      <c r="B11" s="26" t="s">
        <v>245</v>
      </c>
      <c r="C11" s="363">
        <v>12</v>
      </c>
      <c r="D11" s="364"/>
    </row>
    <row r="12" spans="2:5" s="55" customFormat="1">
      <c r="B12" s="130"/>
      <c r="C12" s="62"/>
      <c r="D12" s="62"/>
    </row>
    <row r="13" spans="2:5" s="55" customFormat="1">
      <c r="B13" s="130"/>
      <c r="C13" s="62"/>
      <c r="D13" s="62"/>
    </row>
    <row r="14" spans="2:5" s="55" customFormat="1" ht="13.5">
      <c r="B14" s="83" t="s">
        <v>276</v>
      </c>
      <c r="C14" s="14"/>
      <c r="D14" s="14"/>
      <c r="E14" s="14"/>
    </row>
    <row r="15" spans="2:5" s="55" customFormat="1" ht="13.5">
      <c r="B15" s="14"/>
      <c r="C15" s="14"/>
      <c r="D15" s="14"/>
      <c r="E15" s="14"/>
    </row>
    <row r="16" spans="2:5" s="55" customFormat="1" ht="13.5">
      <c r="B16" s="131" t="s">
        <v>274</v>
      </c>
      <c r="C16" s="104" t="s">
        <v>277</v>
      </c>
      <c r="D16" s="104" t="s">
        <v>278</v>
      </c>
    </row>
    <row r="17" spans="2:4" s="55" customFormat="1" ht="13.5">
      <c r="B17" s="26" t="s">
        <v>228</v>
      </c>
      <c r="C17" s="149">
        <v>0.43239827522563951</v>
      </c>
      <c r="D17" s="149">
        <v>0.56760172477436055</v>
      </c>
    </row>
    <row r="18" spans="2:4" s="55" customFormat="1" ht="13.5">
      <c r="B18" s="26" t="s">
        <v>244</v>
      </c>
      <c r="C18" s="149">
        <v>0.39487128143182382</v>
      </c>
      <c r="D18" s="149">
        <v>0.60512871856817618</v>
      </c>
    </row>
    <row r="19" spans="2:4" s="55" customFormat="1" ht="13.5">
      <c r="B19" s="105" t="s">
        <v>245</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1328125" customWidth="1"/>
    <col min="2" max="2" width="37.84375" customWidth="1"/>
    <col min="3" max="3" width="35.3828125" customWidth="1"/>
    <col min="4" max="4" width="36.15234375" style="1" customWidth="1"/>
    <col min="5" max="5" width="18.765625" customWidth="1"/>
    <col min="6" max="6" width="26.4609375" customWidth="1"/>
    <col min="7" max="7" width="1.4609375" customWidth="1"/>
    <col min="8" max="8" width="15" customWidth="1"/>
    <col min="9" max="9" width="11.765625" customWidth="1"/>
    <col min="10" max="10" width="14.15234375" customWidth="1"/>
    <col min="11" max="11" width="12" customWidth="1"/>
    <col min="12" max="12" width="15.4609375" customWidth="1"/>
    <col min="13" max="15" width="15.61328125"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s="2" customFormat="1" ht="12.75" customHeight="1">
      <c r="D1" s="39"/>
    </row>
    <row r="2" spans="1:58" s="2" customFormat="1" ht="18.75" customHeight="1">
      <c r="B2" s="40" t="s">
        <v>279</v>
      </c>
      <c r="D2" s="39"/>
    </row>
    <row r="3" spans="1:58" s="2" customFormat="1" ht="12.75" customHeight="1">
      <c r="B3" s="2" t="s">
        <v>280</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25" t="s">
        <v>38</v>
      </c>
      <c r="C6" s="371" t="s">
        <v>54</v>
      </c>
      <c r="D6" s="372" t="s">
        <v>281</v>
      </c>
      <c r="E6" s="371" t="s">
        <v>90</v>
      </c>
      <c r="F6" s="326"/>
      <c r="G6" s="28"/>
      <c r="H6" s="346" t="s">
        <v>91</v>
      </c>
      <c r="I6" s="347"/>
      <c r="J6" s="347"/>
      <c r="K6" s="347"/>
      <c r="L6" s="347"/>
      <c r="M6" s="347"/>
      <c r="N6" s="347"/>
      <c r="O6" s="348"/>
      <c r="P6" s="136"/>
      <c r="Q6" s="230" t="s">
        <v>92</v>
      </c>
      <c r="R6" s="231"/>
      <c r="S6" s="231"/>
      <c r="T6" s="231"/>
      <c r="U6" s="231"/>
      <c r="V6" s="231"/>
      <c r="W6" s="231"/>
      <c r="X6" s="231"/>
      <c r="Y6" s="37"/>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5"/>
      <c r="C7" s="371"/>
      <c r="D7" s="372"/>
      <c r="E7" s="371"/>
      <c r="F7" s="326"/>
      <c r="G7" s="28"/>
      <c r="H7" s="330" t="s">
        <v>93</v>
      </c>
      <c r="I7" s="331"/>
      <c r="J7" s="331"/>
      <c r="K7" s="331"/>
      <c r="L7" s="331"/>
      <c r="M7" s="331"/>
      <c r="N7" s="331"/>
      <c r="O7" s="332"/>
      <c r="P7" s="136"/>
      <c r="Q7" s="233" t="s">
        <v>94</v>
      </c>
      <c r="R7" s="234"/>
      <c r="S7" s="234"/>
      <c r="T7" s="234"/>
      <c r="U7" s="234"/>
      <c r="V7" s="234"/>
      <c r="W7" s="234"/>
      <c r="X7" s="234"/>
      <c r="Y7" s="37"/>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5"/>
      <c r="C8" s="371"/>
      <c r="D8" s="372"/>
      <c r="E8" s="371"/>
      <c r="F8" s="53" t="s">
        <v>95</v>
      </c>
      <c r="G8" s="28"/>
      <c r="H8" s="33" t="s">
        <v>96</v>
      </c>
      <c r="I8" s="33" t="s">
        <v>97</v>
      </c>
      <c r="J8" s="33" t="s">
        <v>98</v>
      </c>
      <c r="K8" s="33" t="s">
        <v>99</v>
      </c>
      <c r="L8" s="33" t="s">
        <v>100</v>
      </c>
      <c r="M8" s="34" t="s">
        <v>101</v>
      </c>
      <c r="N8" s="33" t="s">
        <v>102</v>
      </c>
      <c r="O8" s="33" t="s">
        <v>103</v>
      </c>
      <c r="P8" s="37"/>
      <c r="Q8" s="29" t="s">
        <v>104</v>
      </c>
      <c r="R8" s="29" t="s">
        <v>105</v>
      </c>
      <c r="S8" s="29" t="s">
        <v>106</v>
      </c>
      <c r="T8" s="35" t="s">
        <v>107</v>
      </c>
      <c r="U8" s="29" t="s">
        <v>108</v>
      </c>
      <c r="V8" s="29" t="s">
        <v>109</v>
      </c>
      <c r="W8" s="29" t="s">
        <v>110</v>
      </c>
      <c r="X8" s="29" t="s">
        <v>111</v>
      </c>
      <c r="Y8" s="37"/>
      <c r="Z8" s="29" t="s">
        <v>112</v>
      </c>
      <c r="AA8" s="29" t="s">
        <v>112</v>
      </c>
      <c r="AB8" s="29" t="s">
        <v>113</v>
      </c>
      <c r="AC8" s="29" t="s">
        <v>113</v>
      </c>
      <c r="AD8" s="265" t="s">
        <v>114</v>
      </c>
      <c r="AE8" s="265" t="s">
        <v>114</v>
      </c>
      <c r="AF8" s="266" t="s">
        <v>115</v>
      </c>
      <c r="AG8" s="264" t="s">
        <v>115</v>
      </c>
      <c r="AH8" s="264" t="s">
        <v>116</v>
      </c>
      <c r="AI8" s="264" t="s">
        <v>116</v>
      </c>
      <c r="AJ8" s="264" t="s">
        <v>117</v>
      </c>
      <c r="AK8" s="264" t="s">
        <v>117</v>
      </c>
      <c r="AL8" s="264" t="s">
        <v>118</v>
      </c>
      <c r="AM8" s="264" t="s">
        <v>118</v>
      </c>
      <c r="AN8" s="264" t="s">
        <v>119</v>
      </c>
      <c r="AO8" s="264" t="s">
        <v>119</v>
      </c>
      <c r="AP8" s="264" t="s">
        <v>120</v>
      </c>
      <c r="AQ8" s="264" t="s">
        <v>120</v>
      </c>
      <c r="AR8" s="264" t="s">
        <v>121</v>
      </c>
      <c r="AS8" s="264" t="s">
        <v>121</v>
      </c>
      <c r="AT8" s="264" t="s">
        <v>122</v>
      </c>
      <c r="AU8" s="264" t="s">
        <v>122</v>
      </c>
      <c r="AV8" s="264" t="s">
        <v>123</v>
      </c>
      <c r="AW8" s="264" t="s">
        <v>123</v>
      </c>
      <c r="AX8" s="264" t="s">
        <v>124</v>
      </c>
      <c r="AY8" s="264" t="s">
        <v>124</v>
      </c>
      <c r="AZ8" s="264" t="s">
        <v>125</v>
      </c>
      <c r="BA8" s="264" t="s">
        <v>125</v>
      </c>
      <c r="BB8" s="264" t="s">
        <v>126</v>
      </c>
      <c r="BC8" s="264" t="s">
        <v>126</v>
      </c>
      <c r="BD8" s="264" t="s">
        <v>127</v>
      </c>
      <c r="BE8" s="264" t="s">
        <v>127</v>
      </c>
      <c r="BF8" s="264" t="s">
        <v>128</v>
      </c>
    </row>
    <row r="9" spans="1:58" ht="25.5" customHeight="1">
      <c r="A9" s="14"/>
      <c r="B9" s="325"/>
      <c r="C9" s="371"/>
      <c r="D9" s="372"/>
      <c r="E9" s="371"/>
      <c r="F9" s="97" t="s">
        <v>95</v>
      </c>
      <c r="G9" s="84"/>
      <c r="H9" s="33" t="s">
        <v>96</v>
      </c>
      <c r="I9" s="33" t="s">
        <v>97</v>
      </c>
      <c r="J9" s="33" t="s">
        <v>98</v>
      </c>
      <c r="K9" s="33" t="s">
        <v>99</v>
      </c>
      <c r="L9" s="33" t="s">
        <v>100</v>
      </c>
      <c r="M9" s="34" t="s">
        <v>101</v>
      </c>
      <c r="N9" s="33" t="s">
        <v>102</v>
      </c>
      <c r="O9" s="33" t="s">
        <v>103</v>
      </c>
      <c r="P9" s="84"/>
      <c r="Q9" s="29" t="s">
        <v>104</v>
      </c>
      <c r="R9" s="29" t="s">
        <v>105</v>
      </c>
      <c r="S9" s="29" t="s">
        <v>106</v>
      </c>
      <c r="T9" s="35" t="s">
        <v>107</v>
      </c>
      <c r="U9" s="29" t="s">
        <v>108</v>
      </c>
      <c r="V9" s="29" t="s">
        <v>109</v>
      </c>
      <c r="W9" s="29" t="s">
        <v>110</v>
      </c>
      <c r="X9" s="29" t="s">
        <v>111</v>
      </c>
      <c r="Y9" s="84"/>
      <c r="Z9" s="29" t="s">
        <v>112</v>
      </c>
      <c r="AA9" s="29" t="s">
        <v>129</v>
      </c>
      <c r="AB9" s="29" t="s">
        <v>113</v>
      </c>
      <c r="AC9" s="29" t="s">
        <v>130</v>
      </c>
      <c r="AD9" s="29" t="s">
        <v>131</v>
      </c>
      <c r="AE9" s="29" t="s">
        <v>132</v>
      </c>
      <c r="AF9" s="29" t="s">
        <v>133</v>
      </c>
      <c r="AG9" s="29" t="s">
        <v>134</v>
      </c>
      <c r="AH9" s="29" t="s">
        <v>135</v>
      </c>
      <c r="AI9" s="29" t="s">
        <v>136</v>
      </c>
      <c r="AJ9" s="29" t="s">
        <v>137</v>
      </c>
      <c r="AK9" s="29" t="s">
        <v>138</v>
      </c>
      <c r="AL9" s="29" t="s">
        <v>139</v>
      </c>
      <c r="AM9" s="29" t="s">
        <v>140</v>
      </c>
      <c r="AN9" s="29" t="s">
        <v>141</v>
      </c>
      <c r="AO9" s="29" t="s">
        <v>142</v>
      </c>
      <c r="AP9" s="29" t="s">
        <v>143</v>
      </c>
      <c r="AQ9" s="29" t="s">
        <v>144</v>
      </c>
      <c r="AR9" s="29" t="s">
        <v>145</v>
      </c>
      <c r="AS9" s="29" t="s">
        <v>146</v>
      </c>
      <c r="AT9" s="29" t="s">
        <v>147</v>
      </c>
      <c r="AU9" s="29" t="s">
        <v>148</v>
      </c>
      <c r="AV9" s="29" t="s">
        <v>149</v>
      </c>
      <c r="AW9" s="29" t="s">
        <v>150</v>
      </c>
      <c r="AX9" s="29" t="s">
        <v>151</v>
      </c>
      <c r="AY9" s="29" t="s">
        <v>152</v>
      </c>
      <c r="AZ9" s="29" t="s">
        <v>153</v>
      </c>
      <c r="BA9" s="29" t="s">
        <v>154</v>
      </c>
      <c r="BB9" s="29" t="s">
        <v>155</v>
      </c>
      <c r="BC9" s="29" t="s">
        <v>156</v>
      </c>
      <c r="BD9" s="29" t="s">
        <v>157</v>
      </c>
      <c r="BE9" s="29" t="s">
        <v>158</v>
      </c>
      <c r="BF9" s="29" t="s">
        <v>159</v>
      </c>
    </row>
    <row r="10" spans="1:58" ht="12.75" customHeight="1">
      <c r="A10" s="14"/>
      <c r="B10" s="325"/>
      <c r="C10" s="371"/>
      <c r="D10" s="372"/>
      <c r="E10" s="371"/>
      <c r="F10" s="53" t="s">
        <v>160</v>
      </c>
      <c r="G10" s="28"/>
      <c r="H10" s="31" t="s">
        <v>161</v>
      </c>
      <c r="I10" s="31" t="s">
        <v>162</v>
      </c>
      <c r="J10" s="31" t="s">
        <v>163</v>
      </c>
      <c r="K10" s="31" t="s">
        <v>164</v>
      </c>
      <c r="L10" s="31" t="s">
        <v>165</v>
      </c>
      <c r="M10" s="32" t="s">
        <v>166</v>
      </c>
      <c r="N10" s="31" t="s">
        <v>167</v>
      </c>
      <c r="O10" s="31" t="s">
        <v>168</v>
      </c>
      <c r="P10" s="37"/>
      <c r="Q10" s="31" t="s">
        <v>169</v>
      </c>
      <c r="R10" s="31" t="s">
        <v>170</v>
      </c>
      <c r="S10" s="31" t="s">
        <v>171</v>
      </c>
      <c r="T10" s="36" t="s">
        <v>172</v>
      </c>
      <c r="U10" s="31" t="s">
        <v>173</v>
      </c>
      <c r="V10" s="31" t="s">
        <v>174</v>
      </c>
      <c r="W10" s="31" t="s">
        <v>175</v>
      </c>
      <c r="X10" s="31" t="s">
        <v>176</v>
      </c>
      <c r="Y10" s="37"/>
      <c r="Z10" s="31" t="s">
        <v>177</v>
      </c>
      <c r="AA10" s="31" t="s">
        <v>178</v>
      </c>
      <c r="AB10" s="31" t="s">
        <v>179</v>
      </c>
      <c r="AC10" s="31" t="s">
        <v>180</v>
      </c>
      <c r="AD10" s="31" t="s">
        <v>181</v>
      </c>
      <c r="AE10" s="31" t="s">
        <v>182</v>
      </c>
      <c r="AF10" s="31" t="s">
        <v>183</v>
      </c>
      <c r="AG10" s="31" t="s">
        <v>184</v>
      </c>
      <c r="AH10" s="31" t="s">
        <v>185</v>
      </c>
      <c r="AI10" s="31" t="s">
        <v>186</v>
      </c>
      <c r="AJ10" s="31" t="s">
        <v>187</v>
      </c>
      <c r="AK10" s="31" t="s">
        <v>188</v>
      </c>
      <c r="AL10" s="31" t="s">
        <v>189</v>
      </c>
      <c r="AM10" s="31" t="s">
        <v>190</v>
      </c>
      <c r="AN10" s="31" t="s">
        <v>191</v>
      </c>
      <c r="AO10" s="31" t="s">
        <v>192</v>
      </c>
      <c r="AP10" s="31" t="s">
        <v>193</v>
      </c>
      <c r="AQ10" s="31" t="s">
        <v>194</v>
      </c>
      <c r="AR10" s="31" t="s">
        <v>195</v>
      </c>
      <c r="AS10" s="31" t="s">
        <v>196</v>
      </c>
      <c r="AT10" s="31" t="s">
        <v>197</v>
      </c>
      <c r="AU10" s="31" t="s">
        <v>198</v>
      </c>
      <c r="AV10" s="31" t="s">
        <v>199</v>
      </c>
      <c r="AW10" s="31" t="s">
        <v>200</v>
      </c>
      <c r="AX10" s="31" t="s">
        <v>201</v>
      </c>
      <c r="AY10" s="31" t="s">
        <v>202</v>
      </c>
      <c r="AZ10" s="31" t="s">
        <v>203</v>
      </c>
      <c r="BA10" s="31" t="s">
        <v>204</v>
      </c>
      <c r="BB10" s="31" t="s">
        <v>205</v>
      </c>
      <c r="BC10" s="31" t="s">
        <v>206</v>
      </c>
      <c r="BD10" s="31" t="s">
        <v>207</v>
      </c>
      <c r="BE10" s="31" t="s">
        <v>208</v>
      </c>
      <c r="BF10" s="31" t="s">
        <v>209</v>
      </c>
    </row>
    <row r="11" spans="1:58" ht="12.75" customHeight="1">
      <c r="A11" s="14"/>
      <c r="B11" s="325"/>
      <c r="C11" s="371"/>
      <c r="D11" s="372"/>
      <c r="E11" s="371"/>
      <c r="F11" s="54" t="s">
        <v>282</v>
      </c>
      <c r="G11" s="28"/>
      <c r="H11" s="29" t="s">
        <v>211</v>
      </c>
      <c r="I11" s="29" t="s">
        <v>211</v>
      </c>
      <c r="J11" s="29" t="s">
        <v>212</v>
      </c>
      <c r="K11" s="29" t="s">
        <v>212</v>
      </c>
      <c r="L11" s="29" t="s">
        <v>213</v>
      </c>
      <c r="M11" s="30" t="s">
        <v>213</v>
      </c>
      <c r="N11" s="29" t="s">
        <v>214</v>
      </c>
      <c r="O11" s="29" t="s">
        <v>214</v>
      </c>
      <c r="P11" s="37"/>
      <c r="Q11" s="29" t="s">
        <v>215</v>
      </c>
      <c r="R11" s="29" t="s">
        <v>216</v>
      </c>
      <c r="S11" s="29" t="s">
        <v>216</v>
      </c>
      <c r="T11" s="35" t="s">
        <v>217</v>
      </c>
      <c r="U11" s="29" t="s">
        <v>217</v>
      </c>
      <c r="V11" s="29" t="s">
        <v>218</v>
      </c>
      <c r="W11" s="29" t="s">
        <v>218</v>
      </c>
      <c r="X11" s="29" t="s">
        <v>219</v>
      </c>
      <c r="Y11" s="37"/>
      <c r="Z11" s="29" t="s">
        <v>252</v>
      </c>
      <c r="AA11" s="29" t="s">
        <v>219</v>
      </c>
      <c r="AB11" s="29" t="s">
        <v>220</v>
      </c>
      <c r="AC11" s="29" t="s">
        <v>220</v>
      </c>
      <c r="AD11" s="29" t="s">
        <v>220</v>
      </c>
      <c r="AE11" s="29" t="s">
        <v>220</v>
      </c>
      <c r="AF11" s="180" t="s">
        <v>221</v>
      </c>
      <c r="AG11" s="180" t="s">
        <v>221</v>
      </c>
      <c r="AH11" s="180" t="s">
        <v>221</v>
      </c>
      <c r="AI11" s="180" t="s">
        <v>221</v>
      </c>
      <c r="AJ11" s="180" t="s">
        <v>222</v>
      </c>
      <c r="AK11" s="180" t="s">
        <v>222</v>
      </c>
      <c r="AL11" s="180" t="s">
        <v>222</v>
      </c>
      <c r="AM11" s="180" t="s">
        <v>222</v>
      </c>
      <c r="AN11" s="180" t="s">
        <v>223</v>
      </c>
      <c r="AO11" s="180" t="s">
        <v>223</v>
      </c>
      <c r="AP11" s="180" t="s">
        <v>223</v>
      </c>
      <c r="AQ11" s="180" t="s">
        <v>223</v>
      </c>
      <c r="AR11" s="180" t="s">
        <v>224</v>
      </c>
      <c r="AS11" s="180" t="s">
        <v>224</v>
      </c>
      <c r="AT11" s="180" t="s">
        <v>224</v>
      </c>
      <c r="AU11" s="180" t="s">
        <v>224</v>
      </c>
      <c r="AV11" s="180" t="s">
        <v>225</v>
      </c>
      <c r="AW11" s="180" t="s">
        <v>225</v>
      </c>
      <c r="AX11" s="180" t="s">
        <v>225</v>
      </c>
      <c r="AY11" s="180" t="s">
        <v>225</v>
      </c>
      <c r="AZ11" s="180" t="s">
        <v>226</v>
      </c>
      <c r="BA11" s="180" t="s">
        <v>226</v>
      </c>
      <c r="BB11" s="180" t="s">
        <v>226</v>
      </c>
      <c r="BC11" s="180" t="s">
        <v>226</v>
      </c>
      <c r="BD11" s="180" t="s">
        <v>227</v>
      </c>
      <c r="BE11" s="180" t="s">
        <v>227</v>
      </c>
      <c r="BF11" s="180" t="s">
        <v>227</v>
      </c>
    </row>
    <row r="12" spans="1:58" s="52" customFormat="1">
      <c r="A12" s="14"/>
      <c r="B12" s="369" t="s">
        <v>66</v>
      </c>
      <c r="C12" s="370"/>
      <c r="D12" s="370"/>
      <c r="E12" s="370"/>
      <c r="F12" s="370"/>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283</v>
      </c>
      <c r="C13" s="26"/>
      <c r="D13" s="203" t="s">
        <v>472</v>
      </c>
      <c r="E13" s="3" t="s">
        <v>284</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6">
        <v>0.49099999999999999</v>
      </c>
      <c r="Y13" s="37"/>
      <c r="Z13" s="243">
        <v>0.49099999999999999</v>
      </c>
      <c r="AA13" s="243">
        <v>0.49099999999999999</v>
      </c>
      <c r="AB13" s="216">
        <v>0.46899999999999997</v>
      </c>
      <c r="AC13" s="216">
        <v>0.46899999999999997</v>
      </c>
      <c r="AD13" s="216">
        <v>0.46899999999999997</v>
      </c>
      <c r="AE13" s="216">
        <v>0.46899999999999997</v>
      </c>
      <c r="AF13" s="216">
        <v>0.49099999999999999</v>
      </c>
      <c r="AG13" s="216">
        <v>0.49099999999999999</v>
      </c>
      <c r="AH13" s="216">
        <v>0.49099999999999999</v>
      </c>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row>
    <row r="14" spans="1:58" s="4" customFormat="1" ht="12.75" customHeight="1">
      <c r="A14" s="55"/>
      <c r="B14" s="26" t="s">
        <v>285</v>
      </c>
      <c r="C14" s="26"/>
      <c r="D14" s="203" t="s">
        <v>286</v>
      </c>
      <c r="E14" s="3" t="s">
        <v>287</v>
      </c>
      <c r="F14" s="19"/>
      <c r="G14" s="28"/>
      <c r="H14" s="228"/>
      <c r="I14" s="38">
        <v>44.33</v>
      </c>
      <c r="J14" s="228"/>
      <c r="K14" s="38">
        <v>44.77</v>
      </c>
      <c r="L14" s="228"/>
      <c r="M14" s="148">
        <v>45.58</v>
      </c>
      <c r="N14" s="228"/>
      <c r="O14" s="148">
        <v>47.22</v>
      </c>
      <c r="P14" s="37"/>
      <c r="Q14" s="82">
        <v>47.22</v>
      </c>
      <c r="R14" s="225"/>
      <c r="S14" s="82">
        <v>48.78</v>
      </c>
      <c r="T14" s="225"/>
      <c r="U14" s="82">
        <v>50.05</v>
      </c>
      <c r="V14" s="225"/>
      <c r="W14" s="82">
        <v>50.8</v>
      </c>
      <c r="X14" s="225"/>
      <c r="Y14" s="37"/>
      <c r="Z14" s="244">
        <v>52.88</v>
      </c>
      <c r="AA14" s="244">
        <v>52.88</v>
      </c>
      <c r="AB14" s="82">
        <v>59.01</v>
      </c>
      <c r="AC14" s="82">
        <v>59.01</v>
      </c>
      <c r="AD14" s="82">
        <v>59.01</v>
      </c>
      <c r="AE14" s="82">
        <v>59.01</v>
      </c>
      <c r="AF14" s="82">
        <v>64.73</v>
      </c>
      <c r="AG14" s="82">
        <v>64.73</v>
      </c>
      <c r="AH14" s="82">
        <v>64.73</v>
      </c>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288</v>
      </c>
      <c r="C15" s="379" t="s">
        <v>289</v>
      </c>
      <c r="D15" s="81" t="s">
        <v>286</v>
      </c>
      <c r="E15" s="3" t="s">
        <v>287</v>
      </c>
      <c r="F15" s="19"/>
      <c r="G15" s="28"/>
      <c r="H15" s="38">
        <v>43.3</v>
      </c>
      <c r="I15" s="377"/>
      <c r="J15" s="38">
        <v>44.33</v>
      </c>
      <c r="K15" s="377"/>
      <c r="L15" s="148">
        <v>44.77</v>
      </c>
      <c r="M15" s="373"/>
      <c r="N15" s="148">
        <v>45.58</v>
      </c>
      <c r="O15" s="373"/>
      <c r="P15" s="37"/>
      <c r="Q15" s="367"/>
      <c r="R15" s="82">
        <v>47.22</v>
      </c>
      <c r="S15" s="367"/>
      <c r="T15" s="82">
        <v>48.78</v>
      </c>
      <c r="U15" s="367"/>
      <c r="V15" s="82">
        <v>50.05</v>
      </c>
      <c r="W15" s="367"/>
      <c r="X15" s="216">
        <v>50.8</v>
      </c>
      <c r="Y15" s="37"/>
      <c r="Z15" s="367"/>
      <c r="AA15" s="367"/>
      <c r="AB15" s="367"/>
      <c r="AC15" s="367"/>
      <c r="AD15" s="367"/>
      <c r="AE15" s="367"/>
      <c r="AF15" s="367"/>
      <c r="AG15" s="367"/>
      <c r="AH15" s="367"/>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290</v>
      </c>
      <c r="C16" s="380"/>
      <c r="D16" s="203" t="s">
        <v>291</v>
      </c>
      <c r="E16" s="3" t="s">
        <v>292</v>
      </c>
      <c r="F16" s="19"/>
      <c r="G16" s="28"/>
      <c r="H16" s="38">
        <v>2.4</v>
      </c>
      <c r="I16" s="378"/>
      <c r="J16" s="38">
        <v>1</v>
      </c>
      <c r="K16" s="378"/>
      <c r="L16" s="148">
        <v>1.8</v>
      </c>
      <c r="M16" s="373"/>
      <c r="N16" s="148">
        <v>3.61550142440539</v>
      </c>
      <c r="O16" s="373"/>
      <c r="P16" s="37"/>
      <c r="Q16" s="368"/>
      <c r="R16" s="148">
        <v>3.4573147368175512</v>
      </c>
      <c r="S16" s="368"/>
      <c r="T16" s="148">
        <v>2.9468020743471799</v>
      </c>
      <c r="U16" s="368"/>
      <c r="V16" s="148">
        <v>1.4580811980609454</v>
      </c>
      <c r="W16" s="368"/>
      <c r="X16" s="148">
        <v>3.5810937849055202</v>
      </c>
      <c r="Y16" s="37"/>
      <c r="Z16" s="368"/>
      <c r="AA16" s="368"/>
      <c r="AB16" s="368"/>
      <c r="AC16" s="368"/>
      <c r="AD16" s="368"/>
      <c r="AE16" s="368"/>
      <c r="AF16" s="368"/>
      <c r="AG16" s="368"/>
      <c r="AH16" s="368"/>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369" t="s">
        <v>62</v>
      </c>
      <c r="C17" s="370"/>
      <c r="D17" s="370"/>
      <c r="E17" s="370"/>
      <c r="F17" s="370"/>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381" t="s">
        <v>293</v>
      </c>
      <c r="C18" s="382"/>
      <c r="D18" s="383"/>
      <c r="E18" s="3" t="s">
        <v>287</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374" t="s">
        <v>294</v>
      </c>
      <c r="C19" s="375"/>
      <c r="D19" s="376"/>
      <c r="E19" s="11" t="s">
        <v>254</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f t="shared" si="8"/>
        <v>31.782430000000002</v>
      </c>
      <c r="AH19" s="5">
        <f t="shared" si="8"/>
        <v>31.782430000000002</v>
      </c>
      <c r="AI19" s="5" t="str">
        <f t="shared" si="8"/>
        <v>-</v>
      </c>
      <c r="AJ19" s="5" t="str">
        <f t="shared" si="8"/>
        <v>-</v>
      </c>
      <c r="AK19" s="5" t="str">
        <f t="shared" si="8"/>
        <v>-</v>
      </c>
      <c r="AL19" s="5" t="str">
        <f t="shared" si="8"/>
        <v>-</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29">
    <mergeCell ref="AC15:AC16"/>
    <mergeCell ref="AD15:AD16"/>
    <mergeCell ref="AE15:AE16"/>
    <mergeCell ref="AF15:AF16"/>
    <mergeCell ref="B19:D19"/>
    <mergeCell ref="U15:U16"/>
    <mergeCell ref="I15:I16"/>
    <mergeCell ref="K15:K16"/>
    <mergeCell ref="S15:S16"/>
    <mergeCell ref="Q15:Q16"/>
    <mergeCell ref="O15:O16"/>
    <mergeCell ref="C15:C16"/>
    <mergeCell ref="B18:D18"/>
    <mergeCell ref="AG15:AG16"/>
    <mergeCell ref="AH15:AH16"/>
    <mergeCell ref="B12:F12"/>
    <mergeCell ref="B17:F17"/>
    <mergeCell ref="B6:B11"/>
    <mergeCell ref="C6:C11"/>
    <mergeCell ref="D6:D11"/>
    <mergeCell ref="E6:E11"/>
    <mergeCell ref="F6:F7"/>
    <mergeCell ref="AA15:AA16"/>
    <mergeCell ref="W15:W16"/>
    <mergeCell ref="H7:O7"/>
    <mergeCell ref="M15:M16"/>
    <mergeCell ref="H6:O6"/>
    <mergeCell ref="Z15:Z16"/>
    <mergeCell ref="AB15:AB16"/>
  </mergeCells>
  <phoneticPr fontId="189" type="noConversion"/>
  <hyperlinks>
    <hyperlink ref="D14" r:id="rId1" xr:uid="{00000000-0004-0000-0800-000000000000}"/>
    <hyperlink ref="D13" r:id="rId2" display="Final level of the Renewables Obligation for the scheme year, as published by BEIS"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2ED19F8C356E43A8EBC78FA4A53F56" ma:contentTypeVersion="18" ma:contentTypeDescription="Create a new document." ma:contentTypeScope="" ma:versionID="58ad5debfc5a4f3ba338dc3fff48c9e0">
  <xsd:schema xmlns:xsd="http://www.w3.org/2001/XMLSchema" xmlns:xs="http://www.w3.org/2001/XMLSchema" xmlns:p="http://schemas.microsoft.com/office/2006/metadata/properties" xmlns:ns1="http://schemas.microsoft.com/sharepoint/v3" xmlns:ns2="c8505095-5a98-4f59-9e98-01c5c218823f" xmlns:ns3="5e4be705-bd4c-46ac-9c11-3bc97153eb36" targetNamespace="http://schemas.microsoft.com/office/2006/metadata/properties" ma:root="true" ma:fieldsID="077e5b60e178a069879d924dd6953465" ns1:_="" ns2:_="" ns3:_="">
    <xsd:import namespace="http://schemas.microsoft.com/sharepoint/v3"/>
    <xsd:import namespace="c8505095-5a98-4f59-9e98-01c5c218823f"/>
    <xsd:import namespace="5e4be705-bd4c-46ac-9c11-3bc97153eb36"/>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505095-5a98-4f59-9e98-01c5c2188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4be705-bd4c-46ac-9c11-3bc97153eb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86b2e91-b51f-4659-b799-6054c3dc11d6}" ma:internalName="TaxCatchAll" ma:showField="CatchAllData" ma:web="5e4be705-bd4c-46ac-9c11-3bc97153eb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e4be705-bd4c-46ac-9c11-3bc97153eb36">
      <Value>2</Value>
    </TaxCatchAll>
    <SharedWithUsers xmlns="5e4be705-bd4c-46ac-9c11-3bc97153eb36">
      <UserInfo>
        <DisplayName>Rahmatullah Kawsary</DisplayName>
        <AccountId>153</AccountId>
        <AccountType/>
      </UserInfo>
      <UserInfo>
        <DisplayName>Robert Chisholm</DisplayName>
        <AccountId>249</AccountId>
        <AccountType/>
      </UserInfo>
      <UserInfo>
        <DisplayName>Arin Bhatti</DisplayName>
        <AccountId>835</AccountId>
        <AccountType/>
      </UserInfo>
      <UserInfo>
        <DisplayName>Ben Carlile</DisplayName>
        <AccountId>646</AccountId>
        <AccountType/>
      </UserInfo>
      <UserInfo>
        <DisplayName>Scott McDougall</DisplayName>
        <AccountId>155</AccountId>
        <AccountType/>
      </UserInfo>
      <UserInfo>
        <DisplayName>Joe De Vries Robbe</DisplayName>
        <AccountId>164</AccountId>
        <AccountType/>
      </UserInfo>
      <UserInfo>
        <DisplayName>Simon McKean</DisplayName>
        <AccountId>116</AccountId>
        <AccountType/>
      </UserInfo>
      <UserInfo>
        <DisplayName>Kathleen Minett</DisplayName>
        <AccountId>398</AccountId>
        <AccountType/>
      </UserInfo>
      <UserInfo>
        <DisplayName>Omar Twait</DisplayName>
        <AccountId>901</AccountId>
        <AccountType/>
      </UserInfo>
      <UserInfo>
        <DisplayName>Ryan Rimkus</DisplayName>
        <AccountId>405</AccountId>
        <AccountType/>
      </UserInfo>
      <UserInfo>
        <DisplayName>Kenza Bennis</DisplayName>
        <AccountId>141</AccountId>
        <AccountType/>
      </UserInfo>
      <UserInfo>
        <DisplayName>Olaitan Oyekunle</DisplayName>
        <AccountId>879</AccountId>
        <AccountType/>
      </UserInfo>
    </SharedWithUsers>
    <lcf76f155ced4ddcb4097134ff3c332f xmlns="c8505095-5a98-4f59-9e98-01c5c21882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CB5DB5-E149-4E7E-A8BF-18FBE6DB4692}">
  <ds:schemaRefs>
    <ds:schemaRef ds:uri="http://schemas.microsoft.com/sharepoint/v3/contenttype/forms"/>
  </ds:schemaRefs>
</ds:datastoreItem>
</file>

<file path=customXml/itemProps2.xml><?xml version="1.0" encoding="utf-8"?>
<ds:datastoreItem xmlns:ds="http://schemas.openxmlformats.org/officeDocument/2006/customXml" ds:itemID="{07CF45FB-3771-4B9D-B3A1-82FBC14E302F}"/>
</file>

<file path=customXml/itemProps3.xml><?xml version="1.0" encoding="utf-8"?>
<ds:datastoreItem xmlns:ds="http://schemas.openxmlformats.org/officeDocument/2006/customXml" ds:itemID="{7E40E722-A5D1-46FD-ACED-936C7324854D}">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610EBF99-FC74-4ED9-A7C2-80A7F7125B34}">
  <ds:schemaRefs>
    <ds:schemaRef ds:uri="0ce99671-f09b-4148-8a46-ffda6f023446"/>
    <ds:schemaRef ds:uri="http://www.w3.org/XML/1998/namespace"/>
    <ds:schemaRef ds:uri="http://schemas.microsoft.com/office/2006/metadata/properties"/>
    <ds:schemaRef ds:uri="http://purl.org/dc/elements/1.1/"/>
    <ds:schemaRef ds:uri="http://purl.org/dc/terms/"/>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16</vt:i4>
      </vt:variant>
    </vt:vector>
  </HeadingPairs>
  <TitlesOfParts>
    <vt:vector size="16" baseType="lpstr">
      <vt:lpstr>Front sheet</vt:lpstr>
      <vt:lpstr>Notes</vt:lpstr>
      <vt:lpstr>1. Outputs=&gt;</vt:lpstr>
      <vt:lpstr>1a Policy Cost Allowance</vt:lpstr>
      <vt:lpstr>2. Calculate=&gt;</vt:lpstr>
      <vt:lpstr>2a Aggregate costs</vt:lpstr>
      <vt:lpstr>3. Inputs=&gt;</vt:lpstr>
      <vt:lpstr>3a Demand</vt:lpstr>
      <vt:lpstr>3b RO</vt:lpstr>
      <vt:lpstr>3d FIT</vt:lpstr>
      <vt:lpstr>3f WHD</vt:lpstr>
      <vt:lpstr>3e ECO</vt:lpstr>
      <vt:lpstr>3h Losses</vt:lpstr>
      <vt:lpstr>3g AAHEDC</vt:lpstr>
      <vt:lpstr>3i New FIT methodology</vt:lpstr>
      <vt:lpstr>3j GGL</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Rahmatullah Kawsary</cp:lastModifiedBy>
  <cp:revision/>
  <dcterms:created xsi:type="dcterms:W3CDTF">2018-05-30T12:29:20Z</dcterms:created>
  <dcterms:modified xsi:type="dcterms:W3CDTF">2024-08-21T15:29:45Z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16d819dc-1184-4e97-a083-1baaadfa69a1</vt:lpwstr>
  </property>
  <property fmtid="{D5CDD505-2E9C-101B-9397-08002B2CF9AE}" pid="3" name="bjSaver">
    <vt:lpwstr>nkzvQ1YyLXSl6BSffbUiT17vtnD26HfQ</vt:lpwstr>
  </property>
  <property fmtid="{D5CDD505-2E9C-101B-9397-08002B2CF9AE}" pid="4" name="ContentTypeId">
    <vt:lpwstr>0x010100A12ED19F8C356E43A8EBC78FA4A53F56</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38144ccb-b10a-4c0f-b070-7a3b00ac7463_Enabled">
    <vt:lpwstr>true</vt:lpwstr>
  </property>
  <property fmtid="{D5CDD505-2E9C-101B-9397-08002B2CF9AE}" pid="20" name="MSIP_Label_38144ccb-b10a-4c0f-b070-7a3b00ac7463_SetDate">
    <vt:lpwstr>2022-05-09T14:02:10Z</vt:lpwstr>
  </property>
  <property fmtid="{D5CDD505-2E9C-101B-9397-08002B2CF9AE}" pid="21" name="MSIP_Label_38144ccb-b10a-4c0f-b070-7a3b00ac7463_Method">
    <vt:lpwstr>Standard</vt:lpwstr>
  </property>
  <property fmtid="{D5CDD505-2E9C-101B-9397-08002B2CF9AE}" pid="22" name="MSIP_Label_38144ccb-b10a-4c0f-b070-7a3b00ac7463_Name">
    <vt:lpwstr>InternalOnly</vt:lpwstr>
  </property>
  <property fmtid="{D5CDD505-2E9C-101B-9397-08002B2CF9AE}" pid="23" name="MSIP_Label_38144ccb-b10a-4c0f-b070-7a3b00ac7463_SiteId">
    <vt:lpwstr>185562ad-39bc-4840-8e40-be6216340c52</vt:lpwstr>
  </property>
  <property fmtid="{D5CDD505-2E9C-101B-9397-08002B2CF9AE}" pid="24" name="MSIP_Label_38144ccb-b10a-4c0f-b070-7a3b00ac7463_ActionId">
    <vt:lpwstr>8cbddb70-d72b-4cd1-a0f6-0e5702db489f</vt:lpwstr>
  </property>
  <property fmtid="{D5CDD505-2E9C-101B-9397-08002B2CF9AE}" pid="25" name="MSIP_Label_38144ccb-b10a-4c0f-b070-7a3b00ac7463_ContentBits">
    <vt:lpwstr>2</vt:lpwstr>
  </property>
  <property fmtid="{D5CDD505-2E9C-101B-9397-08002B2CF9AE}" pid="26" name="MediaServiceImageTags">
    <vt:lpwstr/>
  </property>
  <property fmtid="{D5CDD505-2E9C-101B-9397-08002B2CF9AE}" pid="27" name="xd_Signature">
    <vt:bool>false</vt:bool>
  </property>
  <property fmtid="{D5CDD505-2E9C-101B-9397-08002B2CF9AE}" pid="28" name="_ColorHex">
    <vt:lpwstr/>
  </property>
  <property fmtid="{D5CDD505-2E9C-101B-9397-08002B2CF9AE}" pid="29" name="_Emoji">
    <vt:lpwstr/>
  </property>
  <property fmtid="{D5CDD505-2E9C-101B-9397-08002B2CF9AE}" pid="30" name="ComplianceAssetId">
    <vt:lpwstr/>
  </property>
  <property fmtid="{D5CDD505-2E9C-101B-9397-08002B2CF9AE}" pid="31" name="_ExtendedDescription">
    <vt:lpwstr/>
  </property>
  <property fmtid="{D5CDD505-2E9C-101B-9397-08002B2CF9AE}" pid="32" name="_ColorTag">
    <vt:lpwstr/>
  </property>
  <property fmtid="{D5CDD505-2E9C-101B-9397-08002B2CF9AE}" pid="33" name="TriggerFlowInfo">
    <vt:lpwstr/>
  </property>
</Properties>
</file>