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8_{74465E27-D023-4A9D-A61D-4B2F8FC8852C}" xr6:coauthVersionLast="47" xr6:coauthVersionMax="47" xr10:uidLastSave="{00000000-0000-0000-0000-000000000000}"/>
  <bookViews>
    <workbookView xWindow="-120" yWindow="-16320" windowWidth="29040" windowHeight="15840" tabRatio="730" xr2:uid="{00000000-000D-0000-FFFF-FFFF00000000}"/>
  </bookViews>
  <sheets>
    <sheet name="Contents" sheetId="1" r:id="rId1"/>
    <sheet name="Fig 2.1" sheetId="2" r:id="rId2"/>
    <sheet name="Fig 2.2" sheetId="3" r:id="rId3"/>
    <sheet name="Fig 2.3" sheetId="4" r:id="rId4"/>
    <sheet name="Fig 3.1" sheetId="5" r:id="rId5"/>
    <sheet name="Fig 3.2" sheetId="6" r:id="rId6"/>
    <sheet name="Fig 3.3" sheetId="7" r:id="rId7"/>
    <sheet name="Fig 3.4" sheetId="8" r:id="rId8"/>
    <sheet name="Fig 3.5" sheetId="9" r:id="rId9"/>
    <sheet name="Fig 3.6" sheetId="10" r:id="rId10"/>
    <sheet name="Fig 4.1" sheetId="11" r:id="rId11"/>
    <sheet name="Fig 5.1" sheetId="12" r:id="rId12"/>
    <sheet name="Fig 5.2" sheetId="13" r:id="rId13"/>
    <sheet name="Fig 5.3" sheetId="14" r:id="rId14"/>
    <sheet name="Fig 5.4" sheetId="15" r:id="rId15"/>
    <sheet name="Fig 6.1" sheetId="16" r:id="rId16"/>
  </sheets>
  <definedNames>
    <definedName name="_ftn1" localSheetId="11">'Fig 5.1'!$B$17</definedName>
    <definedName name="_ftn1" localSheetId="12">'Fig 5.2'!#REF!</definedName>
    <definedName name="_ftn1" localSheetId="13">'Fig 5.3'!#REF!</definedName>
    <definedName name="_ftn1" localSheetId="14">'Fig 5.4'!#REF!</definedName>
    <definedName name="_ftnref1" localSheetId="11">'Fig 5.1'!$B$13</definedName>
    <definedName name="_ftnref1" localSheetId="12">'Fig 5.2'!$B$13</definedName>
    <definedName name="_ftnref1" localSheetId="13">'Fig 5.3'!$B$12</definedName>
    <definedName name="_ftnref1" localSheetId="14">'Fig 5.4'!$B$12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0" l="1"/>
  <c r="B44" i="10"/>
  <c r="B43" i="10"/>
  <c r="B42" i="10"/>
  <c r="B41" i="10"/>
  <c r="B40" i="10"/>
  <c r="B39" i="10"/>
</calcChain>
</file>

<file path=xl/sharedStrings.xml><?xml version="1.0" encoding="utf-8"?>
<sst xmlns="http://schemas.openxmlformats.org/spreadsheetml/2006/main" count="256" uniqueCount="173">
  <si>
    <t>Boiler Upgrade Scheme (BUS) Annual Report 2023 to 2024 - Dataset</t>
  </si>
  <si>
    <t xml:space="preserve">This spreadsheet provides access to the figures used to produce the charts and tables in the BUS 2023 to 2024 Annual Report. </t>
  </si>
  <si>
    <t>The information contained in this spreadsheet should be read in conjunction with the information presented in the Annual Report.</t>
  </si>
  <si>
    <t>Table of Contents</t>
  </si>
  <si>
    <t>Figure 2.1: Summary of grant application process and volumes</t>
  </si>
  <si>
    <t>Figure 2.2: Applications received by technology type</t>
  </si>
  <si>
    <t>Figure 2.3: Comparison of monthly BUS redemption applications in SY1 and SY2</t>
  </si>
  <si>
    <t>Figure 3.1: Grants paid by technology type on the BUS since scheme launch</t>
  </si>
  <si>
    <t>Figure 3.2: Regional distribution of grants paid by technology type</t>
  </si>
  <si>
    <t>Figure 3.3: Heating systems replaced since scheme launch</t>
  </si>
  <si>
    <t>Figure 3.4: Proportion of grants paid for domestic vs non-domestic installations</t>
  </si>
  <si>
    <t>Figure 3.5: Average total quote amount for BUS grants paid (grant value included)</t>
  </si>
  <si>
    <t>Figure 3.6: Distribution of installation quotes by technology type (grant value included)</t>
  </si>
  <si>
    <t>Figure 4.1: Applications submitted by the top 30 installers</t>
  </si>
  <si>
    <t>Figure 5.1: Statistical and targeted audits – Scheme Year 2</t>
  </si>
  <si>
    <t>Figure 5.2: Statistical audit non-compliances – Scheme Year 2</t>
  </si>
  <si>
    <t>Figure 5.3: Summary of compliance cases – Scheme Year 2</t>
  </si>
  <si>
    <t>Figure 5.4: Most common non-compliances – Scheme Year 2</t>
  </si>
  <si>
    <t>Figure 6.1: Application volumes October to March in SY1 and SY2</t>
  </si>
  <si>
    <t>Version Control</t>
  </si>
  <si>
    <t>Date Published</t>
  </si>
  <si>
    <t>Changes</t>
  </si>
  <si>
    <t>v1.0</t>
  </si>
  <si>
    <r>
      <rPr>
        <b/>
        <sz val="10"/>
        <color theme="1"/>
        <rFont val="Verdana"/>
        <family val="2"/>
      </rPr>
      <t>Stage 1a</t>
    </r>
    <r>
      <rPr>
        <sz val="10"/>
        <color theme="1"/>
        <rFont val="Verdana"/>
        <family val="2"/>
      </rPr>
      <t xml:space="preserve">
Installer submits a voucher application</t>
    </r>
  </si>
  <si>
    <r>
      <rPr>
        <b/>
        <sz val="10"/>
        <color theme="1"/>
        <rFont val="Verdana"/>
        <family val="2"/>
      </rPr>
      <t>Stage 1b</t>
    </r>
    <r>
      <rPr>
        <sz val="10"/>
        <color theme="1"/>
        <rFont val="Verdana"/>
        <family val="2"/>
      </rPr>
      <t xml:space="preserve">
Voucher is issued by Ofgem</t>
    </r>
  </si>
  <si>
    <r>
      <rPr>
        <b/>
        <sz val="10"/>
        <color theme="1"/>
        <rFont val="Verdana"/>
        <family val="2"/>
      </rPr>
      <t>Stage 2a</t>
    </r>
    <r>
      <rPr>
        <sz val="10"/>
        <color theme="1"/>
        <rFont val="Verdana"/>
        <family val="2"/>
      </rPr>
      <t xml:space="preserve">
Installer submits a voucher redemption application</t>
    </r>
  </si>
  <si>
    <r>
      <rPr>
        <b/>
        <sz val="10"/>
        <color theme="1"/>
        <rFont val="Verdana"/>
        <family val="2"/>
      </rPr>
      <t>Stage 2b</t>
    </r>
    <r>
      <rPr>
        <sz val="10"/>
        <color theme="1"/>
        <rFont val="Verdana"/>
        <family val="2"/>
      </rPr>
      <t xml:space="preserve">
Installer receives grant payment</t>
    </r>
  </si>
  <si>
    <t>Year 1 volumes</t>
  </si>
  <si>
    <t>Year 2 volumes</t>
  </si>
  <si>
    <t>Return to contents tab</t>
  </si>
  <si>
    <t>ASHP</t>
  </si>
  <si>
    <t>GSHP</t>
  </si>
  <si>
    <t>Biomass</t>
  </si>
  <si>
    <t>SGL GSHP</t>
  </si>
  <si>
    <t>Number</t>
  </si>
  <si>
    <t>% of total</t>
  </si>
  <si>
    <r>
      <rPr>
        <b/>
        <sz val="10"/>
        <color theme="1"/>
        <rFont val="Verdana"/>
        <family val="2"/>
      </rPr>
      <t>ASHP</t>
    </r>
    <r>
      <rPr>
        <sz val="10"/>
        <color theme="1"/>
        <rFont val="Verdana"/>
        <family val="2"/>
      </rPr>
      <t xml:space="preserve"> = Air source heat pump</t>
    </r>
  </si>
  <si>
    <r>
      <rPr>
        <b/>
        <sz val="10"/>
        <color theme="1"/>
        <rFont val="Verdana"/>
        <family val="2"/>
      </rPr>
      <t>GSHP</t>
    </r>
    <r>
      <rPr>
        <sz val="10"/>
        <color theme="1"/>
        <rFont val="Verdana"/>
        <family val="2"/>
      </rPr>
      <t xml:space="preserve"> = Ground source heat pump</t>
    </r>
  </si>
  <si>
    <r>
      <rPr>
        <b/>
        <sz val="10"/>
        <color theme="1"/>
        <rFont val="Verdana"/>
        <family val="2"/>
      </rPr>
      <t>SGL GSHP</t>
    </r>
    <r>
      <rPr>
        <sz val="10"/>
        <color theme="1"/>
        <rFont val="Verdana"/>
        <family val="2"/>
      </rPr>
      <t xml:space="preserve"> = Shared ground loop GSHP</t>
    </r>
  </si>
  <si>
    <t xml:space="preserve">Following scheme launch in May 2022 redemptions rose significantly from under 200 per month to over 800 per month by July 2022. </t>
  </si>
  <si>
    <t>Once the uplift had been applied application volumes recovered and, after an initial spike of over 1,700 applications in November, remained at over 1,400 per month for the remainder of the year.</t>
  </si>
  <si>
    <t>Apr</t>
  </si>
  <si>
    <t>May</t>
  </si>
  <si>
    <t>Jun</t>
  </si>
  <si>
    <t>Jul</t>
  </si>
  <si>
    <t>Aug</t>
  </si>
  <si>
    <t>Sep</t>
  </si>
  <si>
    <t>Oct</t>
  </si>
  <si>
    <t>Nov</t>
  </si>
  <si>
    <t>Dec</t>
  </si>
  <si>
    <t>Jan</t>
  </si>
  <si>
    <t>Feb</t>
  </si>
  <si>
    <t>Mar</t>
  </si>
  <si>
    <t>BUS SY1 redemptions</t>
  </si>
  <si>
    <t>BUS SY2 redemptions</t>
  </si>
  <si>
    <t xml:space="preserve">This map shows that South East England has the highest number of BUS installations, with 19.4% of the total. </t>
  </si>
  <si>
    <t xml:space="preserve">This is closely followed by South West England with 19.0% and then East of England with 13.3%. </t>
  </si>
  <si>
    <t>At the other end of the spectrum the North East of England accounts for the lowest proportion with 2.7% of installations, followed by London with 4.8% and Wales with 5.6%.</t>
  </si>
  <si>
    <t>Total</t>
  </si>
  <si>
    <t>South West</t>
  </si>
  <si>
    <t>South East</t>
  </si>
  <si>
    <t>East of England</t>
  </si>
  <si>
    <t>Yorkshire and Humber</t>
  </si>
  <si>
    <t>East Midlands</t>
  </si>
  <si>
    <t>North West</t>
  </si>
  <si>
    <t>West Midlands</t>
  </si>
  <si>
    <t>Wales</t>
  </si>
  <si>
    <t>London</t>
  </si>
  <si>
    <t>North East</t>
  </si>
  <si>
    <t>Grand Total</t>
  </si>
  <si>
    <t xml:space="preserve">This chart shows the number and type of heating systems that have been replaced by BUS installations; as declared by installers on the BUS application form. </t>
  </si>
  <si>
    <t xml:space="preserve">Gas systems made up 47.2% of the total and oil was the second most common at 20.1%. Overall, replaced fossil fuelled systems account for 71.6% of grants paid. </t>
  </si>
  <si>
    <t>17.7% of the grants paid were for properties where there was no previous heating system.</t>
  </si>
  <si>
    <t>Gas</t>
  </si>
  <si>
    <t>Oil</t>
  </si>
  <si>
    <t>Direct Electric</t>
  </si>
  <si>
    <t>LPG</t>
  </si>
  <si>
    <t>Coal</t>
  </si>
  <si>
    <t>Other</t>
  </si>
  <si>
    <t>None</t>
  </si>
  <si>
    <t xml:space="preserve">This chart shows the breakdown of grants paid for domestic vs non-domestic installations. </t>
  </si>
  <si>
    <t>Domestic</t>
  </si>
  <si>
    <t>Non-domestic</t>
  </si>
  <si>
    <t>Unknown*</t>
  </si>
  <si>
    <t>*Note that this figure is not included in the percentages shown above.</t>
  </si>
  <si>
    <r>
      <t>Figure 3.5: Average total quote amount</t>
    </r>
    <r>
      <rPr>
        <b/>
        <vertAlign val="superscript"/>
        <sz val="10"/>
        <color theme="1"/>
        <rFont val="Verdana"/>
        <family val="2"/>
      </rPr>
      <t>[1]</t>
    </r>
    <r>
      <rPr>
        <b/>
        <sz val="10"/>
        <color theme="1"/>
        <rFont val="Verdana"/>
        <family val="2"/>
      </rPr>
      <t xml:space="preserve"> for BUS grants paid (grant value included)</t>
    </r>
  </si>
  <si>
    <r>
      <rPr>
        <vertAlign val="superscript"/>
        <sz val="10"/>
        <color theme="1"/>
        <rFont val="Verdana"/>
        <family val="2"/>
      </rPr>
      <t>[1]</t>
    </r>
    <r>
      <rPr>
        <sz val="10"/>
        <color theme="1"/>
        <rFont val="Verdana"/>
        <family val="2"/>
      </rPr>
      <t xml:space="preserve">The total quote amount reported by installers includes the system cost, labour and VAT. It should be noted that we do not validate the information provided. </t>
    </r>
  </si>
  <si>
    <t xml:space="preserve">As such to account for outliers we have excluded the highest and lowest 10% of values from the data in this section. </t>
  </si>
  <si>
    <t xml:space="preserve">For SGL GSHP where there are only nine grants paid the single highest and lowest values have been excluded. </t>
  </si>
  <si>
    <t xml:space="preserve">This chart shows the distribution of installation quotes as reported by installers before the grant value has been deducted. </t>
  </si>
  <si>
    <t>The sample size for SGL GSHPs is much smaller so it is more difficult to draw conclusions, however most installations fall in the £15,001 to £20,000 range.</t>
  </si>
  <si>
    <t>Number of quotes</t>
  </si>
  <si>
    <t>£7,501 to £10,000</t>
  </si>
  <si>
    <t>£10,001 to £12,500</t>
  </si>
  <si>
    <t>£12,501 to £15,000</t>
  </si>
  <si>
    <t>£15,001 to £20,000</t>
  </si>
  <si>
    <t>£20,001 to £30,000</t>
  </si>
  <si>
    <t>£30,001 to £50,000</t>
  </si>
  <si>
    <t>£50,001 or more</t>
  </si>
  <si>
    <t xml:space="preserve">This chart shows that the top ranked installer was responsible for almost 3,000 BUS applications (7.9%) since the start of the scheme. </t>
  </si>
  <si>
    <t>The top ten installers were responsible for 24.4%, the top 20, 31.8% and the top 30, 37.4%.</t>
  </si>
  <si>
    <t>Rank</t>
  </si>
  <si>
    <t>Applications Submitted</t>
  </si>
  <si>
    <t>% of all applications (Cumulative)</t>
  </si>
  <si>
    <t>Audit type</t>
  </si>
  <si>
    <t>Total audits</t>
  </si>
  <si>
    <t>Open audits</t>
  </si>
  <si>
    <t>Closed audits</t>
  </si>
  <si>
    <t>Compliant audits</t>
  </si>
  <si>
    <t>Non-compliant audits</t>
  </si>
  <si>
    <t>Compliance rate (%)</t>
  </si>
  <si>
    <t>Statistical (site)</t>
  </si>
  <si>
    <t>Targeted (site)</t>
  </si>
  <si>
    <t>Targeted (desk)</t>
  </si>
  <si>
    <r>
      <t>Targeted (transfers)</t>
    </r>
    <r>
      <rPr>
        <vertAlign val="superscript"/>
        <sz val="10"/>
        <color theme="1"/>
        <rFont val="Verdana"/>
        <family val="2"/>
      </rPr>
      <t>[1]</t>
    </r>
  </si>
  <si>
    <t>Totals</t>
  </si>
  <si>
    <r>
      <rPr>
        <vertAlign val="superscript"/>
        <sz val="10"/>
        <color theme="1"/>
        <rFont val="Verdana"/>
        <family val="2"/>
      </rPr>
      <t>[1]</t>
    </r>
    <r>
      <rPr>
        <sz val="10"/>
        <color theme="1"/>
        <rFont val="Verdana"/>
        <family val="2"/>
      </rPr>
      <t>These audits started as targeted desk audits but were changed to a site audit as the property owners required additional support.</t>
    </r>
  </si>
  <si>
    <t>Non-compliance</t>
  </si>
  <si>
    <t>Number of non-compliances</t>
  </si>
  <si>
    <t>Percentage of non-compliances</t>
  </si>
  <si>
    <t>Plant cannot meet eligible property space and water heating needs</t>
  </si>
  <si>
    <t>Ineligible technology installed</t>
  </si>
  <si>
    <t>Person who made the customer declaration was not the owner of the property</t>
  </si>
  <si>
    <t>Other non-compliances
(single instances of each non-compliance)</t>
  </si>
  <si>
    <t>Referral source</t>
  </si>
  <si>
    <t>Cases closed</t>
  </si>
  <si>
    <t>Cases non-compliant</t>
  </si>
  <si>
    <t>Value of public funds protected or recoverable</t>
  </si>
  <si>
    <t>Audit</t>
  </si>
  <si>
    <t>Operational</t>
  </si>
  <si>
    <t>MCS</t>
  </si>
  <si>
    <t xml:space="preserve">External referral </t>
  </si>
  <si>
    <t>Non-compliance </t>
  </si>
  <si>
    <t>Number of non-compliances</t>
  </si>
  <si>
    <t>Existing system was not fossil fuel or electric </t>
  </si>
  <si>
    <t>Installer does not meet the definition of an installer/ is no longer MCS certified</t>
  </si>
  <si>
    <t>Plant does not meet eligible space and hot water demands</t>
  </si>
  <si>
    <t>Installation first commissioned prior to 1 April 2022 </t>
  </si>
  <si>
    <t xml:space="preserve">Volumes are at least 39.0% higher each month in SY2 with the difference most apparent in October where the number received was 103.8% higher than SY1. </t>
  </si>
  <si>
    <t>In both years there was a reduction in applications during December, at which point SY2 applications were 49.1% higher.</t>
  </si>
  <si>
    <t>SY1</t>
  </si>
  <si>
    <t>SY2</t>
  </si>
  <si>
    <t>Increase
from SY1 to SY2</t>
  </si>
  <si>
    <t>October</t>
  </si>
  <si>
    <t>November</t>
  </si>
  <si>
    <t>December</t>
  </si>
  <si>
    <t>January</t>
  </si>
  <si>
    <t>February</t>
  </si>
  <si>
    <t>March</t>
  </si>
  <si>
    <t xml:space="preserve">This line chart shows monthly application volumes for the BUS from October to March in SY1 and SY2. </t>
  </si>
  <si>
    <t>Total (region)</t>
  </si>
  <si>
    <t>Total (region) %</t>
  </si>
  <si>
    <r>
      <rPr>
        <vertAlign val="superscript"/>
        <sz val="10"/>
        <color theme="1"/>
        <rFont val="Verdana"/>
        <family val="2"/>
      </rPr>
      <t>[1]</t>
    </r>
    <r>
      <rPr>
        <sz val="10"/>
        <color theme="1"/>
        <rFont val="Verdana"/>
        <family val="2"/>
      </rPr>
      <t xml:space="preserve">The total quote amount reported by installers includes the system cost, labour and VAT. </t>
    </r>
  </si>
  <si>
    <t xml:space="preserve">It should be noted that we do not validate the information provided. As such to account for outliers we have excluded the highest and lowest 10% of values from the data in this section. </t>
  </si>
  <si>
    <r>
      <t>Figure 3.6: Distribution of installation quotes by technology type (grant value included)</t>
    </r>
    <r>
      <rPr>
        <b/>
        <vertAlign val="superscript"/>
        <sz val="10"/>
        <color theme="1"/>
        <rFont val="Verdana"/>
        <family val="2"/>
      </rPr>
      <t>[1]</t>
    </r>
  </si>
  <si>
    <t>Percentage distribution of quotes per technology type</t>
  </si>
  <si>
    <t>% of all applications</t>
  </si>
  <si>
    <r>
      <t>Inferred incidence in the scheme population</t>
    </r>
    <r>
      <rPr>
        <b/>
        <vertAlign val="superscript"/>
        <sz val="10"/>
        <color theme="1"/>
        <rFont val="Verdana"/>
        <family val="2"/>
      </rPr>
      <t>[1]</t>
    </r>
  </si>
  <si>
    <r>
      <rPr>
        <vertAlign val="superscript"/>
        <sz val="10"/>
        <color theme="1"/>
        <rFont val="Verdana"/>
        <family val="2"/>
      </rPr>
      <t>[1]</t>
    </r>
    <r>
      <rPr>
        <sz val="10"/>
        <color theme="1"/>
        <rFont val="Verdana"/>
        <family val="2"/>
      </rPr>
      <t xml:space="preserve">As the statistical audit programme is designed to be representitive of the scheme population, these figures are derived from the percentage of closed audits </t>
    </r>
  </si>
  <si>
    <t>in the statistical programme where this issue was identified.</t>
  </si>
  <si>
    <t>Percentage non-compliant</t>
  </si>
  <si>
    <t>Figure 5.4: Five most common non-compliances – Scheme Year 2</t>
  </si>
  <si>
    <t>Percentage of all non-compliances</t>
  </si>
  <si>
    <t>This chart shows the number of redemption applications received on the BUS each month over SY1 and SY2.</t>
  </si>
  <si>
    <t xml:space="preserve">From July 2022 to the end of SY1 redemptions were on average 1,109 per month. During SY2 BUS redemption applications were at </t>
  </si>
  <si>
    <t xml:space="preserve">around 971 per month between April and August but then fell over September and October following the announcement of the grant uplift for heat pumps. </t>
  </si>
  <si>
    <t xml:space="preserve">This chart shows a breakdown of the 23,875 grants paid by technology type. </t>
  </si>
  <si>
    <t>ASHPs make up 96.2%, ground source heat pumps (GSHPs) 2.8%, biomass 0.9%, and shared ground loop ground source heat pumps (SGL GSHPs) 0.1%.</t>
  </si>
  <si>
    <t xml:space="preserve">Domestic installations accounted for 19,830 or 99.5% of all installations where this information was declared by the applicant. </t>
  </si>
  <si>
    <t>This compares to 106 or 0.5% for non-domestic. This information was not provided by the remaining 3,939 applicants.</t>
  </si>
  <si>
    <t>Grant not used solely to fund installation of plant/ Voucher did not benefit property owner</t>
  </si>
  <si>
    <t xml:space="preserve">ASHP quotes were most commonly in the £12,501 to £15,000 range. For Biomass it was £15,001 to £20,000 and for GSHPs £20,001 to £30,000. </t>
  </si>
  <si>
    <t>Figure 4.1: Top 30 installers by volume of applications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</si>
</sst>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00%"/>
  </numFmts>
  <fonts count="13" x14ac:knownFonts="1">
    <font>
      <sz val="10"/>
      <color theme="1"/>
      <name val="Verdana"/>
      <family val="2"/>
    </font>
    <font>
      <sz val="10"/>
      <color theme="1"/>
      <name val="Verdana"/>
      <family val="2"/>
    </font>
    <font>
      <b/>
      <sz val="10"/>
      <color theme="1"/>
      <name val="Verdana"/>
      <family val="2"/>
    </font>
    <font>
      <b/>
      <sz val="14"/>
      <color theme="1"/>
      <name val="Verdana"/>
      <family val="2"/>
    </font>
    <font>
      <sz val="10"/>
      <color rgb="FF000000"/>
      <name val="Verdana"/>
      <family val="2"/>
    </font>
    <font>
      <b/>
      <u/>
      <sz val="10"/>
      <color theme="1"/>
      <name val="Verdana"/>
      <family val="2"/>
    </font>
    <font>
      <u/>
      <sz val="10"/>
      <color theme="10"/>
      <name val="Verdana"/>
      <family val="2"/>
    </font>
    <font>
      <i/>
      <sz val="10"/>
      <color rgb="FF000000"/>
      <name val="Verdana"/>
      <family val="2"/>
    </font>
    <font>
      <i/>
      <sz val="10"/>
      <color theme="1"/>
      <name val="Verdana"/>
      <family val="2"/>
    </font>
    <font>
      <b/>
      <vertAlign val="superscript"/>
      <sz val="10"/>
      <color theme="1"/>
      <name val="Verdana"/>
      <family val="2"/>
    </font>
    <font>
      <vertAlign val="superscript"/>
      <sz val="10"/>
      <color theme="1"/>
      <name val="Verdana"/>
      <family val="2"/>
    </font>
    <font>
      <b/>
      <sz val="10"/>
      <color rgb="FF000000"/>
      <name val="Verdana"/>
      <family val="2"/>
    </font>
    <font>
      <sz val="8"/>
      <name val="Verdana"/>
      <family val="2"/>
    </font>
  </fonts>
  <fills count="5">
    <fill>
      <patternFill patternType="none"/>
    </fill>
    <fill>
      <patternFill patternType="gray125"/>
    </fill>
    <fill>
      <patternFill patternType="solid">
        <fgColor theme="0"/>
        <bgColor indexed="64"/>
      </patternFill>
    </fill>
    <fill>
      <patternFill patternType="solid">
        <fgColor rgb="FF94D0AA"/>
        <bgColor indexed="64"/>
      </patternFill>
    </fill>
    <fill>
      <patternFill patternType="solid">
        <fgColor theme="2"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s>
  <cellStyleXfs count="4">
    <xf numFmtId="0" fontId="0" fillId="0" borderId="0"/>
    <xf numFmtId="0" fontId="6" fillId="0" borderId="0" applyNumberFormat="0" applyFill="0" applyBorder="0" applyAlignment="0" applyProtection="0"/>
    <xf numFmtId="9" fontId="1" fillId="0" borderId="0" applyFont="0" applyFill="0" applyBorder="0" applyAlignment="0" applyProtection="0"/>
    <xf numFmtId="0" fontId="1" fillId="0" borderId="0"/>
  </cellStyleXfs>
  <cellXfs count="75">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4" fillId="2" borderId="0" xfId="0" applyFont="1" applyFill="1"/>
    <xf numFmtId="0" fontId="5" fillId="0" borderId="0" xfId="0" applyFont="1"/>
    <xf numFmtId="0" fontId="2" fillId="2" borderId="0" xfId="0" applyFont="1" applyFill="1"/>
    <xf numFmtId="0" fontId="2" fillId="2" borderId="1" xfId="0" applyFont="1" applyFill="1" applyBorder="1" applyAlignment="1">
      <alignment horizontal="left" vertical="center"/>
    </xf>
    <xf numFmtId="3" fontId="1" fillId="2" borderId="1" xfId="0" applyNumberFormat="1" applyFont="1" applyFill="1" applyBorder="1" applyAlignment="1">
      <alignment horizontal="center" vertical="center"/>
    </xf>
    <xf numFmtId="0" fontId="6" fillId="2" borderId="0" xfId="1" applyFill="1"/>
    <xf numFmtId="0" fontId="2" fillId="2" borderId="2" xfId="0" applyFont="1" applyFill="1" applyBorder="1" applyAlignment="1">
      <alignment horizontal="left" vertical="center"/>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3" fontId="0" fillId="2" borderId="1" xfId="0" applyNumberFormat="1" applyFill="1" applyBorder="1" applyAlignment="1">
      <alignment horizontal="center" vertical="center"/>
    </xf>
    <xf numFmtId="0" fontId="0" fillId="2" borderId="1" xfId="0" applyFill="1" applyBorder="1" applyAlignment="1">
      <alignment horizontal="center"/>
    </xf>
    <xf numFmtId="164" fontId="0" fillId="2" borderId="1" xfId="0" applyNumberFormat="1" applyFill="1" applyBorder="1" applyAlignment="1">
      <alignment horizontal="center"/>
    </xf>
    <xf numFmtId="0" fontId="2" fillId="3" borderId="3" xfId="0" applyFont="1" applyFill="1" applyBorder="1" applyAlignment="1">
      <alignment horizontal="center" vertical="center"/>
    </xf>
    <xf numFmtId="14" fontId="2"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1" xfId="0" applyFont="1" applyFill="1" applyBorder="1"/>
    <xf numFmtId="0" fontId="7" fillId="2" borderId="0" xfId="0" applyFont="1" applyFill="1"/>
    <xf numFmtId="0" fontId="8" fillId="2" borderId="0" xfId="0" applyFont="1" applyFill="1"/>
    <xf numFmtId="3" fontId="0" fillId="2" borderId="1" xfId="0" applyNumberFormat="1" applyFill="1" applyBorder="1" applyAlignment="1">
      <alignment horizontal="right"/>
    </xf>
    <xf numFmtId="3" fontId="0" fillId="2" borderId="4" xfId="0" applyNumberFormat="1" applyFill="1" applyBorder="1" applyAlignment="1">
      <alignment horizontal="center"/>
    </xf>
    <xf numFmtId="3" fontId="0" fillId="2" borderId="1" xfId="0" applyNumberFormat="1" applyFill="1" applyBorder="1" applyAlignment="1">
      <alignment horizontal="center"/>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xf>
    <xf numFmtId="3" fontId="0" fillId="2" borderId="5" xfId="0" applyNumberFormat="1" applyFill="1" applyBorder="1" applyAlignment="1">
      <alignment horizontal="center"/>
    </xf>
    <xf numFmtId="165" fontId="1" fillId="2" borderId="1" xfId="0" applyNumberFormat="1" applyFont="1" applyFill="1" applyBorder="1" applyAlignment="1">
      <alignment horizontal="center" vertical="center"/>
    </xf>
    <xf numFmtId="0" fontId="0" fillId="2" borderId="1" xfId="0" applyFill="1" applyBorder="1"/>
    <xf numFmtId="0" fontId="0" fillId="2" borderId="1" xfId="0" applyFill="1" applyBorder="1" applyAlignment="1">
      <alignment wrapText="1"/>
    </xf>
    <xf numFmtId="3" fontId="0" fillId="2" borderId="1" xfId="0" applyNumberFormat="1" applyFill="1" applyBorder="1"/>
    <xf numFmtId="0" fontId="2" fillId="3" borderId="3" xfId="0" applyFont="1" applyFill="1" applyBorder="1" applyAlignment="1">
      <alignment horizontal="right" vertical="center"/>
    </xf>
    <xf numFmtId="164" fontId="0" fillId="2" borderId="1" xfId="0" applyNumberFormat="1" applyFill="1" applyBorder="1"/>
    <xf numFmtId="0" fontId="2" fillId="3" borderId="1" xfId="0" applyFont="1" applyFill="1" applyBorder="1" applyAlignment="1">
      <alignment horizontal="right" vertical="center"/>
    </xf>
    <xf numFmtId="17" fontId="2" fillId="3"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xf>
    <xf numFmtId="0" fontId="2" fillId="3" borderId="1" xfId="0" applyFont="1" applyFill="1" applyBorder="1" applyAlignment="1">
      <alignment horizontal="right" vertical="center" wrapText="1"/>
    </xf>
    <xf numFmtId="0" fontId="1" fillId="0" borderId="1" xfId="0" applyFont="1" applyBorder="1" applyAlignment="1">
      <alignment vertical="center" wrapText="1"/>
    </xf>
    <xf numFmtId="0" fontId="4" fillId="0" borderId="1" xfId="0" applyFont="1" applyBorder="1" applyAlignment="1">
      <alignment horizontal="right" vertical="center" wrapText="1"/>
    </xf>
    <xf numFmtId="0" fontId="11" fillId="0" borderId="1" xfId="0" applyFont="1" applyBorder="1" applyAlignment="1">
      <alignment vertical="center" wrapText="1"/>
    </xf>
    <xf numFmtId="3" fontId="11"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164" fontId="0" fillId="2" borderId="0" xfId="2" applyNumberFormat="1" applyFont="1" applyFill="1"/>
    <xf numFmtId="164" fontId="4"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0" fontId="0" fillId="0" borderId="1" xfId="0" applyBorder="1" applyAlignment="1">
      <alignment vertical="center" wrapText="1"/>
    </xf>
    <xf numFmtId="0" fontId="2" fillId="3" borderId="1" xfId="0" applyFont="1" applyFill="1" applyBorder="1" applyAlignment="1">
      <alignment horizontal="left" vertical="center"/>
    </xf>
    <xf numFmtId="165" fontId="4" fillId="0" borderId="1" xfId="0" applyNumberFormat="1" applyFont="1" applyBorder="1" applyAlignment="1">
      <alignment horizontal="right" vertical="center" wrapText="1"/>
    </xf>
    <xf numFmtId="0" fontId="2" fillId="2" borderId="1" xfId="0" applyFont="1" applyFill="1" applyBorder="1" applyAlignment="1">
      <alignment vertical="center"/>
    </xf>
    <xf numFmtId="165" fontId="11" fillId="0" borderId="1" xfId="0" applyNumberFormat="1" applyFont="1" applyBorder="1" applyAlignment="1">
      <alignment horizontal="right" vertical="center" wrapText="1"/>
    </xf>
    <xf numFmtId="0" fontId="0" fillId="2" borderId="1" xfId="0" applyFill="1" applyBorder="1" applyAlignment="1">
      <alignment vertical="center"/>
    </xf>
    <xf numFmtId="0" fontId="0" fillId="2" borderId="1" xfId="0" applyFill="1" applyBorder="1" applyAlignment="1">
      <alignment vertical="center" wrapText="1"/>
    </xf>
    <xf numFmtId="164" fontId="0" fillId="2" borderId="1" xfId="0" applyNumberFormat="1" applyFill="1" applyBorder="1" applyAlignment="1">
      <alignment vertical="center"/>
    </xf>
    <xf numFmtId="164" fontId="2" fillId="2" borderId="1" xfId="0" applyNumberFormat="1" applyFont="1" applyFill="1" applyBorder="1" applyAlignment="1">
      <alignment vertical="center"/>
    </xf>
    <xf numFmtId="0" fontId="2" fillId="3" borderId="3" xfId="0" applyFont="1" applyFill="1" applyBorder="1" applyAlignment="1">
      <alignment horizontal="right" vertical="center" wrapText="1"/>
    </xf>
    <xf numFmtId="0" fontId="2" fillId="2" borderId="1" xfId="3" applyFont="1" applyFill="1" applyBorder="1"/>
    <xf numFmtId="0" fontId="1" fillId="2" borderId="1" xfId="3" applyFill="1" applyBorder="1"/>
    <xf numFmtId="14" fontId="1" fillId="0" borderId="1" xfId="3" applyNumberFormat="1" applyBorder="1" applyAlignment="1">
      <alignment horizontal="left"/>
    </xf>
    <xf numFmtId="0" fontId="1" fillId="2" borderId="1" xfId="3" applyFill="1" applyBorder="1" applyAlignment="1">
      <alignment horizontal="left"/>
    </xf>
    <xf numFmtId="0" fontId="1" fillId="2" borderId="1" xfId="3" applyFill="1" applyBorder="1" applyAlignment="1">
      <alignment wrapText="1"/>
    </xf>
    <xf numFmtId="14" fontId="1" fillId="2" borderId="1" xfId="3" applyNumberFormat="1" applyFill="1" applyBorder="1" applyAlignment="1">
      <alignment horizontal="left"/>
    </xf>
    <xf numFmtId="164" fontId="2" fillId="2" borderId="1" xfId="0" applyNumberFormat="1" applyFont="1" applyFill="1" applyBorder="1" applyAlignment="1">
      <alignment horizontal="center"/>
    </xf>
    <xf numFmtId="9" fontId="2" fillId="2" borderId="1" xfId="0" applyNumberFormat="1" applyFont="1" applyFill="1" applyBorder="1" applyAlignment="1">
      <alignment horizontal="center"/>
    </xf>
    <xf numFmtId="164" fontId="2" fillId="2" borderId="1" xfId="0" applyNumberFormat="1" applyFont="1" applyFill="1" applyBorder="1" applyAlignment="1">
      <alignment horizontal="center" vertical="center"/>
    </xf>
    <xf numFmtId="0" fontId="0" fillId="4" borderId="1" xfId="0" applyFill="1" applyBorder="1"/>
    <xf numFmtId="3" fontId="2" fillId="2" borderId="1" xfId="0" applyNumberFormat="1" applyFont="1" applyFill="1" applyBorder="1"/>
    <xf numFmtId="164" fontId="0" fillId="2" borderId="0" xfId="0" applyNumberFormat="1" applyFill="1"/>
    <xf numFmtId="166" fontId="0" fillId="2" borderId="0" xfId="0" applyNumberFormat="1" applyFill="1"/>
    <xf numFmtId="164" fontId="2" fillId="2" borderId="1" xfId="2" applyNumberFormat="1" applyFont="1" applyFill="1" applyBorder="1"/>
    <xf numFmtId="9" fontId="2" fillId="2" borderId="1" xfId="0" applyNumberFormat="1" applyFont="1" applyFill="1" applyBorder="1"/>
    <xf numFmtId="164" fontId="0" fillId="2" borderId="0" xfId="2" applyNumberFormat="1" applyFont="1" applyFill="1" applyAlignment="1">
      <alignment vertical="center"/>
    </xf>
    <xf numFmtId="164" fontId="4" fillId="0" borderId="1" xfId="2" applyNumberFormat="1" applyFont="1" applyBorder="1" applyAlignment="1">
      <alignment horizontal="right" vertical="center" wrapText="1"/>
    </xf>
    <xf numFmtId="164" fontId="11" fillId="0" borderId="1" xfId="2" applyNumberFormat="1" applyFont="1" applyBorder="1" applyAlignment="1">
      <alignment horizontal="right" vertical="center" wrapText="1"/>
    </xf>
  </cellXfs>
  <cellStyles count="4">
    <cellStyle name="Hyperlink" xfId="1" builtinId="8"/>
    <cellStyle name="Normal" xfId="0" builtinId="0"/>
    <cellStyle name="Normal 2 2 3" xfId="3" xr:uid="{F0D3BF61-DBAC-4EDC-AB7E-2D1E289F1774}"/>
    <cellStyle name="Percent" xfId="2" builtinId="5"/>
  </cellStyles>
  <dxfs count="0"/>
  <tableStyles count="0" defaultTableStyle="TableStyleMedium2" defaultPivotStyle="PivotStyleLight16"/>
  <colors>
    <mruColors>
      <color rgb="FF2363AF"/>
      <color rgb="FF12436D"/>
      <color rgb="FFE2C700"/>
      <color rgb="FF94D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3350168350168E-2"/>
          <c:y val="3.8805555555555558E-2"/>
          <c:w val="0.87944797979797984"/>
          <c:h val="0.74733416666666663"/>
        </c:manualLayout>
      </c:layout>
      <c:lineChart>
        <c:grouping val="standard"/>
        <c:varyColors val="0"/>
        <c:ser>
          <c:idx val="1"/>
          <c:order val="0"/>
          <c:tx>
            <c:strRef>
              <c:f>'Fig 2.3'!$B$41</c:f>
              <c:strCache>
                <c:ptCount val="1"/>
                <c:pt idx="0">
                  <c:v>BUS SY1 redemptions</c:v>
                </c:pt>
              </c:strCache>
            </c:strRef>
          </c:tx>
          <c:spPr>
            <a:ln w="28575" cap="rnd">
              <a:solidFill>
                <a:schemeClr val="bg2">
                  <a:lumMod val="50000"/>
                </a:schemeClr>
              </a:solidFill>
              <a:prstDash val="sysDash"/>
              <a:round/>
            </a:ln>
            <a:effectLst/>
          </c:spPr>
          <c:marker>
            <c:symbol val="diamond"/>
            <c:size val="8"/>
            <c:spPr>
              <a:solidFill>
                <a:schemeClr val="tx1"/>
              </a:solidFill>
              <a:ln w="9525">
                <a:noFill/>
              </a:ln>
              <a:effectLst/>
            </c:spPr>
          </c:marker>
          <c:cat>
            <c:strRef>
              <c:f>'Fig 2.3'!$C$40:$N$40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 2.3'!$C$41:$N$41</c:f>
              <c:numCache>
                <c:formatCode>#,##0</c:formatCode>
                <c:ptCount val="12"/>
                <c:pt idx="1">
                  <c:v>171</c:v>
                </c:pt>
                <c:pt idx="2">
                  <c:v>163</c:v>
                </c:pt>
                <c:pt idx="3">
                  <c:v>855</c:v>
                </c:pt>
                <c:pt idx="4">
                  <c:v>1025</c:v>
                </c:pt>
                <c:pt idx="5">
                  <c:v>1105</c:v>
                </c:pt>
                <c:pt idx="6">
                  <c:v>1309</c:v>
                </c:pt>
                <c:pt idx="7">
                  <c:v>1343</c:v>
                </c:pt>
                <c:pt idx="8">
                  <c:v>1021</c:v>
                </c:pt>
                <c:pt idx="9">
                  <c:v>1155</c:v>
                </c:pt>
                <c:pt idx="10">
                  <c:v>1040</c:v>
                </c:pt>
                <c:pt idx="11">
                  <c:v>1128</c:v>
                </c:pt>
              </c:numCache>
            </c:numRef>
          </c:val>
          <c:smooth val="0"/>
          <c:extLst>
            <c:ext xmlns:c16="http://schemas.microsoft.com/office/drawing/2014/chart" uri="{C3380CC4-5D6E-409C-BE32-E72D297353CC}">
              <c16:uniqueId val="{00000000-318D-4D21-ABF1-30D60F6C3E03}"/>
            </c:ext>
          </c:extLst>
        </c:ser>
        <c:ser>
          <c:idx val="0"/>
          <c:order val="1"/>
          <c:tx>
            <c:strRef>
              <c:f>'Fig 2.3'!$B$42</c:f>
              <c:strCache>
                <c:ptCount val="1"/>
                <c:pt idx="0">
                  <c:v>BUS SY2 redemptions</c:v>
                </c:pt>
              </c:strCache>
            </c:strRef>
          </c:tx>
          <c:spPr>
            <a:ln w="28575" cap="rnd">
              <a:solidFill>
                <a:srgbClr val="2363AF"/>
              </a:solidFill>
              <a:round/>
            </a:ln>
            <a:effectLst/>
          </c:spPr>
          <c:marker>
            <c:symbol val="circle"/>
            <c:size val="7"/>
            <c:spPr>
              <a:solidFill>
                <a:schemeClr val="tx1"/>
              </a:solidFill>
              <a:ln w="9525">
                <a:noFill/>
              </a:ln>
              <a:effectLst/>
            </c:spPr>
          </c:marker>
          <c:cat>
            <c:strRef>
              <c:f>'Fig 2.3'!$C$40:$N$40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 2.3'!$C$42:$N$42</c:f>
              <c:numCache>
                <c:formatCode>#,##0</c:formatCode>
                <c:ptCount val="12"/>
                <c:pt idx="0">
                  <c:v>943</c:v>
                </c:pt>
                <c:pt idx="1">
                  <c:v>1000</c:v>
                </c:pt>
                <c:pt idx="2">
                  <c:v>981</c:v>
                </c:pt>
                <c:pt idx="3">
                  <c:v>939</c:v>
                </c:pt>
                <c:pt idx="4">
                  <c:v>990</c:v>
                </c:pt>
                <c:pt idx="5">
                  <c:v>876</c:v>
                </c:pt>
                <c:pt idx="6">
                  <c:v>640</c:v>
                </c:pt>
                <c:pt idx="7">
                  <c:v>1727</c:v>
                </c:pt>
                <c:pt idx="8">
                  <c:v>1424</c:v>
                </c:pt>
                <c:pt idx="9">
                  <c:v>1459</c:v>
                </c:pt>
                <c:pt idx="10">
                  <c:v>1536</c:v>
                </c:pt>
                <c:pt idx="11">
                  <c:v>1482</c:v>
                </c:pt>
              </c:numCache>
            </c:numRef>
          </c:val>
          <c:smooth val="0"/>
          <c:extLst>
            <c:ext xmlns:c16="http://schemas.microsoft.com/office/drawing/2014/chart" uri="{C3380CC4-5D6E-409C-BE32-E72D297353CC}">
              <c16:uniqueId val="{00000001-318D-4D21-ABF1-30D60F6C3E03}"/>
            </c:ext>
          </c:extLst>
        </c:ser>
        <c:dLbls>
          <c:showLegendKey val="0"/>
          <c:showVal val="0"/>
          <c:showCatName val="0"/>
          <c:showSerName val="0"/>
          <c:showPercent val="0"/>
          <c:showBubbleSize val="0"/>
        </c:dLbls>
        <c:marker val="1"/>
        <c:smooth val="0"/>
        <c:axId val="1408924768"/>
        <c:axId val="1408921856"/>
      </c:lineChart>
      <c:catAx>
        <c:axId val="140892476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408921856"/>
        <c:crosses val="autoZero"/>
        <c:auto val="1"/>
        <c:lblAlgn val="ctr"/>
        <c:lblOffset val="100"/>
        <c:noMultiLvlLbl val="0"/>
      </c:catAx>
      <c:valAx>
        <c:axId val="1408921856"/>
        <c:scaling>
          <c:orientation val="minMax"/>
        </c:scaling>
        <c:delete val="0"/>
        <c:axPos val="l"/>
        <c:majorGridlines>
          <c:spPr>
            <a:ln w="3175" cap="flat" cmpd="sng" algn="ctr">
              <a:solidFill>
                <a:schemeClr val="bg1">
                  <a:lumMod val="85000"/>
                </a:schemeClr>
              </a:solidFill>
              <a:prstDash val="dash"/>
              <a:round/>
            </a:ln>
            <a:effectLst/>
          </c:spPr>
        </c:majorGridlines>
        <c:numFmt formatCode="#,##0" sourceLinked="1"/>
        <c:majorTickMark val="out"/>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408924768"/>
        <c:crosses val="autoZero"/>
        <c:crossBetween val="between"/>
      </c:valAx>
      <c:spPr>
        <a:noFill/>
        <a:ln>
          <a:noFill/>
        </a:ln>
        <a:effectLst/>
      </c:spPr>
    </c:plotArea>
    <c:legend>
      <c:legendPos val="b"/>
      <c:layout>
        <c:manualLayout>
          <c:xMode val="edge"/>
          <c:yMode val="edge"/>
          <c:x val="0.12458647916060686"/>
          <c:y val="0.86805982380659696"/>
          <c:w val="0.85790092699151421"/>
          <c:h val="0.1124257324318787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78231653107766"/>
          <c:y val="3.8703859846355632E-2"/>
          <c:w val="0.80069153788474667"/>
          <c:h val="0.86355736297657981"/>
        </c:manualLayout>
      </c:layout>
      <c:barChart>
        <c:barDir val="col"/>
        <c:grouping val="clustered"/>
        <c:varyColors val="0"/>
        <c:ser>
          <c:idx val="0"/>
          <c:order val="0"/>
          <c:spPr>
            <a:solidFill>
              <a:srgbClr val="12436D"/>
            </a:solidFill>
            <a:ln w="3175">
              <a:solidFill>
                <a:schemeClr val="tx1"/>
              </a:solidFill>
            </a:ln>
            <a:effectLst/>
          </c:spPr>
          <c:invertIfNegative val="0"/>
          <c:dPt>
            <c:idx val="4"/>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1-AE41-431C-94DB-7192C2204D6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3.1'!$C$32:$F$32</c:f>
              <c:strCache>
                <c:ptCount val="4"/>
                <c:pt idx="0">
                  <c:v>ASHP</c:v>
                </c:pt>
                <c:pt idx="1">
                  <c:v>GSHP</c:v>
                </c:pt>
                <c:pt idx="2">
                  <c:v>Biomass</c:v>
                </c:pt>
                <c:pt idx="3">
                  <c:v>SGL GSHP</c:v>
                </c:pt>
              </c:strCache>
            </c:strRef>
          </c:cat>
          <c:val>
            <c:numRef>
              <c:f>'Fig 3.1'!$C$33:$F$33</c:f>
              <c:numCache>
                <c:formatCode>#,##0</c:formatCode>
                <c:ptCount val="4"/>
                <c:pt idx="0">
                  <c:v>22971</c:v>
                </c:pt>
                <c:pt idx="1">
                  <c:v>672</c:v>
                </c:pt>
                <c:pt idx="2">
                  <c:v>214</c:v>
                </c:pt>
                <c:pt idx="3">
                  <c:v>18</c:v>
                </c:pt>
              </c:numCache>
            </c:numRef>
          </c:val>
          <c:extLst>
            <c:ext xmlns:c16="http://schemas.microsoft.com/office/drawing/2014/chart" uri="{C3380CC4-5D6E-409C-BE32-E72D297353CC}">
              <c16:uniqueId val="{00000006-AE41-431C-94DB-7192C2204D6C}"/>
            </c:ext>
          </c:extLst>
        </c:ser>
        <c:dLbls>
          <c:showLegendKey val="0"/>
          <c:showVal val="0"/>
          <c:showCatName val="0"/>
          <c:showSerName val="0"/>
          <c:showPercent val="0"/>
          <c:showBubbleSize val="0"/>
        </c:dLbls>
        <c:gapWidth val="50"/>
        <c:axId val="161781648"/>
        <c:axId val="161784048"/>
      </c:barChart>
      <c:catAx>
        <c:axId val="161781648"/>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61784048"/>
        <c:crosses val="autoZero"/>
        <c:auto val="1"/>
        <c:lblAlgn val="ctr"/>
        <c:lblOffset val="100"/>
        <c:noMultiLvlLbl val="0"/>
      </c:catAx>
      <c:valAx>
        <c:axId val="161784048"/>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sz="1000">
                    <a:solidFill>
                      <a:schemeClr val="tx1">
                        <a:lumMod val="95000"/>
                        <a:lumOff val="5000"/>
                      </a:schemeClr>
                    </a:solidFill>
                    <a:latin typeface="Verdana" panose="020B0604030504040204" pitchFamily="34" charset="0"/>
                    <a:ea typeface="Verdana" panose="020B0604030504040204" pitchFamily="34" charset="0"/>
                  </a:rPr>
                  <a:t>Grants paid</a:t>
                </a:r>
              </a:p>
              <a:p>
                <a:pPr>
                  <a:defRPr sz="1000">
                    <a:solidFill>
                      <a:schemeClr val="tx1">
                        <a:lumMod val="95000"/>
                        <a:lumOff val="5000"/>
                      </a:schemeClr>
                    </a:solidFill>
                    <a:latin typeface="Verdana" panose="020B0604030504040204" pitchFamily="34" charset="0"/>
                    <a:ea typeface="Verdana" panose="020B0604030504040204" pitchFamily="34" charset="0"/>
                  </a:defRPr>
                </a:pPr>
                <a:r>
                  <a:rPr lang="en-GB" sz="1000">
                    <a:solidFill>
                      <a:schemeClr val="tx1">
                        <a:lumMod val="95000"/>
                        <a:lumOff val="5000"/>
                      </a:schemeClr>
                    </a:solidFill>
                    <a:latin typeface="Verdana" panose="020B0604030504040204" pitchFamily="34" charset="0"/>
                    <a:ea typeface="Verdana" panose="020B0604030504040204" pitchFamily="34" charset="0"/>
                  </a:rPr>
                  <a:t>since scheme launch</a:t>
                </a:r>
              </a:p>
            </c:rich>
          </c:tx>
          <c:layout>
            <c:manualLayout>
              <c:xMode val="edge"/>
              <c:yMode val="edge"/>
              <c:x val="3.9488341914336034E-3"/>
              <c:y val="4.812194889314732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61781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91668838867541"/>
          <c:y val="5.6550964961588901E-2"/>
          <c:w val="0.82280794100582699"/>
          <c:h val="0.80536562499999997"/>
        </c:manualLayout>
      </c:layout>
      <c:barChart>
        <c:barDir val="col"/>
        <c:grouping val="clustered"/>
        <c:varyColors val="0"/>
        <c:ser>
          <c:idx val="0"/>
          <c:order val="0"/>
          <c:spPr>
            <a:solidFill>
              <a:srgbClr val="12436D"/>
            </a:solidFill>
            <a:ln w="3175">
              <a:solidFill>
                <a:schemeClr val="tx1">
                  <a:lumMod val="95000"/>
                  <a:lumOff val="5000"/>
                </a:schemeClr>
              </a:solidFill>
            </a:ln>
            <a:effectLst/>
          </c:spPr>
          <c:invertIfNegative val="0"/>
          <c:dPt>
            <c:idx val="7"/>
            <c:invertIfNegative val="0"/>
            <c:bubble3D val="0"/>
            <c:spPr>
              <a:solidFill>
                <a:srgbClr val="12436D"/>
              </a:solidFill>
              <a:ln w="3175">
                <a:solidFill>
                  <a:schemeClr val="tx1">
                    <a:lumMod val="95000"/>
                    <a:lumOff val="5000"/>
                  </a:schemeClr>
                </a:solidFill>
              </a:ln>
              <a:effectLst/>
            </c:spPr>
            <c:extLst>
              <c:ext xmlns:c16="http://schemas.microsoft.com/office/drawing/2014/chart" uri="{C3380CC4-5D6E-409C-BE32-E72D297353CC}">
                <c16:uniqueId val="{0000000F-749F-47C3-B010-4B9FE59368A9}"/>
              </c:ext>
            </c:extLst>
          </c:dPt>
          <c:dPt>
            <c:idx val="8"/>
            <c:invertIfNegative val="0"/>
            <c:bubble3D val="0"/>
            <c:spPr>
              <a:solidFill>
                <a:srgbClr val="12436D"/>
              </a:solidFill>
              <a:ln w="3175">
                <a:solidFill>
                  <a:schemeClr val="tx1">
                    <a:lumMod val="95000"/>
                    <a:lumOff val="5000"/>
                  </a:schemeClr>
                </a:solidFill>
              </a:ln>
              <a:effectLst/>
            </c:spPr>
            <c:extLst>
              <c:ext xmlns:c16="http://schemas.microsoft.com/office/drawing/2014/chart" uri="{C3380CC4-5D6E-409C-BE32-E72D297353CC}">
                <c16:uniqueId val="{00000011-749F-47C3-B010-4B9FE59368A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3.3'!$C$31:$I$31</c:f>
              <c:strCache>
                <c:ptCount val="7"/>
                <c:pt idx="0">
                  <c:v>Gas</c:v>
                </c:pt>
                <c:pt idx="1">
                  <c:v>Oil</c:v>
                </c:pt>
                <c:pt idx="2">
                  <c:v>Direct Electric</c:v>
                </c:pt>
                <c:pt idx="3">
                  <c:v>LPG</c:v>
                </c:pt>
                <c:pt idx="4">
                  <c:v>Coal</c:v>
                </c:pt>
                <c:pt idx="5">
                  <c:v>Other</c:v>
                </c:pt>
                <c:pt idx="6">
                  <c:v>None</c:v>
                </c:pt>
              </c:strCache>
            </c:strRef>
          </c:cat>
          <c:val>
            <c:numRef>
              <c:f>'Fig 3.3'!$C$32:$I$32</c:f>
              <c:numCache>
                <c:formatCode>#,##0</c:formatCode>
                <c:ptCount val="7"/>
                <c:pt idx="0">
                  <c:v>11270</c:v>
                </c:pt>
                <c:pt idx="1">
                  <c:v>4807</c:v>
                </c:pt>
                <c:pt idx="2">
                  <c:v>2267</c:v>
                </c:pt>
                <c:pt idx="3">
                  <c:v>749</c:v>
                </c:pt>
                <c:pt idx="4">
                  <c:v>273</c:v>
                </c:pt>
                <c:pt idx="5">
                  <c:v>286</c:v>
                </c:pt>
                <c:pt idx="6">
                  <c:v>4223</c:v>
                </c:pt>
              </c:numCache>
            </c:numRef>
          </c:val>
          <c:extLst>
            <c:ext xmlns:c16="http://schemas.microsoft.com/office/drawing/2014/chart" uri="{C3380CC4-5D6E-409C-BE32-E72D297353CC}">
              <c16:uniqueId val="{00000012-749F-47C3-B010-4B9FE59368A9}"/>
            </c:ext>
          </c:extLst>
        </c:ser>
        <c:dLbls>
          <c:showLegendKey val="0"/>
          <c:showVal val="0"/>
          <c:showCatName val="0"/>
          <c:showSerName val="0"/>
          <c:showPercent val="0"/>
          <c:showBubbleSize val="0"/>
        </c:dLbls>
        <c:gapWidth val="50"/>
        <c:axId val="717152128"/>
        <c:axId val="708342832"/>
      </c:barChart>
      <c:catAx>
        <c:axId val="717152128"/>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708342832"/>
        <c:crosses val="autoZero"/>
        <c:auto val="1"/>
        <c:lblAlgn val="ctr"/>
        <c:lblOffset val="100"/>
        <c:noMultiLvlLbl val="0"/>
      </c:catAx>
      <c:valAx>
        <c:axId val="70834283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sz="1000">
                    <a:solidFill>
                      <a:schemeClr val="tx1">
                        <a:lumMod val="95000"/>
                        <a:lumOff val="5000"/>
                      </a:schemeClr>
                    </a:solidFill>
                    <a:latin typeface="Verdana" panose="020B0604030504040204" pitchFamily="34" charset="0"/>
                    <a:ea typeface="Verdana" panose="020B0604030504040204" pitchFamily="34" charset="0"/>
                  </a:rPr>
                  <a:t>Heating systems replaced</a:t>
                </a:r>
              </a:p>
            </c:rich>
          </c:tx>
          <c:layout>
            <c:manualLayout>
              <c:xMode val="edge"/>
              <c:yMode val="edge"/>
              <c:x val="3.9404004136991602E-3"/>
              <c:y val="0.136805902777777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717152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92639437782815"/>
          <c:y val="3.695767195767196E-2"/>
          <c:w val="0.82152991834705447"/>
          <c:h val="0.86699153439153454"/>
        </c:manualLayout>
      </c:layout>
      <c:barChart>
        <c:barDir val="col"/>
        <c:grouping val="clustered"/>
        <c:varyColors val="0"/>
        <c:ser>
          <c:idx val="0"/>
          <c:order val="0"/>
          <c:spPr>
            <a:solidFill>
              <a:srgbClr val="12436D"/>
            </a:solidFill>
            <a:ln w="3175">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3.4'!$C$36:$D$36</c:f>
              <c:strCache>
                <c:ptCount val="2"/>
                <c:pt idx="0">
                  <c:v>Domestic</c:v>
                </c:pt>
                <c:pt idx="1">
                  <c:v>Non-domestic</c:v>
                </c:pt>
              </c:strCache>
            </c:strRef>
          </c:cat>
          <c:val>
            <c:numRef>
              <c:f>'Fig 3.4'!$C$37:$D$37</c:f>
              <c:numCache>
                <c:formatCode>#,##0</c:formatCode>
                <c:ptCount val="2"/>
                <c:pt idx="0">
                  <c:v>19830</c:v>
                </c:pt>
                <c:pt idx="1">
                  <c:v>106</c:v>
                </c:pt>
              </c:numCache>
            </c:numRef>
          </c:val>
          <c:extLst>
            <c:ext xmlns:c16="http://schemas.microsoft.com/office/drawing/2014/chart" uri="{C3380CC4-5D6E-409C-BE32-E72D297353CC}">
              <c16:uniqueId val="{00000002-E652-42FD-8317-368C8F13EEF1}"/>
            </c:ext>
          </c:extLst>
        </c:ser>
        <c:dLbls>
          <c:showLegendKey val="0"/>
          <c:showVal val="0"/>
          <c:showCatName val="0"/>
          <c:showSerName val="0"/>
          <c:showPercent val="0"/>
          <c:showBubbleSize val="0"/>
        </c:dLbls>
        <c:gapWidth val="50"/>
        <c:overlap val="-27"/>
        <c:axId val="1151426208"/>
        <c:axId val="1151428608"/>
      </c:barChart>
      <c:catAx>
        <c:axId val="1151426208"/>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151428608"/>
        <c:crosses val="autoZero"/>
        <c:auto val="1"/>
        <c:lblAlgn val="ctr"/>
        <c:lblOffset val="100"/>
        <c:noMultiLvlLbl val="0"/>
      </c:catAx>
      <c:valAx>
        <c:axId val="1151428608"/>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Grants paid</a:t>
                </a:r>
              </a:p>
            </c:rich>
          </c:tx>
          <c:layout>
            <c:manualLayout>
              <c:xMode val="edge"/>
              <c:yMode val="edge"/>
              <c:x val="3.9488341914336042E-3"/>
              <c:y val="0.121421693121693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15142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02266850380324"/>
          <c:y val="0.13405555555555557"/>
          <c:w val="0.85843649610237638"/>
          <c:h val="0.65755194444444443"/>
        </c:manualLayout>
      </c:layout>
      <c:lineChart>
        <c:grouping val="standard"/>
        <c:varyColors val="0"/>
        <c:ser>
          <c:idx val="0"/>
          <c:order val="0"/>
          <c:tx>
            <c:strRef>
              <c:f>'Fig 3.6'!$C$38</c:f>
              <c:strCache>
                <c:ptCount val="1"/>
                <c:pt idx="0">
                  <c:v>ASHP</c:v>
                </c:pt>
              </c:strCache>
            </c:strRef>
          </c:tx>
          <c:spPr>
            <a:ln w="28575" cap="rnd">
              <a:solidFill>
                <a:schemeClr val="tx1"/>
              </a:solidFill>
              <a:round/>
            </a:ln>
            <a:effectLst/>
          </c:spPr>
          <c:marker>
            <c:symbol val="none"/>
          </c:marker>
          <c:cat>
            <c:strRef>
              <c:f>'Fig 3.6'!$B$39:$B$45</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3.6'!$C$39:$C$45</c:f>
              <c:numCache>
                <c:formatCode>0.0%</c:formatCode>
                <c:ptCount val="7"/>
                <c:pt idx="0">
                  <c:v>4.778491346467835E-2</c:v>
                </c:pt>
                <c:pt idx="1">
                  <c:v>0.3067922063785784</c:v>
                </c:pt>
                <c:pt idx="2">
                  <c:v>0.34673995863720475</c:v>
                </c:pt>
                <c:pt idx="3">
                  <c:v>0.29449221726352454</c:v>
                </c:pt>
                <c:pt idx="4">
                  <c:v>4.1907042560139331E-3</c:v>
                </c:pt>
              </c:numCache>
            </c:numRef>
          </c:val>
          <c:smooth val="0"/>
          <c:extLst>
            <c:ext xmlns:c16="http://schemas.microsoft.com/office/drawing/2014/chart" uri="{C3380CC4-5D6E-409C-BE32-E72D297353CC}">
              <c16:uniqueId val="{00000000-2438-4C95-8B8A-A6C601AFFE79}"/>
            </c:ext>
          </c:extLst>
        </c:ser>
        <c:ser>
          <c:idx val="1"/>
          <c:order val="1"/>
          <c:tx>
            <c:strRef>
              <c:f>'Fig 3.6'!$D$38</c:f>
              <c:strCache>
                <c:ptCount val="1"/>
                <c:pt idx="0">
                  <c:v>GSHP</c:v>
                </c:pt>
              </c:strCache>
            </c:strRef>
          </c:tx>
          <c:spPr>
            <a:ln w="28575" cap="rnd">
              <a:solidFill>
                <a:srgbClr val="E2C700"/>
              </a:solidFill>
              <a:round/>
            </a:ln>
            <a:effectLst/>
          </c:spPr>
          <c:marker>
            <c:symbol val="none"/>
          </c:marker>
          <c:cat>
            <c:strRef>
              <c:f>'Fig 3.6'!$B$39:$B$45</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3.6'!$D$39:$D$45</c:f>
              <c:numCache>
                <c:formatCode>0.0%</c:formatCode>
                <c:ptCount val="7"/>
                <c:pt idx="1">
                  <c:v>0</c:v>
                </c:pt>
                <c:pt idx="2">
                  <c:v>9.683426443202979E-2</c:v>
                </c:pt>
                <c:pt idx="3">
                  <c:v>0.23836126629422719</c:v>
                </c:pt>
                <c:pt idx="4">
                  <c:v>0.34078212290502791</c:v>
                </c:pt>
                <c:pt idx="5">
                  <c:v>0.31098696461824954</c:v>
                </c:pt>
                <c:pt idx="6">
                  <c:v>1.3035381750465549E-2</c:v>
                </c:pt>
              </c:numCache>
            </c:numRef>
          </c:val>
          <c:smooth val="0"/>
          <c:extLst>
            <c:ext xmlns:c16="http://schemas.microsoft.com/office/drawing/2014/chart" uri="{C3380CC4-5D6E-409C-BE32-E72D297353CC}">
              <c16:uniqueId val="{00000001-2438-4C95-8B8A-A6C601AFFE79}"/>
            </c:ext>
          </c:extLst>
        </c:ser>
        <c:ser>
          <c:idx val="2"/>
          <c:order val="2"/>
          <c:tx>
            <c:strRef>
              <c:f>'Fig 3.6'!$E$38</c:f>
              <c:strCache>
                <c:ptCount val="1"/>
                <c:pt idx="0">
                  <c:v>Biomass</c:v>
                </c:pt>
              </c:strCache>
            </c:strRef>
          </c:tx>
          <c:spPr>
            <a:ln w="28575" cap="rnd">
              <a:solidFill>
                <a:schemeClr val="bg2">
                  <a:lumMod val="50000"/>
                </a:schemeClr>
              </a:solidFill>
              <a:prstDash val="sysDot"/>
              <a:round/>
            </a:ln>
            <a:effectLst/>
          </c:spPr>
          <c:marker>
            <c:symbol val="none"/>
          </c:marker>
          <c:cat>
            <c:strRef>
              <c:f>'Fig 3.6'!$B$39:$B$45</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3.6'!$E$39:$E$45</c:f>
              <c:numCache>
                <c:formatCode>0.0%</c:formatCode>
                <c:ptCount val="7"/>
                <c:pt idx="0">
                  <c:v>0</c:v>
                </c:pt>
                <c:pt idx="1">
                  <c:v>0.18604651162790697</c:v>
                </c:pt>
                <c:pt idx="2">
                  <c:v>0.21511627906976744</c:v>
                </c:pt>
                <c:pt idx="3">
                  <c:v>0.37790697674418605</c:v>
                </c:pt>
                <c:pt idx="4">
                  <c:v>0.22093023255813954</c:v>
                </c:pt>
                <c:pt idx="5">
                  <c:v>0</c:v>
                </c:pt>
              </c:numCache>
            </c:numRef>
          </c:val>
          <c:smooth val="0"/>
          <c:extLst>
            <c:ext xmlns:c16="http://schemas.microsoft.com/office/drawing/2014/chart" uri="{C3380CC4-5D6E-409C-BE32-E72D297353CC}">
              <c16:uniqueId val="{00000002-2438-4C95-8B8A-A6C601AFFE79}"/>
            </c:ext>
          </c:extLst>
        </c:ser>
        <c:ser>
          <c:idx val="3"/>
          <c:order val="3"/>
          <c:tx>
            <c:strRef>
              <c:f>'Fig 3.6'!$F$38</c:f>
              <c:strCache>
                <c:ptCount val="1"/>
                <c:pt idx="0">
                  <c:v>SGL GSHP</c:v>
                </c:pt>
              </c:strCache>
            </c:strRef>
          </c:tx>
          <c:spPr>
            <a:ln w="28575" cap="rnd">
              <a:solidFill>
                <a:srgbClr val="C00000"/>
              </a:solidFill>
              <a:prstDash val="sysDash"/>
              <a:round/>
            </a:ln>
            <a:effectLst/>
          </c:spPr>
          <c:marker>
            <c:symbol val="none"/>
          </c:marker>
          <c:cat>
            <c:strRef>
              <c:f>'Fig 3.6'!$B$39:$B$45</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3.6'!$F$39:$F$45</c:f>
              <c:numCache>
                <c:formatCode>0.0%</c:formatCode>
                <c:ptCount val="7"/>
                <c:pt idx="0">
                  <c:v>0</c:v>
                </c:pt>
                <c:pt idx="1">
                  <c:v>0.14285714285714285</c:v>
                </c:pt>
                <c:pt idx="2">
                  <c:v>0.14285714285714285</c:v>
                </c:pt>
                <c:pt idx="3">
                  <c:v>0.2857142857142857</c:v>
                </c:pt>
                <c:pt idx="4">
                  <c:v>0.21428571428571427</c:v>
                </c:pt>
                <c:pt idx="5">
                  <c:v>0.21428571428571427</c:v>
                </c:pt>
                <c:pt idx="6">
                  <c:v>0</c:v>
                </c:pt>
              </c:numCache>
            </c:numRef>
          </c:val>
          <c:smooth val="0"/>
          <c:extLst>
            <c:ext xmlns:c16="http://schemas.microsoft.com/office/drawing/2014/chart" uri="{C3380CC4-5D6E-409C-BE32-E72D297353CC}">
              <c16:uniqueId val="{00000003-2438-4C95-8B8A-A6C601AFFE79}"/>
            </c:ext>
          </c:extLst>
        </c:ser>
        <c:dLbls>
          <c:showLegendKey val="0"/>
          <c:showVal val="0"/>
          <c:showCatName val="0"/>
          <c:showSerName val="0"/>
          <c:showPercent val="0"/>
          <c:showBubbleSize val="0"/>
        </c:dLbls>
        <c:smooth val="0"/>
        <c:axId val="2070075247"/>
        <c:axId val="2070066511"/>
      </c:lineChart>
      <c:catAx>
        <c:axId val="207007524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Quote amount</a:t>
                </a:r>
              </a:p>
            </c:rich>
          </c:tx>
          <c:layout>
            <c:manualLayout>
              <c:xMode val="edge"/>
              <c:yMode val="edge"/>
              <c:x val="0.48626607950811623"/>
              <c:y val="0.938858966855129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70066511"/>
        <c:crosses val="autoZero"/>
        <c:auto val="1"/>
        <c:lblAlgn val="ctr"/>
        <c:lblOffset val="100"/>
        <c:noMultiLvlLbl val="0"/>
      </c:catAx>
      <c:valAx>
        <c:axId val="2070066511"/>
        <c:scaling>
          <c:orientation val="minMax"/>
        </c:scaling>
        <c:delete val="0"/>
        <c:axPos val="l"/>
        <c:majorGridlines>
          <c:spPr>
            <a:ln w="9525" cap="flat" cmpd="sng" algn="ctr">
              <a:solidFill>
                <a:schemeClr val="bg1">
                  <a:lumMod val="9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Percentage of quotes</a:t>
                </a:r>
              </a:p>
            </c:rich>
          </c:tx>
          <c:layout>
            <c:manualLayout>
              <c:xMode val="edge"/>
              <c:yMode val="edge"/>
              <c:x val="6.4203219300697188E-3"/>
              <c:y val="0.130944263759073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7007524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8927673645674"/>
          <c:y val="8.7632548542295644E-2"/>
          <c:w val="0.77225279638283872"/>
          <c:h val="0.70337368061386152"/>
        </c:manualLayout>
      </c:layout>
      <c:barChart>
        <c:barDir val="col"/>
        <c:grouping val="stacked"/>
        <c:varyColors val="0"/>
        <c:ser>
          <c:idx val="0"/>
          <c:order val="0"/>
          <c:tx>
            <c:strRef>
              <c:f>'Fig 4.1'!$C$36</c:f>
              <c:strCache>
                <c:ptCount val="1"/>
                <c:pt idx="0">
                  <c:v>Applications Submitted</c:v>
                </c:pt>
              </c:strCache>
            </c:strRef>
          </c:tx>
          <c:spPr>
            <a:solidFill>
              <a:srgbClr val="12436D"/>
            </a:solidFill>
            <a:ln w="3175">
              <a:solidFill>
                <a:schemeClr val="tx1">
                  <a:lumMod val="95000"/>
                  <a:lumOff val="5000"/>
                </a:schemeClr>
              </a:solidFill>
            </a:ln>
            <a:effectLst/>
          </c:spPr>
          <c:invertIfNegative val="0"/>
          <c:val>
            <c:numRef>
              <c:f>'Fig 4.1'!$C$37:$C$66</c:f>
              <c:numCache>
                <c:formatCode>#,##0</c:formatCode>
                <c:ptCount val="30"/>
                <c:pt idx="0">
                  <c:v>2988</c:v>
                </c:pt>
                <c:pt idx="1">
                  <c:v>1518</c:v>
                </c:pt>
                <c:pt idx="2">
                  <c:v>1115</c:v>
                </c:pt>
                <c:pt idx="3">
                  <c:v>780</c:v>
                </c:pt>
                <c:pt idx="4">
                  <c:v>710</c:v>
                </c:pt>
                <c:pt idx="5">
                  <c:v>585</c:v>
                </c:pt>
                <c:pt idx="6">
                  <c:v>420</c:v>
                </c:pt>
                <c:pt idx="7">
                  <c:v>371</c:v>
                </c:pt>
                <c:pt idx="8">
                  <c:v>370</c:v>
                </c:pt>
                <c:pt idx="9">
                  <c:v>356</c:v>
                </c:pt>
                <c:pt idx="10">
                  <c:v>321</c:v>
                </c:pt>
                <c:pt idx="11">
                  <c:v>315</c:v>
                </c:pt>
                <c:pt idx="12">
                  <c:v>309</c:v>
                </c:pt>
                <c:pt idx="13">
                  <c:v>308</c:v>
                </c:pt>
                <c:pt idx="14">
                  <c:v>285</c:v>
                </c:pt>
                <c:pt idx="15">
                  <c:v>276</c:v>
                </c:pt>
                <c:pt idx="16">
                  <c:v>269</c:v>
                </c:pt>
                <c:pt idx="17">
                  <c:v>251</c:v>
                </c:pt>
                <c:pt idx="18">
                  <c:v>243</c:v>
                </c:pt>
                <c:pt idx="19">
                  <c:v>242</c:v>
                </c:pt>
                <c:pt idx="20">
                  <c:v>235</c:v>
                </c:pt>
                <c:pt idx="21">
                  <c:v>234</c:v>
                </c:pt>
                <c:pt idx="22">
                  <c:v>226</c:v>
                </c:pt>
                <c:pt idx="23">
                  <c:v>217</c:v>
                </c:pt>
                <c:pt idx="24">
                  <c:v>214</c:v>
                </c:pt>
                <c:pt idx="25">
                  <c:v>201</c:v>
                </c:pt>
                <c:pt idx="26">
                  <c:v>199</c:v>
                </c:pt>
                <c:pt idx="27">
                  <c:v>194</c:v>
                </c:pt>
                <c:pt idx="28">
                  <c:v>192</c:v>
                </c:pt>
                <c:pt idx="29">
                  <c:v>178</c:v>
                </c:pt>
              </c:numCache>
            </c:numRef>
          </c:val>
          <c:extLst>
            <c:ext xmlns:c16="http://schemas.microsoft.com/office/drawing/2014/chart" uri="{C3380CC4-5D6E-409C-BE32-E72D297353CC}">
              <c16:uniqueId val="{00000000-6E83-4F52-943F-C65A117B48AE}"/>
            </c:ext>
          </c:extLst>
        </c:ser>
        <c:dLbls>
          <c:showLegendKey val="0"/>
          <c:showVal val="0"/>
          <c:showCatName val="0"/>
          <c:showSerName val="0"/>
          <c:showPercent val="0"/>
          <c:showBubbleSize val="0"/>
        </c:dLbls>
        <c:gapWidth val="50"/>
        <c:overlap val="100"/>
        <c:axId val="1923732863"/>
        <c:axId val="1923730783"/>
      </c:barChart>
      <c:lineChart>
        <c:grouping val="standard"/>
        <c:varyColors val="0"/>
        <c:ser>
          <c:idx val="1"/>
          <c:order val="1"/>
          <c:tx>
            <c:strRef>
              <c:f>'Fig 4.1'!$E$36</c:f>
              <c:strCache>
                <c:ptCount val="1"/>
                <c:pt idx="0">
                  <c:v>% of all applications (Cumulative)</c:v>
                </c:pt>
              </c:strCache>
            </c:strRef>
          </c:tx>
          <c:spPr>
            <a:ln w="28575" cap="rnd">
              <a:solidFill>
                <a:schemeClr val="accent2"/>
              </a:solidFill>
              <a:round/>
            </a:ln>
            <a:effectLst/>
          </c:spPr>
          <c:marker>
            <c:symbol val="none"/>
          </c:marker>
          <c:dPt>
            <c:idx val="9"/>
            <c:marker>
              <c:symbol val="circle"/>
              <c:size val="7"/>
              <c:spPr>
                <a:solidFill>
                  <a:schemeClr val="tx1"/>
                </a:solidFill>
                <a:ln w="9525">
                  <a:noFill/>
                </a:ln>
                <a:effectLst/>
              </c:spPr>
            </c:marker>
            <c:bubble3D val="0"/>
            <c:extLst>
              <c:ext xmlns:c16="http://schemas.microsoft.com/office/drawing/2014/chart" uri="{C3380CC4-5D6E-409C-BE32-E72D297353CC}">
                <c16:uniqueId val="{00000001-6E83-4F52-943F-C65A117B48AE}"/>
              </c:ext>
            </c:extLst>
          </c:dPt>
          <c:dPt>
            <c:idx val="19"/>
            <c:marker>
              <c:symbol val="circle"/>
              <c:size val="7"/>
              <c:spPr>
                <a:solidFill>
                  <a:schemeClr val="tx1"/>
                </a:solidFill>
                <a:ln w="9525">
                  <a:noFill/>
                </a:ln>
                <a:effectLst/>
              </c:spPr>
            </c:marker>
            <c:bubble3D val="0"/>
            <c:extLst>
              <c:ext xmlns:c16="http://schemas.microsoft.com/office/drawing/2014/chart" uri="{C3380CC4-5D6E-409C-BE32-E72D297353CC}">
                <c16:uniqueId val="{00000002-6E83-4F52-943F-C65A117B48AE}"/>
              </c:ext>
            </c:extLst>
          </c:dPt>
          <c:dPt>
            <c:idx val="29"/>
            <c:marker>
              <c:symbol val="circle"/>
              <c:size val="7"/>
              <c:spPr>
                <a:solidFill>
                  <a:schemeClr val="tx1"/>
                </a:solidFill>
                <a:ln w="9525">
                  <a:noFill/>
                </a:ln>
                <a:effectLst/>
              </c:spPr>
            </c:marker>
            <c:bubble3D val="0"/>
            <c:extLst>
              <c:ext xmlns:c16="http://schemas.microsoft.com/office/drawing/2014/chart" uri="{C3380CC4-5D6E-409C-BE32-E72D297353CC}">
                <c16:uniqueId val="{00000003-6E83-4F52-943F-C65A117B48AE}"/>
              </c:ext>
            </c:extLst>
          </c:dPt>
          <c:dLbls>
            <c:dLbl>
              <c:idx val="9"/>
              <c:layout>
                <c:manualLayout>
                  <c:x val="-0.1305604476165598"/>
                  <c:y val="-9.3995123143920153E-2"/>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r>
                      <a:rPr lang="en-US" b="1">
                        <a:solidFill>
                          <a:schemeClr val="tx1"/>
                        </a:solidFill>
                        <a:latin typeface="Verdana" panose="020B0604030504040204" pitchFamily="34" charset="0"/>
                        <a:ea typeface="Verdana" panose="020B0604030504040204" pitchFamily="34" charset="0"/>
                      </a:rPr>
                      <a:t>Top 10</a:t>
                    </a:r>
                  </a:p>
                  <a:p>
                    <a:pPr>
                      <a:defRPr b="1">
                        <a:solidFill>
                          <a:schemeClr val="tx1"/>
                        </a:solidFill>
                        <a:latin typeface="Verdana" panose="020B0604030504040204" pitchFamily="34" charset="0"/>
                        <a:ea typeface="Verdana" panose="020B0604030504040204" pitchFamily="34" charset="0"/>
                      </a:defRPr>
                    </a:pPr>
                    <a:fld id="{31E39ECB-DA58-48B9-8F4C-36017F534312}" type="VALUE">
                      <a:rPr lang="en-US" b="1">
                        <a:solidFill>
                          <a:schemeClr val="tx1"/>
                        </a:solidFill>
                        <a:latin typeface="Verdana" panose="020B0604030504040204" pitchFamily="34" charset="0"/>
                        <a:ea typeface="Verdana" panose="020B0604030504040204" pitchFamily="34" charset="0"/>
                      </a:rPr>
                      <a:pPr>
                        <a:defRPr b="1">
                          <a:solidFill>
                            <a:schemeClr val="tx1"/>
                          </a:solidFill>
                          <a:latin typeface="Verdana" panose="020B0604030504040204" pitchFamily="34" charset="0"/>
                          <a:ea typeface="Verdana" panose="020B0604030504040204" pitchFamily="34" charset="0"/>
                        </a:defRPr>
                      </a:pPr>
                      <a:t>[VALUE]</a:t>
                    </a:fld>
                    <a:endParaRPr lang="en-GB"/>
                  </a:p>
                </c:rich>
              </c:tx>
              <c:spPr>
                <a:solidFill>
                  <a:sysClr val="window" lastClr="FFFFFF"/>
                </a:solidFill>
                <a:ln w="3175">
                  <a:solidFill>
                    <a:sysClr val="windowText" lastClr="000000">
                      <a:lumMod val="95000"/>
                      <a:lumOff val="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6E83-4F52-943F-C65A117B48AE}"/>
                </c:ext>
              </c:extLst>
            </c:dLbl>
            <c:dLbl>
              <c:idx val="19"/>
              <c:layout>
                <c:manualLayout>
                  <c:x val="-0.13056044761655988"/>
                  <c:y val="-7.3853311041651534E-2"/>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r>
                      <a:rPr lang="en-US" b="1">
                        <a:solidFill>
                          <a:schemeClr val="tx1"/>
                        </a:solidFill>
                        <a:latin typeface="Verdana" panose="020B0604030504040204" pitchFamily="34" charset="0"/>
                        <a:ea typeface="Verdana" panose="020B0604030504040204" pitchFamily="34" charset="0"/>
                      </a:rPr>
                      <a:t>Top 20</a:t>
                    </a:r>
                  </a:p>
                  <a:p>
                    <a:pPr>
                      <a:defRPr b="1">
                        <a:solidFill>
                          <a:schemeClr val="tx1"/>
                        </a:solidFill>
                        <a:latin typeface="Verdana" panose="020B0604030504040204" pitchFamily="34" charset="0"/>
                        <a:ea typeface="Verdana" panose="020B0604030504040204" pitchFamily="34" charset="0"/>
                      </a:defRPr>
                    </a:pPr>
                    <a:fld id="{26F23E7A-09C9-4314-886A-173BCAE4D627}" type="VALUE">
                      <a:rPr lang="en-US" b="1">
                        <a:solidFill>
                          <a:schemeClr val="tx1"/>
                        </a:solidFill>
                        <a:latin typeface="Verdana" panose="020B0604030504040204" pitchFamily="34" charset="0"/>
                        <a:ea typeface="Verdana" panose="020B0604030504040204" pitchFamily="34" charset="0"/>
                      </a:rPr>
                      <a:pPr>
                        <a:defRPr b="1">
                          <a:solidFill>
                            <a:schemeClr val="tx1"/>
                          </a:solidFill>
                          <a:latin typeface="Verdana" panose="020B0604030504040204" pitchFamily="34" charset="0"/>
                          <a:ea typeface="Verdana" panose="020B0604030504040204" pitchFamily="34" charset="0"/>
                        </a:defRPr>
                      </a:pPr>
                      <a:t>[VALUE]</a:t>
                    </a:fld>
                    <a:endParaRPr lang="en-GB"/>
                  </a:p>
                </c:rich>
              </c:tx>
              <c:spPr>
                <a:solidFill>
                  <a:sysClr val="window" lastClr="FFFFFF"/>
                </a:solidFill>
                <a:ln w="3175">
                  <a:solidFill>
                    <a:sysClr val="windowText" lastClr="000000">
                      <a:lumMod val="95000"/>
                      <a:lumOff val="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2-6E83-4F52-943F-C65A117B48AE}"/>
                </c:ext>
              </c:extLst>
            </c:dLbl>
            <c:dLbl>
              <c:idx val="29"/>
              <c:layout>
                <c:manualLayout>
                  <c:x val="-0.15855448517874918"/>
                  <c:y val="-7.1983879159742845E-2"/>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r>
                      <a:rPr lang="en-US" b="1">
                        <a:solidFill>
                          <a:schemeClr val="tx1"/>
                        </a:solidFill>
                        <a:latin typeface="Verdana" panose="020B0604030504040204" pitchFamily="34" charset="0"/>
                        <a:ea typeface="Verdana" panose="020B0604030504040204" pitchFamily="34" charset="0"/>
                      </a:rPr>
                      <a:t>Top 30</a:t>
                    </a:r>
                  </a:p>
                  <a:p>
                    <a:pPr>
                      <a:defRPr b="1">
                        <a:solidFill>
                          <a:schemeClr val="tx1"/>
                        </a:solidFill>
                        <a:latin typeface="Verdana" panose="020B0604030504040204" pitchFamily="34" charset="0"/>
                        <a:ea typeface="Verdana" panose="020B0604030504040204" pitchFamily="34" charset="0"/>
                      </a:defRPr>
                    </a:pPr>
                    <a:fld id="{2C8CCAA6-1F63-4CC9-9F71-9DCD884427D0}" type="VALUE">
                      <a:rPr lang="en-US" b="1">
                        <a:solidFill>
                          <a:schemeClr val="tx1"/>
                        </a:solidFill>
                        <a:latin typeface="Verdana" panose="020B0604030504040204" pitchFamily="34" charset="0"/>
                        <a:ea typeface="Verdana" panose="020B0604030504040204" pitchFamily="34" charset="0"/>
                      </a:rPr>
                      <a:pPr>
                        <a:defRPr b="1">
                          <a:solidFill>
                            <a:schemeClr val="tx1"/>
                          </a:solidFill>
                          <a:latin typeface="Verdana" panose="020B0604030504040204" pitchFamily="34" charset="0"/>
                          <a:ea typeface="Verdana" panose="020B0604030504040204" pitchFamily="34" charset="0"/>
                        </a:defRPr>
                      </a:pPr>
                      <a:t>[VALUE]</a:t>
                    </a:fld>
                    <a:endParaRPr lang="en-GB"/>
                  </a:p>
                </c:rich>
              </c:tx>
              <c:spPr>
                <a:solidFill>
                  <a:sysClr val="window" lastClr="FFFFFF"/>
                </a:solidFill>
                <a:ln w="3175">
                  <a:solidFill>
                    <a:sysClr val="windowText" lastClr="000000">
                      <a:lumMod val="95000"/>
                      <a:lumOff val="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6E83-4F52-943F-C65A117B48AE}"/>
                </c:ext>
              </c:extLst>
            </c:dLbl>
            <c:spPr>
              <a:solidFill>
                <a:sysClr val="window" lastClr="FFFFFF"/>
              </a:solidFill>
              <a:ln w="3175">
                <a:solidFill>
                  <a:schemeClr val="tx1">
                    <a:lumMod val="95000"/>
                    <a:lumOff val="5000"/>
                  </a:scheme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'Fig 4.1'!$E$37:$E$66</c:f>
              <c:numCache>
                <c:formatCode>0.0%</c:formatCode>
                <c:ptCount val="30"/>
                <c:pt idx="0">
                  <c:v>7.9085278704144835E-2</c:v>
                </c:pt>
                <c:pt idx="1">
                  <c:v>0.11926314117833889</c:v>
                </c:pt>
                <c:pt idx="2">
                  <c:v>0.14877454872690699</c:v>
                </c:pt>
                <c:pt idx="3">
                  <c:v>0.16941930019586046</c:v>
                </c:pt>
                <c:pt idx="4">
                  <c:v>0.1882113175586258</c:v>
                </c:pt>
                <c:pt idx="5">
                  <c:v>0.2036948811603409</c:v>
                </c:pt>
                <c:pt idx="6">
                  <c:v>0.21481128579746969</c:v>
                </c:pt>
                <c:pt idx="7">
                  <c:v>0.22463077656026678</c:v>
                </c:pt>
                <c:pt idx="8">
                  <c:v>0.2344237996929755</c:v>
                </c:pt>
                <c:pt idx="9">
                  <c:v>0.24384627600444655</c:v>
                </c:pt>
                <c:pt idx="10">
                  <c:v>0.25234238526282354</c:v>
                </c:pt>
                <c:pt idx="11">
                  <c:v>0.26067968874067016</c:v>
                </c:pt>
                <c:pt idx="12">
                  <c:v>0.26885818643798637</c:v>
                </c:pt>
                <c:pt idx="13">
                  <c:v>0.27701021650521412</c:v>
                </c:pt>
                <c:pt idx="14">
                  <c:v>0.28455349108040867</c:v>
                </c:pt>
                <c:pt idx="15">
                  <c:v>0.29185855698480756</c:v>
                </c:pt>
                <c:pt idx="16">
                  <c:v>0.2989783494785877</c:v>
                </c:pt>
                <c:pt idx="17">
                  <c:v>0.30562172463077658</c:v>
                </c:pt>
                <c:pt idx="18">
                  <c:v>0.3120533587422582</c:v>
                </c:pt>
                <c:pt idx="19">
                  <c:v>0.31845852522365148</c:v>
                </c:pt>
                <c:pt idx="20">
                  <c:v>0.3246784182944259</c:v>
                </c:pt>
                <c:pt idx="21">
                  <c:v>0.33087184373511197</c:v>
                </c:pt>
                <c:pt idx="22">
                  <c:v>0.33685352813509079</c:v>
                </c:pt>
                <c:pt idx="23">
                  <c:v>0.342597003864274</c:v>
                </c:pt>
                <c:pt idx="24">
                  <c:v>0.34826107670319201</c:v>
                </c:pt>
                <c:pt idx="25">
                  <c:v>0.35358107035096076</c:v>
                </c:pt>
                <c:pt idx="26">
                  <c:v>0.35884812873855276</c:v>
                </c:pt>
                <c:pt idx="27">
                  <c:v>0.36398284897570271</c:v>
                </c:pt>
                <c:pt idx="28">
                  <c:v>0.36906463395267586</c:v>
                </c:pt>
                <c:pt idx="29">
                  <c:v>0.3737758721084114</c:v>
                </c:pt>
              </c:numCache>
            </c:numRef>
          </c:val>
          <c:smooth val="0"/>
          <c:extLst>
            <c:ext xmlns:c16="http://schemas.microsoft.com/office/drawing/2014/chart" uri="{C3380CC4-5D6E-409C-BE32-E72D297353CC}">
              <c16:uniqueId val="{00000004-6E83-4F52-943F-C65A117B48AE}"/>
            </c:ext>
          </c:extLst>
        </c:ser>
        <c:dLbls>
          <c:showLegendKey val="0"/>
          <c:showVal val="0"/>
          <c:showCatName val="0"/>
          <c:showSerName val="0"/>
          <c:showPercent val="0"/>
          <c:showBubbleSize val="0"/>
        </c:dLbls>
        <c:marker val="1"/>
        <c:smooth val="0"/>
        <c:axId val="1274966959"/>
        <c:axId val="1211472911"/>
      </c:lineChart>
      <c:catAx>
        <c:axId val="1923732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Installer rank</a:t>
                </a:r>
              </a:p>
            </c:rich>
          </c:tx>
          <c:layout>
            <c:manualLayout>
              <c:xMode val="edge"/>
              <c:yMode val="edge"/>
              <c:x val="0.4404983164983165"/>
              <c:y val="0.845867558333939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3730783"/>
        <c:crosses val="autoZero"/>
        <c:auto val="1"/>
        <c:lblAlgn val="ctr"/>
        <c:lblOffset val="100"/>
        <c:noMultiLvlLbl val="0"/>
      </c:catAx>
      <c:valAx>
        <c:axId val="1923730783"/>
        <c:scaling>
          <c:orientation val="minMax"/>
          <c:max val="4000"/>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applications</a:t>
                </a:r>
              </a:p>
            </c:rich>
          </c:tx>
          <c:layout>
            <c:manualLayout>
              <c:xMode val="edge"/>
              <c:yMode val="edge"/>
              <c:x val="1.7033050461424254E-3"/>
              <c:y val="0.222788750602843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3732863"/>
        <c:crosses val="autoZero"/>
        <c:crossBetween val="between"/>
      </c:valAx>
      <c:valAx>
        <c:axId val="121147291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Percentage of all applications</a:t>
                </a:r>
              </a:p>
            </c:rich>
          </c:tx>
          <c:layout>
            <c:manualLayout>
              <c:xMode val="edge"/>
              <c:yMode val="edge"/>
              <c:x val="0.96571794915054077"/>
              <c:y val="0.166453540825653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274966959"/>
        <c:crosses val="max"/>
        <c:crossBetween val="between"/>
      </c:valAx>
      <c:catAx>
        <c:axId val="1274966959"/>
        <c:scaling>
          <c:orientation val="minMax"/>
        </c:scaling>
        <c:delete val="1"/>
        <c:axPos val="b"/>
        <c:majorTickMark val="out"/>
        <c:minorTickMark val="none"/>
        <c:tickLblPos val="nextTo"/>
        <c:crossAx val="1211472911"/>
        <c:crosses val="autoZero"/>
        <c:auto val="1"/>
        <c:lblAlgn val="ctr"/>
        <c:lblOffset val="100"/>
        <c:noMultiLvlLbl val="0"/>
      </c:catAx>
      <c:spPr>
        <a:noFill/>
        <a:ln>
          <a:noFill/>
        </a:ln>
        <a:effectLst/>
      </c:spPr>
    </c:plotArea>
    <c:legend>
      <c:legendPos val="b"/>
      <c:layout>
        <c:manualLayout>
          <c:xMode val="edge"/>
          <c:yMode val="edge"/>
          <c:x val="8.6132613627546775E-2"/>
          <c:y val="0.93663126781576378"/>
          <c:w val="0.85258078922754121"/>
          <c:h val="5.66492430299946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6.1'!$C$35</c:f>
              <c:strCache>
                <c:ptCount val="1"/>
                <c:pt idx="0">
                  <c:v>SY1</c:v>
                </c:pt>
              </c:strCache>
            </c:strRef>
          </c:tx>
          <c:spPr>
            <a:ln w="28575" cap="rnd">
              <a:solidFill>
                <a:schemeClr val="bg2">
                  <a:lumMod val="50000"/>
                </a:schemeClr>
              </a:solidFill>
              <a:prstDash val="sysDash"/>
              <a:round/>
            </a:ln>
            <a:effectLst/>
          </c:spPr>
          <c:marker>
            <c:symbol val="triangle"/>
            <c:size val="7"/>
            <c:spPr>
              <a:solidFill>
                <a:schemeClr val="tx1"/>
              </a:solidFill>
              <a:ln w="9525">
                <a:noFill/>
              </a:ln>
              <a:effectLst/>
            </c:spPr>
          </c:marker>
          <c:cat>
            <c:strRef>
              <c:f>'Fig 6.1'!$B$36:$B$41</c:f>
              <c:strCache>
                <c:ptCount val="6"/>
                <c:pt idx="0">
                  <c:v>October</c:v>
                </c:pt>
                <c:pt idx="1">
                  <c:v>November</c:v>
                </c:pt>
                <c:pt idx="2">
                  <c:v>December</c:v>
                </c:pt>
                <c:pt idx="3">
                  <c:v>January</c:v>
                </c:pt>
                <c:pt idx="4">
                  <c:v>February</c:v>
                </c:pt>
                <c:pt idx="5">
                  <c:v>March</c:v>
                </c:pt>
              </c:strCache>
            </c:strRef>
          </c:cat>
          <c:val>
            <c:numRef>
              <c:f>'Fig 6.1'!$C$36:$C$41</c:f>
              <c:numCache>
                <c:formatCode>#,##0</c:formatCode>
                <c:ptCount val="6"/>
                <c:pt idx="0">
                  <c:v>1646</c:v>
                </c:pt>
                <c:pt idx="1">
                  <c:v>1666</c:v>
                </c:pt>
                <c:pt idx="2">
                  <c:v>924</c:v>
                </c:pt>
                <c:pt idx="3">
                  <c:v>1472</c:v>
                </c:pt>
                <c:pt idx="4">
                  <c:v>1321</c:v>
                </c:pt>
                <c:pt idx="5">
                  <c:v>1466</c:v>
                </c:pt>
              </c:numCache>
            </c:numRef>
          </c:val>
          <c:smooth val="0"/>
          <c:extLst>
            <c:ext xmlns:c16="http://schemas.microsoft.com/office/drawing/2014/chart" uri="{C3380CC4-5D6E-409C-BE32-E72D297353CC}">
              <c16:uniqueId val="{00000000-7EEE-4EA6-86FF-2E4601198384}"/>
            </c:ext>
          </c:extLst>
        </c:ser>
        <c:ser>
          <c:idx val="1"/>
          <c:order val="1"/>
          <c:tx>
            <c:strRef>
              <c:f>'Fig 6.1'!$D$35</c:f>
              <c:strCache>
                <c:ptCount val="1"/>
                <c:pt idx="0">
                  <c:v>SY2</c:v>
                </c:pt>
              </c:strCache>
            </c:strRef>
          </c:tx>
          <c:spPr>
            <a:ln w="28575" cap="rnd">
              <a:solidFill>
                <a:srgbClr val="2363AF"/>
              </a:solidFill>
              <a:round/>
            </a:ln>
            <a:effectLst/>
          </c:spPr>
          <c:marker>
            <c:symbol val="circle"/>
            <c:size val="7"/>
            <c:spPr>
              <a:solidFill>
                <a:schemeClr val="tx1"/>
              </a:solidFill>
              <a:ln w="9525">
                <a:noFill/>
              </a:ln>
              <a:effectLst/>
            </c:spPr>
          </c:marker>
          <c:cat>
            <c:strRef>
              <c:f>'Fig 6.1'!$B$36:$B$41</c:f>
              <c:strCache>
                <c:ptCount val="6"/>
                <c:pt idx="0">
                  <c:v>October</c:v>
                </c:pt>
                <c:pt idx="1">
                  <c:v>November</c:v>
                </c:pt>
                <c:pt idx="2">
                  <c:v>December</c:v>
                </c:pt>
                <c:pt idx="3">
                  <c:v>January</c:v>
                </c:pt>
                <c:pt idx="4">
                  <c:v>February</c:v>
                </c:pt>
                <c:pt idx="5">
                  <c:v>March</c:v>
                </c:pt>
              </c:strCache>
            </c:strRef>
          </c:cat>
          <c:val>
            <c:numRef>
              <c:f>'Fig 6.1'!$D$36:$D$41</c:f>
              <c:numCache>
                <c:formatCode>#,##0</c:formatCode>
                <c:ptCount val="6"/>
                <c:pt idx="0">
                  <c:v>3355</c:v>
                </c:pt>
                <c:pt idx="1">
                  <c:v>2557</c:v>
                </c:pt>
                <c:pt idx="2">
                  <c:v>1378</c:v>
                </c:pt>
                <c:pt idx="3">
                  <c:v>2046</c:v>
                </c:pt>
                <c:pt idx="4">
                  <c:v>2317</c:v>
                </c:pt>
                <c:pt idx="5">
                  <c:v>2138</c:v>
                </c:pt>
              </c:numCache>
            </c:numRef>
          </c:val>
          <c:smooth val="0"/>
          <c:extLst>
            <c:ext xmlns:c16="http://schemas.microsoft.com/office/drawing/2014/chart" uri="{C3380CC4-5D6E-409C-BE32-E72D297353CC}">
              <c16:uniqueId val="{00000001-7EEE-4EA6-86FF-2E4601198384}"/>
            </c:ext>
          </c:extLst>
        </c:ser>
        <c:dLbls>
          <c:showLegendKey val="0"/>
          <c:showVal val="0"/>
          <c:showCatName val="0"/>
          <c:showSerName val="0"/>
          <c:showPercent val="0"/>
          <c:showBubbleSize val="0"/>
        </c:dLbls>
        <c:marker val="1"/>
        <c:smooth val="0"/>
        <c:axId val="907970560"/>
        <c:axId val="907961920"/>
      </c:lineChart>
      <c:catAx>
        <c:axId val="907970560"/>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07961920"/>
        <c:crosses val="autoZero"/>
        <c:auto val="1"/>
        <c:lblAlgn val="ctr"/>
        <c:lblOffset val="100"/>
        <c:noMultiLvlLbl val="0"/>
      </c:catAx>
      <c:valAx>
        <c:axId val="90796192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Applications received</a:t>
                </a:r>
              </a:p>
            </c:rich>
          </c:tx>
          <c:layout>
            <c:manualLayout>
              <c:xMode val="edge"/>
              <c:yMode val="edge"/>
              <c:x val="6.40729186812078E-3"/>
              <c:y val="6.93074166918221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07970560"/>
        <c:crosses val="autoZero"/>
        <c:crossBetween val="between"/>
      </c:valAx>
      <c:spPr>
        <a:noFill/>
        <a:ln>
          <a:noFill/>
        </a:ln>
        <a:effectLst/>
      </c:spPr>
    </c:plotArea>
    <c:legend>
      <c:legendPos val="b"/>
      <c:layout>
        <c:manualLayout>
          <c:xMode val="edge"/>
          <c:yMode val="edge"/>
          <c:x val="0.37183684108738968"/>
          <c:y val="0.93988292887798097"/>
          <c:w val="0.30117719273167576"/>
          <c:h val="6.01170711220190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769037</xdr:colOff>
      <xdr:row>0</xdr:row>
      <xdr:rowOff>713384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371841</xdr:colOff>
      <xdr:row>1</xdr:row>
      <xdr:rowOff>2184</xdr:rowOff>
    </xdr:to>
    <xdr:pic>
      <xdr:nvPicPr>
        <xdr:cNvPr id="2" name="Picture 1" descr="image of the Ofgem logo" title="Ofgem logo">
          <a:extLst>
            <a:ext uri="{FF2B5EF4-FFF2-40B4-BE49-F238E27FC236}">
              <a16:creationId xmlns:a16="http://schemas.microsoft.com/office/drawing/2014/main" id="{375BA7EA-AB59-4117-AB66-FCF12095E9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6371" cy="716559"/>
        </a:xfrm>
        <a:prstGeom prst="rect">
          <a:avLst/>
        </a:prstGeom>
      </xdr:spPr>
    </xdr:pic>
    <xdr:clientData/>
  </xdr:twoCellAnchor>
  <xdr:twoCellAnchor>
    <xdr:from>
      <xdr:col>1</xdr:col>
      <xdr:colOff>20650</xdr:colOff>
      <xdr:row>11</xdr:row>
      <xdr:rowOff>3174</xdr:rowOff>
    </xdr:from>
    <xdr:to>
      <xdr:col>7</xdr:col>
      <xdr:colOff>89377</xdr:colOff>
      <xdr:row>34</xdr:row>
      <xdr:rowOff>129800</xdr:rowOff>
    </xdr:to>
    <xdr:graphicFrame macro="">
      <xdr:nvGraphicFramePr>
        <xdr:cNvPr id="4" name="Chart 3">
          <a:extLst>
            <a:ext uri="{FF2B5EF4-FFF2-40B4-BE49-F238E27FC236}">
              <a16:creationId xmlns:a16="http://schemas.microsoft.com/office/drawing/2014/main" id="{7F931531-EDFF-4E9C-80F0-B2AC24A0879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435400</xdr:colOff>
      <xdr:row>1</xdr:row>
      <xdr:rowOff>2184</xdr:rowOff>
    </xdr:to>
    <xdr:pic>
      <xdr:nvPicPr>
        <xdr:cNvPr id="2" name="Picture 1" descr="image of the Ofgem logo" title="Ofgem logo">
          <a:extLst>
            <a:ext uri="{FF2B5EF4-FFF2-40B4-BE49-F238E27FC236}">
              <a16:creationId xmlns:a16="http://schemas.microsoft.com/office/drawing/2014/main" id="{FD536F0E-17D3-4F76-A1D9-F91FAA47D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4565" cy="716559"/>
        </a:xfrm>
        <a:prstGeom prst="rect">
          <a:avLst/>
        </a:prstGeom>
      </xdr:spPr>
    </xdr:pic>
    <xdr:clientData/>
  </xdr:twoCellAnchor>
  <xdr:twoCellAnchor>
    <xdr:from>
      <xdr:col>0</xdr:col>
      <xdr:colOff>184297</xdr:colOff>
      <xdr:row>8</xdr:row>
      <xdr:rowOff>168421</xdr:rowOff>
    </xdr:from>
    <xdr:to>
      <xdr:col>6</xdr:col>
      <xdr:colOff>230377</xdr:colOff>
      <xdr:row>32</xdr:row>
      <xdr:rowOff>38129</xdr:rowOff>
    </xdr:to>
    <xdr:graphicFrame macro="">
      <xdr:nvGraphicFramePr>
        <xdr:cNvPr id="4" name="Chart 3">
          <a:extLst>
            <a:ext uri="{FF2B5EF4-FFF2-40B4-BE49-F238E27FC236}">
              <a16:creationId xmlns:a16="http://schemas.microsoft.com/office/drawing/2014/main" id="{91C333A6-889A-4CB3-8B47-F8203415B0D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84256</xdr:colOff>
      <xdr:row>1</xdr:row>
      <xdr:rowOff>2184</xdr:rowOff>
    </xdr:to>
    <xdr:pic>
      <xdr:nvPicPr>
        <xdr:cNvPr id="2" name="Picture 1" descr="image of the Ofgem logo" title="Ofgem logo">
          <a:extLst>
            <a:ext uri="{FF2B5EF4-FFF2-40B4-BE49-F238E27FC236}">
              <a16:creationId xmlns:a16="http://schemas.microsoft.com/office/drawing/2014/main" id="{3A41390C-BEDA-4414-A9D5-AD5DFF879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6371" cy="7165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2915541</xdr:colOff>
      <xdr:row>1</xdr:row>
      <xdr:rowOff>2184</xdr:rowOff>
    </xdr:to>
    <xdr:pic>
      <xdr:nvPicPr>
        <xdr:cNvPr id="2" name="Picture 1" descr="image of the Ofgem logo" title="Ofgem logo">
          <a:extLst>
            <a:ext uri="{FF2B5EF4-FFF2-40B4-BE49-F238E27FC236}">
              <a16:creationId xmlns:a16="http://schemas.microsoft.com/office/drawing/2014/main" id="{5FF794C9-AE42-47CE-888E-9B868A0E0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430" cy="71655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2915541</xdr:colOff>
      <xdr:row>1</xdr:row>
      <xdr:rowOff>2184</xdr:rowOff>
    </xdr:to>
    <xdr:pic>
      <xdr:nvPicPr>
        <xdr:cNvPr id="2" name="Picture 1" descr="image of the Ofgem logo" title="Ofgem logo">
          <a:extLst>
            <a:ext uri="{FF2B5EF4-FFF2-40B4-BE49-F238E27FC236}">
              <a16:creationId xmlns:a16="http://schemas.microsoft.com/office/drawing/2014/main" id="{277422BA-344E-4659-BA49-7D6F9EF254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4615" cy="71655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2906016</xdr:colOff>
      <xdr:row>1</xdr:row>
      <xdr:rowOff>2184</xdr:rowOff>
    </xdr:to>
    <xdr:pic>
      <xdr:nvPicPr>
        <xdr:cNvPr id="2" name="Picture 1" descr="image of the Ofgem logo" title="Ofgem logo">
          <a:extLst>
            <a:ext uri="{FF2B5EF4-FFF2-40B4-BE49-F238E27FC236}">
              <a16:creationId xmlns:a16="http://schemas.microsoft.com/office/drawing/2014/main" id="{30A11792-8456-40A7-89F1-85C4BD2F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4615" cy="71655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694381</xdr:colOff>
      <xdr:row>1</xdr:row>
      <xdr:rowOff>2184</xdr:rowOff>
    </xdr:to>
    <xdr:pic>
      <xdr:nvPicPr>
        <xdr:cNvPr id="2" name="Picture 1" descr="image of the Ofgem logo" title="Ofgem logo">
          <a:extLst>
            <a:ext uri="{FF2B5EF4-FFF2-40B4-BE49-F238E27FC236}">
              <a16:creationId xmlns:a16="http://schemas.microsoft.com/office/drawing/2014/main" id="{6134ECD9-5BA7-4065-8D9A-AFECF7FF2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2235" cy="716559"/>
        </a:xfrm>
        <a:prstGeom prst="rect">
          <a:avLst/>
        </a:prstGeom>
      </xdr:spPr>
    </xdr:pic>
    <xdr:clientData/>
  </xdr:twoCellAnchor>
  <xdr:twoCellAnchor>
    <xdr:from>
      <xdr:col>0</xdr:col>
      <xdr:colOff>209726</xdr:colOff>
      <xdr:row>10</xdr:row>
      <xdr:rowOff>142990</xdr:rowOff>
    </xdr:from>
    <xdr:to>
      <xdr:col>6</xdr:col>
      <xdr:colOff>189173</xdr:colOff>
      <xdr:row>32</xdr:row>
      <xdr:rowOff>107686</xdr:rowOff>
    </xdr:to>
    <xdr:graphicFrame macro="">
      <xdr:nvGraphicFramePr>
        <xdr:cNvPr id="4" name="Chart 3">
          <a:extLst>
            <a:ext uri="{FF2B5EF4-FFF2-40B4-BE49-F238E27FC236}">
              <a16:creationId xmlns:a16="http://schemas.microsoft.com/office/drawing/2014/main" id="{B3F15DE6-9229-4138-8F9B-B0AD1DC62EE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46</xdr:colOff>
      <xdr:row>1</xdr:row>
      <xdr:rowOff>2184</xdr:rowOff>
    </xdr:to>
    <xdr:pic>
      <xdr:nvPicPr>
        <xdr:cNvPr id="2" name="Picture 1" descr="image of the Ofgem logo" title="Ofgem logo">
          <a:extLst>
            <a:ext uri="{FF2B5EF4-FFF2-40B4-BE49-F238E27FC236}">
              <a16:creationId xmlns:a16="http://schemas.microsoft.com/office/drawing/2014/main" id="{10721D45-3320-4452-B552-475E5763D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3033" cy="713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311458</xdr:colOff>
      <xdr:row>1</xdr:row>
      <xdr:rowOff>2184</xdr:rowOff>
    </xdr:to>
    <xdr:pic>
      <xdr:nvPicPr>
        <xdr:cNvPr id="2" name="Picture 1" descr="image of the Ofgem logo" title="Ofgem logo">
          <a:extLst>
            <a:ext uri="{FF2B5EF4-FFF2-40B4-BE49-F238E27FC236}">
              <a16:creationId xmlns:a16="http://schemas.microsoft.com/office/drawing/2014/main" id="{4CEED69A-E384-4ABC-A821-B666027AD3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3770" cy="716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502919</xdr:colOff>
      <xdr:row>1</xdr:row>
      <xdr:rowOff>2184</xdr:rowOff>
    </xdr:to>
    <xdr:pic>
      <xdr:nvPicPr>
        <xdr:cNvPr id="2" name="Picture 1" descr="image of the Ofgem logo" title="Ofgem logo">
          <a:extLst>
            <a:ext uri="{FF2B5EF4-FFF2-40B4-BE49-F238E27FC236}">
              <a16:creationId xmlns:a16="http://schemas.microsoft.com/office/drawing/2014/main" id="{9DC76E89-EFE5-4790-8923-605E2595F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0857" cy="716559"/>
        </a:xfrm>
        <a:prstGeom prst="rect">
          <a:avLst/>
        </a:prstGeom>
      </xdr:spPr>
    </xdr:pic>
    <xdr:clientData/>
  </xdr:twoCellAnchor>
  <xdr:twoCellAnchor>
    <xdr:from>
      <xdr:col>0</xdr:col>
      <xdr:colOff>99298</xdr:colOff>
      <xdr:row>13</xdr:row>
      <xdr:rowOff>125514</xdr:rowOff>
    </xdr:from>
    <xdr:to>
      <xdr:col>9</xdr:col>
      <xdr:colOff>156571</xdr:colOff>
      <xdr:row>35</xdr:row>
      <xdr:rowOff>161321</xdr:rowOff>
    </xdr:to>
    <xdr:graphicFrame macro="">
      <xdr:nvGraphicFramePr>
        <xdr:cNvPr id="3" name="Chart 2">
          <a:extLst>
            <a:ext uri="{FF2B5EF4-FFF2-40B4-BE49-F238E27FC236}">
              <a16:creationId xmlns:a16="http://schemas.microsoft.com/office/drawing/2014/main" id="{BEF67616-5743-4668-95D9-E12033E04EF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314633</xdr:colOff>
      <xdr:row>1</xdr:row>
      <xdr:rowOff>2184</xdr:rowOff>
    </xdr:to>
    <xdr:pic>
      <xdr:nvPicPr>
        <xdr:cNvPr id="2" name="Picture 1" descr="image of the Ofgem logo" title="Ofgem logo">
          <a:extLst>
            <a:ext uri="{FF2B5EF4-FFF2-40B4-BE49-F238E27FC236}">
              <a16:creationId xmlns:a16="http://schemas.microsoft.com/office/drawing/2014/main" id="{2658141A-996F-4D0E-9C7A-B6A448FAE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1818" cy="716559"/>
        </a:xfrm>
        <a:prstGeom prst="rect">
          <a:avLst/>
        </a:prstGeom>
      </xdr:spPr>
    </xdr:pic>
    <xdr:clientData/>
  </xdr:twoCellAnchor>
  <xdr:twoCellAnchor>
    <xdr:from>
      <xdr:col>1</xdr:col>
      <xdr:colOff>46868</xdr:colOff>
      <xdr:row>10</xdr:row>
      <xdr:rowOff>131078</xdr:rowOff>
    </xdr:from>
    <xdr:to>
      <xdr:col>5</xdr:col>
      <xdr:colOff>533050</xdr:colOff>
      <xdr:row>28</xdr:row>
      <xdr:rowOff>34954</xdr:rowOff>
    </xdr:to>
    <xdr:graphicFrame macro="">
      <xdr:nvGraphicFramePr>
        <xdr:cNvPr id="4" name="Chart 3">
          <a:extLst>
            <a:ext uri="{FF2B5EF4-FFF2-40B4-BE49-F238E27FC236}">
              <a16:creationId xmlns:a16="http://schemas.microsoft.com/office/drawing/2014/main" id="{D0DEA493-3A7E-402C-A414-D4010C2F2B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37389</xdr:colOff>
      <xdr:row>1</xdr:row>
      <xdr:rowOff>2184</xdr:rowOff>
    </xdr:to>
    <xdr:pic>
      <xdr:nvPicPr>
        <xdr:cNvPr id="2" name="Picture 1" descr="image of the Ofgem logo" title="Ofgem logo">
          <a:extLst>
            <a:ext uri="{FF2B5EF4-FFF2-40B4-BE49-F238E27FC236}">
              <a16:creationId xmlns:a16="http://schemas.microsoft.com/office/drawing/2014/main" id="{D90B3656-F567-4267-B752-09435B98E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4032" cy="716559"/>
        </a:xfrm>
        <a:prstGeom prst="rect">
          <a:avLst/>
        </a:prstGeom>
      </xdr:spPr>
    </xdr:pic>
    <xdr:clientData/>
  </xdr:twoCellAnchor>
  <xdr:twoCellAnchor editAs="oneCell">
    <xdr:from>
      <xdr:col>1</xdr:col>
      <xdr:colOff>73082</xdr:colOff>
      <xdr:row>11</xdr:row>
      <xdr:rowOff>3175</xdr:rowOff>
    </xdr:from>
    <xdr:to>
      <xdr:col>5</xdr:col>
      <xdr:colOff>1121028</xdr:colOff>
      <xdr:row>46</xdr:row>
      <xdr:rowOff>67403</xdr:rowOff>
    </xdr:to>
    <xdr:pic>
      <xdr:nvPicPr>
        <xdr:cNvPr id="3" name="Picture 2" descr="A map showing the regions in England and Wales with the number of grants paid by technology type shown for each region.">
          <a:extLst>
            <a:ext uri="{FF2B5EF4-FFF2-40B4-BE49-F238E27FC236}">
              <a16:creationId xmlns:a16="http://schemas.microsoft.com/office/drawing/2014/main" id="{839E881B-4519-102C-4580-AEA3C97DCC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1545" y="2511134"/>
          <a:ext cx="6194942" cy="6181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637172</xdr:colOff>
      <xdr:row>1</xdr:row>
      <xdr:rowOff>2184</xdr:rowOff>
    </xdr:to>
    <xdr:pic>
      <xdr:nvPicPr>
        <xdr:cNvPr id="2" name="Picture 1" descr="image of the Ofgem logo" title="Ofgem logo">
          <a:extLst>
            <a:ext uri="{FF2B5EF4-FFF2-40B4-BE49-F238E27FC236}">
              <a16:creationId xmlns:a16="http://schemas.microsoft.com/office/drawing/2014/main" id="{674854A9-9430-497B-8D59-842C49184C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3013" cy="716559"/>
        </a:xfrm>
        <a:prstGeom prst="rect">
          <a:avLst/>
        </a:prstGeom>
      </xdr:spPr>
    </xdr:pic>
    <xdr:clientData/>
  </xdr:twoCellAnchor>
  <xdr:twoCellAnchor>
    <xdr:from>
      <xdr:col>1</xdr:col>
      <xdr:colOff>46868</xdr:colOff>
      <xdr:row>11</xdr:row>
      <xdr:rowOff>148555</xdr:rowOff>
    </xdr:from>
    <xdr:to>
      <xdr:col>6</xdr:col>
      <xdr:colOff>303646</xdr:colOff>
      <xdr:row>28</xdr:row>
      <xdr:rowOff>63804</xdr:rowOff>
    </xdr:to>
    <xdr:graphicFrame macro="">
      <xdr:nvGraphicFramePr>
        <xdr:cNvPr id="4" name="Chart 3">
          <a:extLst>
            <a:ext uri="{FF2B5EF4-FFF2-40B4-BE49-F238E27FC236}">
              <a16:creationId xmlns:a16="http://schemas.microsoft.com/office/drawing/2014/main" id="{46E81760-90C2-47B9-8D0B-AB60D9C8ED1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640347</xdr:colOff>
      <xdr:row>1</xdr:row>
      <xdr:rowOff>2184</xdr:rowOff>
    </xdr:to>
    <xdr:pic>
      <xdr:nvPicPr>
        <xdr:cNvPr id="2" name="Picture 1" descr="image of the Ofgem logo" title="Ofgem logo">
          <a:extLst>
            <a:ext uri="{FF2B5EF4-FFF2-40B4-BE49-F238E27FC236}">
              <a16:creationId xmlns:a16="http://schemas.microsoft.com/office/drawing/2014/main" id="{DE218B5B-3F9A-4782-9EDD-2A3F1375C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6371" cy="716559"/>
        </a:xfrm>
        <a:prstGeom prst="rect">
          <a:avLst/>
        </a:prstGeom>
      </xdr:spPr>
    </xdr:pic>
    <xdr:clientData/>
  </xdr:twoCellAnchor>
  <xdr:twoCellAnchor>
    <xdr:from>
      <xdr:col>0</xdr:col>
      <xdr:colOff>168422</xdr:colOff>
      <xdr:row>11</xdr:row>
      <xdr:rowOff>46866</xdr:rowOff>
    </xdr:from>
    <xdr:to>
      <xdr:col>7</xdr:col>
      <xdr:colOff>38316</xdr:colOff>
      <xdr:row>32</xdr:row>
      <xdr:rowOff>150333</xdr:rowOff>
    </xdr:to>
    <xdr:graphicFrame macro="">
      <xdr:nvGraphicFramePr>
        <xdr:cNvPr id="4" name="Chart 3">
          <a:extLst>
            <a:ext uri="{FF2B5EF4-FFF2-40B4-BE49-F238E27FC236}">
              <a16:creationId xmlns:a16="http://schemas.microsoft.com/office/drawing/2014/main" id="{28593A39-2972-4B50-86F0-3DE79D382F0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637172</xdr:colOff>
      <xdr:row>1</xdr:row>
      <xdr:rowOff>2184</xdr:rowOff>
    </xdr:to>
    <xdr:pic>
      <xdr:nvPicPr>
        <xdr:cNvPr id="2" name="Picture 1" descr="image of the Ofgem logo" title="Ofgem logo">
          <a:extLst>
            <a:ext uri="{FF2B5EF4-FFF2-40B4-BE49-F238E27FC236}">
              <a16:creationId xmlns:a16="http://schemas.microsoft.com/office/drawing/2014/main" id="{3BD5B6D7-2797-480F-9D3E-8847F3FEB7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26371"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tabSelected="1" zoomScale="109" zoomScaleNormal="109" workbookViewId="0"/>
  </sheetViews>
  <sheetFormatPr defaultColWidth="9.23046875" defaultRowHeight="13.5" x14ac:dyDescent="0.3"/>
  <cols>
    <col min="1" max="1" width="2.61328125" style="2" customWidth="1"/>
    <col min="2" max="2" width="26.15234375" style="2" customWidth="1"/>
    <col min="3" max="3" width="19.4609375" style="2" customWidth="1"/>
    <col min="4" max="4" width="47.15234375" style="2" customWidth="1"/>
    <col min="5" max="16384" width="9.23046875" style="2"/>
  </cols>
  <sheetData>
    <row r="1" spans="1:2" ht="56.9" customHeight="1" x14ac:dyDescent="0.3"/>
    <row r="2" spans="1:2" x14ac:dyDescent="0.3">
      <c r="A2" s="1"/>
    </row>
    <row r="3" spans="1:2" ht="17.5" x14ac:dyDescent="0.35">
      <c r="B3" s="3" t="s">
        <v>0</v>
      </c>
    </row>
    <row r="6" spans="1:2" x14ac:dyDescent="0.3">
      <c r="B6" s="4" t="s">
        <v>1</v>
      </c>
    </row>
    <row r="7" spans="1:2" x14ac:dyDescent="0.3">
      <c r="B7" s="4" t="s">
        <v>2</v>
      </c>
    </row>
    <row r="9" spans="1:2" x14ac:dyDescent="0.3">
      <c r="B9" s="5" t="s">
        <v>3</v>
      </c>
    </row>
    <row r="11" spans="1:2" x14ac:dyDescent="0.3">
      <c r="B11" s="9" t="s">
        <v>4</v>
      </c>
    </row>
    <row r="12" spans="1:2" x14ac:dyDescent="0.3">
      <c r="B12" s="9" t="s">
        <v>5</v>
      </c>
    </row>
    <row r="13" spans="1:2" x14ac:dyDescent="0.3">
      <c r="B13" s="9" t="s">
        <v>6</v>
      </c>
    </row>
    <row r="15" spans="1:2" x14ac:dyDescent="0.3">
      <c r="B15" s="9" t="s">
        <v>7</v>
      </c>
    </row>
    <row r="16" spans="1:2" x14ac:dyDescent="0.3">
      <c r="B16" s="9" t="s">
        <v>8</v>
      </c>
    </row>
    <row r="17" spans="2:2" x14ac:dyDescent="0.3">
      <c r="B17" s="9" t="s">
        <v>9</v>
      </c>
    </row>
    <row r="18" spans="2:2" x14ac:dyDescent="0.3">
      <c r="B18" s="9" t="s">
        <v>10</v>
      </c>
    </row>
    <row r="19" spans="2:2" x14ac:dyDescent="0.3">
      <c r="B19" s="9" t="s">
        <v>11</v>
      </c>
    </row>
    <row r="20" spans="2:2" x14ac:dyDescent="0.3">
      <c r="B20" s="9" t="s">
        <v>12</v>
      </c>
    </row>
    <row r="22" spans="2:2" x14ac:dyDescent="0.3">
      <c r="B22" s="9" t="s">
        <v>13</v>
      </c>
    </row>
    <row r="24" spans="2:2" x14ac:dyDescent="0.3">
      <c r="B24" s="9" t="s">
        <v>14</v>
      </c>
    </row>
    <row r="25" spans="2:2" x14ac:dyDescent="0.3">
      <c r="B25" s="9" t="s">
        <v>15</v>
      </c>
    </row>
    <row r="26" spans="2:2" x14ac:dyDescent="0.3">
      <c r="B26" s="9" t="s">
        <v>16</v>
      </c>
    </row>
    <row r="27" spans="2:2" x14ac:dyDescent="0.3">
      <c r="B27" s="9" t="s">
        <v>17</v>
      </c>
    </row>
    <row r="29" spans="2:2" x14ac:dyDescent="0.3">
      <c r="B29" s="9" t="s">
        <v>18</v>
      </c>
    </row>
    <row r="33" spans="2:4" x14ac:dyDescent="0.3">
      <c r="B33" s="57" t="s">
        <v>19</v>
      </c>
      <c r="C33" s="57" t="s">
        <v>20</v>
      </c>
      <c r="D33" s="57" t="s">
        <v>21</v>
      </c>
    </row>
    <row r="34" spans="2:4" x14ac:dyDescent="0.3">
      <c r="B34" s="58" t="s">
        <v>22</v>
      </c>
      <c r="C34" s="59">
        <v>45504</v>
      </c>
      <c r="D34" s="60"/>
    </row>
    <row r="35" spans="2:4" x14ac:dyDescent="0.3">
      <c r="B35" s="58"/>
      <c r="C35" s="58"/>
      <c r="D35" s="61"/>
    </row>
    <row r="36" spans="2:4" x14ac:dyDescent="0.3">
      <c r="B36" s="58"/>
      <c r="C36" s="62"/>
      <c r="D36" s="61"/>
    </row>
  </sheetData>
  <phoneticPr fontId="12" type="noConversion"/>
  <hyperlinks>
    <hyperlink ref="B11" location="'Fig 2.1'!A1" display="Figure 2.1: Summary of grant application process and volumes" xr:uid="{559E1A3C-25CD-41B7-B435-1E1AFCBE6168}"/>
    <hyperlink ref="B12" location="'Fig 2.2'!A1" display="Figure 2.2: Applications received by technology type" xr:uid="{15A0C551-5924-4839-A582-AF183DDCEE77}"/>
    <hyperlink ref="B13" location="'Fig 2.3'!A1" display="Figure 2.3: Comparison of monthly BUS redemption applications in SY1 and SY2" xr:uid="{9600ABF1-361B-4783-8CC4-73A008071CD1}"/>
    <hyperlink ref="B15" location="'Fig 3.1'!A1" display="Figure 3.1: Grants paid by technology type on the BUS since scheme launch" xr:uid="{82049C8F-82E2-4A35-AF7F-B5637FBE030C}"/>
    <hyperlink ref="B16" location="'Fig 3.2'!A1" display="Figure 3.2: Regional distribution of grants paid by technology type" xr:uid="{F4C72CCE-BA6D-4459-83ED-0B8ED0BAE6D9}"/>
    <hyperlink ref="B17" location="'Fig 3.3'!A1" display="Figure 3.3: Heating systems replaced since scheme launch" xr:uid="{4AC7233A-3496-45B0-AB1F-41A0FA5C754D}"/>
    <hyperlink ref="B18" location="'Fig 3.4'!A1" display="Figure 3.4: Proportion of grants paid for domestic vs non-domestic installations" xr:uid="{3479D673-0CAC-4605-BC1C-41CCAAA4D84B}"/>
    <hyperlink ref="B19" location="'Fig 3.5'!A1" display="Figure 3.5: Average total quote amount for BUS grants paid (grant value included)" xr:uid="{B9085B83-AC23-4592-81C4-266F4C3DF16B}"/>
    <hyperlink ref="B20" location="'Fig 3.6'!A1" display="Figure 3.6: Distribution of installation quotes by technology type (grant value included)" xr:uid="{20FB0665-0D57-4CB2-BCEE-4D048D8A41AA}"/>
    <hyperlink ref="B22" location="'Fig 4.1'!A1" display="Figure 4.1: Applications submitted by the top 30 installers" xr:uid="{189DDF3D-52BA-46D7-A67B-DFD9AE24D532}"/>
    <hyperlink ref="B24" location="'Fig 5.1'!A1" display="Figure 5.1: Statistical and targeted audits – Scheme Year 2" xr:uid="{3356BE6A-33A8-482D-8AE0-CBBA926867F4}"/>
    <hyperlink ref="B25" location="'Fig 5.2'!A1" display="Figure 5.2: Statistical audit non-compliances – Scheme Year 2" xr:uid="{C7E9B6F5-8017-4D7E-ABD3-4CC0B8AC0E01}"/>
    <hyperlink ref="B26" location="'Fig 5.3'!A1" display="Figure 5.3: Summary of compliance cases – Scheme Year 2" xr:uid="{A5C8427D-AD9A-4842-ADD4-CB98E7E6DB6B}"/>
    <hyperlink ref="B27" location="'Fig 5.4'!A1" display="Figure 5.4: Most common non-compliances – Scheme Year 2" xr:uid="{35E659C8-5A85-4F23-A922-26236DF28147}"/>
    <hyperlink ref="B29" location="'Fig 6.1'!A1" display="Figure 6.1: Application volumes October to March in SY1 and SY2" xr:uid="{8B9FACDF-8963-4C2B-A52A-00695FCB5B6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4938D-8EF3-482C-A82A-FC1183D677D5}">
  <dimension ref="A1:F68"/>
  <sheetViews>
    <sheetView topLeftCell="A48" zoomScale="109" zoomScaleNormal="109" workbookViewId="0">
      <selection activeCell="B68" sqref="B68"/>
    </sheetView>
  </sheetViews>
  <sheetFormatPr defaultColWidth="9.23046875" defaultRowHeight="13.5" x14ac:dyDescent="0.3"/>
  <cols>
    <col min="1" max="1" width="2.61328125" style="2" customWidth="1"/>
    <col min="2" max="2" width="19" style="2" customWidth="1"/>
    <col min="3" max="6" width="11.765625" style="2" customWidth="1"/>
    <col min="7" max="9" width="13.765625" style="2" customWidth="1"/>
    <col min="10" max="14" width="6.61328125" style="2" customWidth="1"/>
    <col min="15" max="16384" width="9.23046875" style="2"/>
  </cols>
  <sheetData>
    <row r="1" spans="1:2" ht="56.9" customHeight="1" x14ac:dyDescent="0.3"/>
    <row r="2" spans="1:2" x14ac:dyDescent="0.3">
      <c r="A2" s="1"/>
    </row>
    <row r="3" spans="1:2" ht="17.5" x14ac:dyDescent="0.35">
      <c r="B3" s="3" t="s">
        <v>0</v>
      </c>
    </row>
    <row r="6" spans="1:2" ht="14.5" x14ac:dyDescent="0.3">
      <c r="B6" s="6" t="s">
        <v>154</v>
      </c>
    </row>
    <row r="7" spans="1:2" x14ac:dyDescent="0.3">
      <c r="B7" s="4"/>
    </row>
    <row r="8" spans="1:2" x14ac:dyDescent="0.3">
      <c r="B8" s="20" t="s">
        <v>89</v>
      </c>
    </row>
    <row r="9" spans="1:2" ht="13.5" customHeight="1" x14ac:dyDescent="0.3">
      <c r="B9" s="21" t="s">
        <v>171</v>
      </c>
    </row>
    <row r="10" spans="1:2" ht="13.5" customHeight="1" x14ac:dyDescent="0.3">
      <c r="B10" s="21" t="s">
        <v>90</v>
      </c>
    </row>
    <row r="11" spans="1:2" ht="13.5" customHeight="1" x14ac:dyDescent="0.3">
      <c r="B11" s="21"/>
    </row>
    <row r="12" spans="1:2" ht="13.5" customHeight="1" x14ac:dyDescent="0.3">
      <c r="B12" s="21"/>
    </row>
    <row r="13" spans="1:2" ht="13.5" customHeight="1" x14ac:dyDescent="0.3"/>
    <row r="14" spans="1:2" ht="13.5" customHeight="1" x14ac:dyDescent="0.3"/>
    <row r="37" spans="2:6" x14ac:dyDescent="0.3">
      <c r="B37" s="6" t="s">
        <v>155</v>
      </c>
    </row>
    <row r="38" spans="2:6" ht="28" customHeight="1" x14ac:dyDescent="0.3">
      <c r="C38" s="32" t="s">
        <v>30</v>
      </c>
      <c r="D38" s="32" t="s">
        <v>31</v>
      </c>
      <c r="E38" s="32" t="s">
        <v>32</v>
      </c>
      <c r="F38" s="32" t="s">
        <v>33</v>
      </c>
    </row>
    <row r="39" spans="2:6" x14ac:dyDescent="0.3">
      <c r="B39" s="29" t="str">
        <f>"£7,501"&amp;CHAR(10)&amp;" to "&amp;CHAR(10)&amp;"£10,000"</f>
        <v>£7,501
 to 
£10,000</v>
      </c>
      <c r="C39" s="33">
        <v>4.778491346467835E-2</v>
      </c>
      <c r="D39" s="33"/>
      <c r="E39" s="33">
        <v>0</v>
      </c>
      <c r="F39" s="33">
        <v>0</v>
      </c>
    </row>
    <row r="40" spans="2:6" x14ac:dyDescent="0.3">
      <c r="B40" s="29" t="str">
        <f>"£10,001"&amp;CHAR(10)&amp;" to "&amp;CHAR(10)&amp;"£12,500"</f>
        <v>£10,001
 to 
£12,500</v>
      </c>
      <c r="C40" s="33">
        <v>0.3067922063785784</v>
      </c>
      <c r="D40" s="33">
        <v>0</v>
      </c>
      <c r="E40" s="33">
        <v>0.18604651162790697</v>
      </c>
      <c r="F40" s="33">
        <v>0.14285714285714285</v>
      </c>
    </row>
    <row r="41" spans="2:6" x14ac:dyDescent="0.3">
      <c r="B41" s="29" t="str">
        <f>"£12,501"&amp;CHAR(10)&amp;" to "&amp;CHAR(10)&amp;"£15,000"</f>
        <v>£12,501
 to 
£15,000</v>
      </c>
      <c r="C41" s="33">
        <v>0.34673995863720475</v>
      </c>
      <c r="D41" s="33">
        <v>9.683426443202979E-2</v>
      </c>
      <c r="E41" s="33">
        <v>0.21511627906976744</v>
      </c>
      <c r="F41" s="33">
        <v>0.14285714285714285</v>
      </c>
    </row>
    <row r="42" spans="2:6" x14ac:dyDescent="0.3">
      <c r="B42" s="29" t="str">
        <f>"£15,001"&amp;CHAR(10)&amp;" to "&amp;CHAR(10)&amp;"£20,000"</f>
        <v>£15,001
 to 
£20,000</v>
      </c>
      <c r="C42" s="33">
        <v>0.29449221726352454</v>
      </c>
      <c r="D42" s="33">
        <v>0.23836126629422719</v>
      </c>
      <c r="E42" s="33">
        <v>0.37790697674418605</v>
      </c>
      <c r="F42" s="33">
        <v>0.2857142857142857</v>
      </c>
    </row>
    <row r="43" spans="2:6" x14ac:dyDescent="0.3">
      <c r="B43" s="29" t="str">
        <f>"£20,001"&amp;CHAR(10)&amp;" to "&amp;CHAR(10)&amp;"£30,000"</f>
        <v>£20,001
 to 
£30,000</v>
      </c>
      <c r="C43" s="33">
        <v>4.1907042560139331E-3</v>
      </c>
      <c r="D43" s="33">
        <v>0.34078212290502791</v>
      </c>
      <c r="E43" s="33">
        <v>0.22093023255813954</v>
      </c>
      <c r="F43" s="33">
        <v>0.21428571428571427</v>
      </c>
    </row>
    <row r="44" spans="2:6" x14ac:dyDescent="0.3">
      <c r="B44" s="29" t="str">
        <f>"£30,001"&amp;CHAR(10)&amp;" to "&amp;CHAR(10)&amp;"£50,000"</f>
        <v>£30,001
 to 
£50,000</v>
      </c>
      <c r="C44" s="33"/>
      <c r="D44" s="33">
        <v>0.31098696461824954</v>
      </c>
      <c r="E44" s="33">
        <v>0</v>
      </c>
      <c r="F44" s="33">
        <v>0.21428571428571427</v>
      </c>
    </row>
    <row r="45" spans="2:6" x14ac:dyDescent="0.3">
      <c r="B45" s="29" t="str">
        <f>"£50,001"&amp;CHAR(10)&amp;" or "&amp;CHAR(10)&amp;"more"</f>
        <v>£50,001
 or 
more</v>
      </c>
      <c r="C45" s="33"/>
      <c r="D45" s="33">
        <v>1.3035381750465549E-2</v>
      </c>
      <c r="E45" s="33"/>
      <c r="F45" s="33">
        <v>0</v>
      </c>
    </row>
    <row r="48" spans="2:6" x14ac:dyDescent="0.3">
      <c r="B48" s="6" t="s">
        <v>91</v>
      </c>
    </row>
    <row r="49" spans="2:6" ht="28" customHeight="1" x14ac:dyDescent="0.3">
      <c r="C49" s="32" t="s">
        <v>30</v>
      </c>
      <c r="D49" s="32" t="s">
        <v>31</v>
      </c>
      <c r="E49" s="32" t="s">
        <v>32</v>
      </c>
      <c r="F49" s="32" t="s">
        <v>33</v>
      </c>
    </row>
    <row r="50" spans="2:6" x14ac:dyDescent="0.3">
      <c r="B50" s="30" t="s">
        <v>92</v>
      </c>
      <c r="C50" s="31">
        <v>878</v>
      </c>
      <c r="D50" s="31">
        <v>0</v>
      </c>
      <c r="E50" s="31">
        <v>0</v>
      </c>
      <c r="F50" s="31">
        <v>0</v>
      </c>
    </row>
    <row r="51" spans="2:6" x14ac:dyDescent="0.3">
      <c r="B51" s="29" t="s">
        <v>93</v>
      </c>
      <c r="C51" s="31">
        <v>5637</v>
      </c>
      <c r="D51" s="31">
        <v>0</v>
      </c>
      <c r="E51" s="31">
        <v>32</v>
      </c>
      <c r="F51" s="31">
        <v>2</v>
      </c>
    </row>
    <row r="52" spans="2:6" x14ac:dyDescent="0.3">
      <c r="B52" s="29" t="s">
        <v>94</v>
      </c>
      <c r="C52" s="31">
        <v>6371</v>
      </c>
      <c r="D52" s="31">
        <v>52</v>
      </c>
      <c r="E52" s="31">
        <v>37</v>
      </c>
      <c r="F52" s="31">
        <v>2</v>
      </c>
    </row>
    <row r="53" spans="2:6" x14ac:dyDescent="0.3">
      <c r="B53" s="29" t="s">
        <v>95</v>
      </c>
      <c r="C53" s="31">
        <v>5411</v>
      </c>
      <c r="D53" s="31">
        <v>128</v>
      </c>
      <c r="E53" s="31">
        <v>65</v>
      </c>
      <c r="F53" s="31">
        <v>4</v>
      </c>
    </row>
    <row r="54" spans="2:6" x14ac:dyDescent="0.3">
      <c r="B54" s="29" t="s">
        <v>96</v>
      </c>
      <c r="C54" s="31">
        <v>77</v>
      </c>
      <c r="D54" s="31">
        <v>183</v>
      </c>
      <c r="E54" s="31">
        <v>38</v>
      </c>
      <c r="F54" s="31">
        <v>3</v>
      </c>
    </row>
    <row r="55" spans="2:6" x14ac:dyDescent="0.3">
      <c r="B55" s="29" t="s">
        <v>97</v>
      </c>
      <c r="C55" s="31">
        <v>0</v>
      </c>
      <c r="D55" s="31">
        <v>167</v>
      </c>
      <c r="E55" s="31">
        <v>0</v>
      </c>
      <c r="F55" s="31">
        <v>3</v>
      </c>
    </row>
    <row r="56" spans="2:6" x14ac:dyDescent="0.3">
      <c r="B56" s="29" t="s">
        <v>98</v>
      </c>
      <c r="C56" s="31">
        <v>0</v>
      </c>
      <c r="D56" s="31">
        <v>7</v>
      </c>
      <c r="E56" s="31">
        <v>0</v>
      </c>
      <c r="F56" s="31">
        <v>0</v>
      </c>
    </row>
    <row r="59" spans="2:6" x14ac:dyDescent="0.3">
      <c r="B59" s="2" t="s">
        <v>36</v>
      </c>
    </row>
    <row r="60" spans="2:6" x14ac:dyDescent="0.3">
      <c r="B60" s="2" t="s">
        <v>37</v>
      </c>
    </row>
    <row r="61" spans="2:6" x14ac:dyDescent="0.3">
      <c r="B61" s="2" t="s">
        <v>38</v>
      </c>
    </row>
    <row r="63" spans="2:6" ht="14.5" x14ac:dyDescent="0.3">
      <c r="B63" s="2" t="s">
        <v>152</v>
      </c>
    </row>
    <row r="64" spans="2:6" x14ac:dyDescent="0.3">
      <c r="B64" s="2" t="s">
        <v>153</v>
      </c>
    </row>
    <row r="65" spans="2:2" x14ac:dyDescent="0.3">
      <c r="B65" s="2" t="s">
        <v>88</v>
      </c>
    </row>
    <row r="68" spans="2:2" x14ac:dyDescent="0.3">
      <c r="B68" s="9" t="s">
        <v>29</v>
      </c>
    </row>
  </sheetData>
  <hyperlinks>
    <hyperlink ref="B68" location="Contents!A1" display="Return to contents tab" xr:uid="{44D61799-6482-409C-9552-E1461D36D28A}"/>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08D5-9008-48B6-8199-781517FE50D5}">
  <dimension ref="A1:F69"/>
  <sheetViews>
    <sheetView topLeftCell="A53" zoomScale="109" zoomScaleNormal="109" workbookViewId="0">
      <selection activeCell="B69" sqref="B69"/>
    </sheetView>
  </sheetViews>
  <sheetFormatPr defaultColWidth="9.23046875" defaultRowHeight="13.5" x14ac:dyDescent="0.3"/>
  <cols>
    <col min="1" max="1" width="2.61328125" style="2" customWidth="1"/>
    <col min="2" max="2" width="7.84375" style="2" customWidth="1"/>
    <col min="3" max="5" width="22.07421875" style="2" customWidth="1"/>
    <col min="6" max="6" width="11.765625" style="2" customWidth="1"/>
    <col min="7" max="9" width="13.765625" style="2" customWidth="1"/>
    <col min="10"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172</v>
      </c>
    </row>
    <row r="7" spans="1:2" x14ac:dyDescent="0.3">
      <c r="B7" s="4"/>
    </row>
    <row r="8" spans="1:2" x14ac:dyDescent="0.3">
      <c r="B8" s="20" t="s">
        <v>99</v>
      </c>
    </row>
    <row r="9" spans="1:2" ht="13.5" customHeight="1" x14ac:dyDescent="0.3">
      <c r="B9" s="21" t="s">
        <v>100</v>
      </c>
    </row>
    <row r="10" spans="1:2" ht="13.5" customHeight="1" x14ac:dyDescent="0.3">
      <c r="B10" s="21"/>
    </row>
    <row r="11" spans="1:2" ht="13.5" customHeight="1" x14ac:dyDescent="0.3">
      <c r="B11" s="21"/>
    </row>
    <row r="12" spans="1:2" ht="13.5" customHeight="1" x14ac:dyDescent="0.3">
      <c r="B12" s="21"/>
    </row>
    <row r="13" spans="1:2" ht="13.5" customHeight="1" x14ac:dyDescent="0.3"/>
    <row r="14" spans="1:2" ht="13.5" customHeight="1" x14ac:dyDescent="0.3"/>
    <row r="36" spans="2:6" ht="41.5" customHeight="1" x14ac:dyDescent="0.3">
      <c r="B36" s="36" t="s">
        <v>101</v>
      </c>
      <c r="C36" s="34" t="s">
        <v>102</v>
      </c>
      <c r="D36" s="38" t="s">
        <v>156</v>
      </c>
      <c r="E36" s="38" t="s">
        <v>103</v>
      </c>
    </row>
    <row r="37" spans="2:6" x14ac:dyDescent="0.3">
      <c r="B37" s="37">
        <v>1</v>
      </c>
      <c r="C37" s="31">
        <v>2988</v>
      </c>
      <c r="D37" s="33">
        <v>7.9000000000000001E-2</v>
      </c>
      <c r="E37" s="33">
        <v>7.9085278704144835E-2</v>
      </c>
    </row>
    <row r="38" spans="2:6" x14ac:dyDescent="0.3">
      <c r="B38" s="37">
        <v>2</v>
      </c>
      <c r="C38" s="31">
        <v>1518</v>
      </c>
      <c r="D38" s="33">
        <v>4.0177862474194054E-2</v>
      </c>
      <c r="E38" s="33">
        <v>0.11926314117833889</v>
      </c>
      <c r="F38" s="68"/>
    </row>
    <row r="39" spans="2:6" x14ac:dyDescent="0.3">
      <c r="B39" s="37">
        <v>3</v>
      </c>
      <c r="C39" s="31">
        <v>1115</v>
      </c>
      <c r="D39" s="33">
        <v>2.9511407548568097E-2</v>
      </c>
      <c r="E39" s="33">
        <v>0.14877454872690699</v>
      </c>
      <c r="F39" s="68"/>
    </row>
    <row r="40" spans="2:6" x14ac:dyDescent="0.3">
      <c r="B40" s="37">
        <v>4</v>
      </c>
      <c r="C40" s="31">
        <v>780</v>
      </c>
      <c r="D40" s="33">
        <v>2.0644751468953476E-2</v>
      </c>
      <c r="E40" s="33">
        <v>0.16941930019586046</v>
      </c>
      <c r="F40" s="68"/>
    </row>
    <row r="41" spans="2:6" x14ac:dyDescent="0.3">
      <c r="B41" s="37">
        <v>5</v>
      </c>
      <c r="C41" s="31">
        <v>710</v>
      </c>
      <c r="D41" s="33">
        <v>1.879201736276534E-2</v>
      </c>
      <c r="E41" s="33">
        <v>0.1882113175586258</v>
      </c>
      <c r="F41" s="68"/>
    </row>
    <row r="42" spans="2:6" x14ac:dyDescent="0.3">
      <c r="B42" s="37">
        <v>6</v>
      </c>
      <c r="C42" s="31">
        <v>585</v>
      </c>
      <c r="D42" s="33">
        <v>1.54835636017151E-2</v>
      </c>
      <c r="E42" s="33">
        <v>0.2036948811603409</v>
      </c>
      <c r="F42" s="68"/>
    </row>
    <row r="43" spans="2:6" x14ac:dyDescent="0.3">
      <c r="B43" s="37">
        <v>7</v>
      </c>
      <c r="C43" s="31">
        <v>420</v>
      </c>
      <c r="D43" s="33">
        <v>1.1116404637128791E-2</v>
      </c>
      <c r="E43" s="33">
        <v>0.21481128579746969</v>
      </c>
      <c r="F43" s="68"/>
    </row>
    <row r="44" spans="2:6" x14ac:dyDescent="0.3">
      <c r="B44" s="37">
        <v>8</v>
      </c>
      <c r="C44" s="31">
        <v>371</v>
      </c>
      <c r="D44" s="33">
        <v>9.8194907627970895E-3</v>
      </c>
      <c r="E44" s="33">
        <v>0.22463077656026678</v>
      </c>
      <c r="F44" s="68"/>
    </row>
    <row r="45" spans="2:6" x14ac:dyDescent="0.3">
      <c r="B45" s="37">
        <v>9</v>
      </c>
      <c r="C45" s="31">
        <v>370</v>
      </c>
      <c r="D45" s="33">
        <v>9.7930231327087169E-3</v>
      </c>
      <c r="E45" s="33">
        <v>0.2344237996929755</v>
      </c>
      <c r="F45" s="68"/>
    </row>
    <row r="46" spans="2:6" x14ac:dyDescent="0.3">
      <c r="B46" s="37">
        <v>10</v>
      </c>
      <c r="C46" s="31">
        <v>356</v>
      </c>
      <c r="D46" s="33">
        <v>9.4224763114710564E-3</v>
      </c>
      <c r="E46" s="33">
        <v>0.24384627600444655</v>
      </c>
      <c r="F46" s="68"/>
    </row>
    <row r="47" spans="2:6" x14ac:dyDescent="0.3">
      <c r="B47" s="37">
        <v>11</v>
      </c>
      <c r="C47" s="31">
        <v>321</v>
      </c>
      <c r="D47" s="33">
        <v>8.4961092583769882E-3</v>
      </c>
      <c r="E47" s="33">
        <v>0.25234238526282354</v>
      </c>
      <c r="F47" s="68"/>
    </row>
    <row r="48" spans="2:6" x14ac:dyDescent="0.3">
      <c r="B48" s="37">
        <v>12</v>
      </c>
      <c r="C48" s="31">
        <v>315</v>
      </c>
      <c r="D48" s="33">
        <v>8.3373034778466137E-3</v>
      </c>
      <c r="E48" s="33">
        <v>0.26067968874067016</v>
      </c>
      <c r="F48" s="68"/>
    </row>
    <row r="49" spans="2:6" x14ac:dyDescent="0.3">
      <c r="B49" s="37">
        <v>13</v>
      </c>
      <c r="C49" s="31">
        <v>309</v>
      </c>
      <c r="D49" s="33">
        <v>8.1784976973162116E-3</v>
      </c>
      <c r="E49" s="33">
        <v>0.26885818643798637</v>
      </c>
      <c r="F49" s="68"/>
    </row>
    <row r="50" spans="2:6" x14ac:dyDescent="0.3">
      <c r="B50" s="37">
        <v>14</v>
      </c>
      <c r="C50" s="31">
        <v>308</v>
      </c>
      <c r="D50" s="33">
        <v>8.1520300672277557E-3</v>
      </c>
      <c r="E50" s="33">
        <v>0.27701021650521412</v>
      </c>
      <c r="F50" s="68"/>
    </row>
    <row r="51" spans="2:6" x14ac:dyDescent="0.3">
      <c r="B51" s="37">
        <v>15</v>
      </c>
      <c r="C51" s="31">
        <v>285</v>
      </c>
      <c r="D51" s="33">
        <v>7.5432745751945474E-3</v>
      </c>
      <c r="E51" s="33">
        <v>0.28455349108040867</v>
      </c>
      <c r="F51" s="68"/>
    </row>
    <row r="52" spans="2:6" x14ac:dyDescent="0.3">
      <c r="B52" s="37">
        <v>16</v>
      </c>
      <c r="C52" s="31">
        <v>276</v>
      </c>
      <c r="D52" s="33">
        <v>7.3050659043988886E-3</v>
      </c>
      <c r="E52" s="33">
        <v>0.29185855698480756</v>
      </c>
      <c r="F52" s="68"/>
    </row>
    <row r="53" spans="2:6" x14ac:dyDescent="0.3">
      <c r="B53" s="37">
        <v>17</v>
      </c>
      <c r="C53" s="31">
        <v>269</v>
      </c>
      <c r="D53" s="33">
        <v>7.1197924937801416E-3</v>
      </c>
      <c r="E53" s="33">
        <v>0.2989783494785877</v>
      </c>
      <c r="F53" s="68"/>
    </row>
    <row r="54" spans="2:6" x14ac:dyDescent="0.3">
      <c r="B54" s="37">
        <v>18</v>
      </c>
      <c r="C54" s="31">
        <v>251</v>
      </c>
      <c r="D54" s="33">
        <v>6.6433751521888795E-3</v>
      </c>
      <c r="E54" s="33">
        <v>0.30562172463077658</v>
      </c>
      <c r="F54" s="68"/>
    </row>
    <row r="55" spans="2:6" x14ac:dyDescent="0.3">
      <c r="B55" s="37">
        <v>19</v>
      </c>
      <c r="C55" s="31">
        <v>243</v>
      </c>
      <c r="D55" s="33">
        <v>6.4316341114816211E-3</v>
      </c>
      <c r="E55" s="33">
        <v>0.3120533587422582</v>
      </c>
      <c r="F55" s="68"/>
    </row>
    <row r="56" spans="2:6" x14ac:dyDescent="0.3">
      <c r="B56" s="37">
        <v>20</v>
      </c>
      <c r="C56" s="31">
        <v>242</v>
      </c>
      <c r="D56" s="33">
        <v>6.4051664813932763E-3</v>
      </c>
      <c r="E56" s="33">
        <v>0.31845852522365148</v>
      </c>
      <c r="F56" s="68"/>
    </row>
    <row r="57" spans="2:6" x14ac:dyDescent="0.3">
      <c r="B57" s="37">
        <v>21</v>
      </c>
      <c r="C57" s="31">
        <v>235</v>
      </c>
      <c r="D57" s="33">
        <v>6.2198930707744182E-3</v>
      </c>
      <c r="E57" s="33">
        <v>0.3246784182944259</v>
      </c>
      <c r="F57" s="68"/>
    </row>
    <row r="58" spans="2:6" x14ac:dyDescent="0.3">
      <c r="B58" s="37">
        <v>22</v>
      </c>
      <c r="C58" s="31">
        <v>234</v>
      </c>
      <c r="D58" s="33">
        <v>6.1934254406860734E-3</v>
      </c>
      <c r="E58" s="33">
        <v>0.33087184373511197</v>
      </c>
      <c r="F58" s="68"/>
    </row>
    <row r="59" spans="2:6" x14ac:dyDescent="0.3">
      <c r="B59" s="37">
        <v>23</v>
      </c>
      <c r="C59" s="31">
        <v>226</v>
      </c>
      <c r="D59" s="33">
        <v>5.981684399978815E-3</v>
      </c>
      <c r="E59" s="33">
        <v>0.33685352813509079</v>
      </c>
      <c r="F59" s="68"/>
    </row>
    <row r="60" spans="2:6" x14ac:dyDescent="0.3">
      <c r="B60" s="37">
        <v>24</v>
      </c>
      <c r="C60" s="31">
        <v>217</v>
      </c>
      <c r="D60" s="33">
        <v>5.7434757291832117E-3</v>
      </c>
      <c r="E60" s="33">
        <v>0.342597003864274</v>
      </c>
      <c r="F60" s="68"/>
    </row>
    <row r="61" spans="2:6" x14ac:dyDescent="0.3">
      <c r="B61" s="37">
        <v>25</v>
      </c>
      <c r="C61" s="31">
        <v>214</v>
      </c>
      <c r="D61" s="33">
        <v>5.6640728389180106E-3</v>
      </c>
      <c r="E61" s="33">
        <v>0.34826107670319201</v>
      </c>
      <c r="F61" s="68"/>
    </row>
    <row r="62" spans="2:6" x14ac:dyDescent="0.3">
      <c r="B62" s="37">
        <v>26</v>
      </c>
      <c r="C62" s="31">
        <v>201</v>
      </c>
      <c r="D62" s="33">
        <v>5.3199936477687504E-3</v>
      </c>
      <c r="E62" s="33">
        <v>0.35358107035096076</v>
      </c>
      <c r="F62" s="68"/>
    </row>
    <row r="63" spans="2:6" x14ac:dyDescent="0.3">
      <c r="B63" s="37">
        <v>27</v>
      </c>
      <c r="C63" s="31">
        <v>199</v>
      </c>
      <c r="D63" s="33">
        <v>5.2670583875920052E-3</v>
      </c>
      <c r="E63" s="33">
        <v>0.35884812873855276</v>
      </c>
      <c r="F63" s="68"/>
    </row>
    <row r="64" spans="2:6" x14ac:dyDescent="0.3">
      <c r="B64" s="37">
        <v>28</v>
      </c>
      <c r="C64" s="31">
        <v>194</v>
      </c>
      <c r="D64" s="33">
        <v>5.1347202371499479E-3</v>
      </c>
      <c r="E64" s="33">
        <v>0.36398284897570271</v>
      </c>
      <c r="F64" s="68"/>
    </row>
    <row r="65" spans="2:6" x14ac:dyDescent="0.3">
      <c r="B65" s="37">
        <v>29</v>
      </c>
      <c r="C65" s="31">
        <v>192</v>
      </c>
      <c r="D65" s="33">
        <v>5.0817849769731471E-3</v>
      </c>
      <c r="E65" s="33">
        <v>0.36906463395267586</v>
      </c>
      <c r="F65" s="68"/>
    </row>
    <row r="66" spans="2:6" x14ac:dyDescent="0.3">
      <c r="B66" s="37">
        <v>30</v>
      </c>
      <c r="C66" s="31">
        <v>178</v>
      </c>
      <c r="D66" s="33">
        <v>4.7112381557355421E-3</v>
      </c>
      <c r="E66" s="33">
        <v>0.3737758721084114</v>
      </c>
      <c r="F66" s="69"/>
    </row>
    <row r="67" spans="2:6" x14ac:dyDescent="0.3">
      <c r="B67" s="37" t="s">
        <v>58</v>
      </c>
      <c r="C67" s="67">
        <v>14122</v>
      </c>
      <c r="D67" s="70">
        <v>0.3737758721084114</v>
      </c>
      <c r="E67" s="66"/>
    </row>
    <row r="69" spans="2:6" x14ac:dyDescent="0.3">
      <c r="B69" s="9" t="s">
        <v>29</v>
      </c>
    </row>
  </sheetData>
  <hyperlinks>
    <hyperlink ref="B69" location="Contents!A1" display="Return to contents tab" xr:uid="{5EB9C9F4-B842-45D0-B204-B43CF3EAF361}"/>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EBE4-D5F7-472C-9736-107C0D77B664}">
  <dimension ref="A1:I20"/>
  <sheetViews>
    <sheetView zoomScale="109" zoomScaleNormal="109" workbookViewId="0">
      <selection activeCell="B20" sqref="B20"/>
    </sheetView>
  </sheetViews>
  <sheetFormatPr defaultColWidth="9.23046875" defaultRowHeight="13.5" x14ac:dyDescent="0.3"/>
  <cols>
    <col min="1" max="1" width="2.61328125" style="2" customWidth="1"/>
    <col min="2" max="2" width="20.4609375" style="2" customWidth="1"/>
    <col min="3" max="9" width="13.765625" style="2" customWidth="1"/>
    <col min="10" max="14" width="6.61328125" style="2" customWidth="1"/>
    <col min="15" max="16384" width="9.23046875" style="2"/>
  </cols>
  <sheetData>
    <row r="1" spans="1:9" ht="56.9" customHeight="1" x14ac:dyDescent="0.3"/>
    <row r="2" spans="1:9" x14ac:dyDescent="0.3">
      <c r="A2" s="1"/>
    </row>
    <row r="3" spans="1:9" ht="17.5" x14ac:dyDescent="0.35">
      <c r="B3" s="3" t="s">
        <v>0</v>
      </c>
    </row>
    <row r="6" spans="1:9" x14ac:dyDescent="0.3">
      <c r="B6" s="6" t="s">
        <v>14</v>
      </c>
    </row>
    <row r="7" spans="1:9" x14ac:dyDescent="0.3">
      <c r="B7" s="4"/>
    </row>
    <row r="8" spans="1:9" x14ac:dyDescent="0.3">
      <c r="B8" s="20"/>
    </row>
    <row r="9" spans="1:9" ht="44.5" customHeight="1" x14ac:dyDescent="0.3">
      <c r="B9" s="36" t="s">
        <v>104</v>
      </c>
      <c r="C9" s="38" t="s">
        <v>105</v>
      </c>
      <c r="D9" s="38" t="s">
        <v>106</v>
      </c>
      <c r="E9" s="38" t="s">
        <v>107</v>
      </c>
      <c r="F9" s="38" t="s">
        <v>108</v>
      </c>
      <c r="G9" s="38" t="s">
        <v>109</v>
      </c>
      <c r="H9" s="38" t="s">
        <v>110</v>
      </c>
    </row>
    <row r="10" spans="1:9" ht="13.5" customHeight="1" x14ac:dyDescent="0.3">
      <c r="B10" s="39" t="s">
        <v>111</v>
      </c>
      <c r="C10" s="40">
        <v>410</v>
      </c>
      <c r="D10" s="40">
        <v>99</v>
      </c>
      <c r="E10" s="40">
        <v>311</v>
      </c>
      <c r="F10" s="40">
        <v>291</v>
      </c>
      <c r="G10" s="40">
        <v>20</v>
      </c>
      <c r="H10" s="45">
        <v>0.93600000000000005</v>
      </c>
      <c r="I10" s="44"/>
    </row>
    <row r="11" spans="1:9" ht="13.5" customHeight="1" x14ac:dyDescent="0.3">
      <c r="B11" s="39" t="s">
        <v>112</v>
      </c>
      <c r="C11" s="40">
        <v>360</v>
      </c>
      <c r="D11" s="40">
        <v>84</v>
      </c>
      <c r="E11" s="40">
        <v>276</v>
      </c>
      <c r="F11" s="40">
        <v>238</v>
      </c>
      <c r="G11" s="40">
        <v>38</v>
      </c>
      <c r="H11" s="45">
        <v>0.86199999999999999</v>
      </c>
      <c r="I11" s="44"/>
    </row>
    <row r="12" spans="1:9" ht="13.5" customHeight="1" x14ac:dyDescent="0.3">
      <c r="B12" s="39" t="s">
        <v>113</v>
      </c>
      <c r="C12" s="40">
        <v>239</v>
      </c>
      <c r="D12" s="40">
        <v>21</v>
      </c>
      <c r="E12" s="40">
        <v>218</v>
      </c>
      <c r="F12" s="40">
        <v>200</v>
      </c>
      <c r="G12" s="40">
        <v>18</v>
      </c>
      <c r="H12" s="45">
        <v>0.91700000000000004</v>
      </c>
      <c r="I12" s="44"/>
    </row>
    <row r="13" spans="1:9" ht="13.5" customHeight="1" x14ac:dyDescent="0.3">
      <c r="B13" s="47" t="s">
        <v>114</v>
      </c>
      <c r="C13" s="40">
        <v>8</v>
      </c>
      <c r="D13" s="40">
        <v>3</v>
      </c>
      <c r="E13" s="40">
        <v>5</v>
      </c>
      <c r="F13" s="40">
        <v>5</v>
      </c>
      <c r="G13" s="40">
        <v>0</v>
      </c>
      <c r="H13" s="45">
        <v>1</v>
      </c>
      <c r="I13" s="44"/>
    </row>
    <row r="14" spans="1:9" x14ac:dyDescent="0.3">
      <c r="B14" s="41" t="s">
        <v>115</v>
      </c>
      <c r="C14" s="42">
        <v>1017</v>
      </c>
      <c r="D14" s="43">
        <v>207</v>
      </c>
      <c r="E14" s="43">
        <v>810</v>
      </c>
      <c r="F14" s="43">
        <v>734</v>
      </c>
      <c r="G14" s="43">
        <v>76</v>
      </c>
      <c r="H14" s="46">
        <v>0.90600000000000003</v>
      </c>
      <c r="I14" s="44"/>
    </row>
    <row r="17" spans="2:2" ht="14.5" x14ac:dyDescent="0.3">
      <c r="B17" s="2" t="s">
        <v>116</v>
      </c>
    </row>
    <row r="20" spans="2:2" x14ac:dyDescent="0.3">
      <c r="B20" s="9" t="s">
        <v>29</v>
      </c>
    </row>
  </sheetData>
  <hyperlinks>
    <hyperlink ref="B20" location="Contents!A1" display="Return to contents tab" xr:uid="{C91DBCB8-4E56-43E4-AF58-2ECB73F2198E}"/>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530B-EADF-4017-8D42-38B1057506EC}">
  <dimension ref="A1:I20"/>
  <sheetViews>
    <sheetView zoomScale="109" zoomScaleNormal="109" workbookViewId="0">
      <selection activeCell="B20" sqref="B20"/>
    </sheetView>
  </sheetViews>
  <sheetFormatPr defaultColWidth="9.23046875" defaultRowHeight="13.5" x14ac:dyDescent="0.3"/>
  <cols>
    <col min="1" max="1" width="2.61328125" style="2" customWidth="1"/>
    <col min="2" max="2" width="41.4609375" style="2" customWidth="1"/>
    <col min="3" max="4" width="20.765625" style="2" customWidth="1"/>
    <col min="5" max="5" width="22.53515625" style="2" customWidth="1"/>
    <col min="6" max="9" width="13.765625" style="2" customWidth="1"/>
    <col min="10" max="14" width="6.61328125" style="2" customWidth="1"/>
    <col min="15" max="16384" width="9.23046875" style="2"/>
  </cols>
  <sheetData>
    <row r="1" spans="1:9" ht="56.9" customHeight="1" x14ac:dyDescent="0.3"/>
    <row r="2" spans="1:9" x14ac:dyDescent="0.3">
      <c r="A2" s="1"/>
    </row>
    <row r="3" spans="1:9" ht="17.5" x14ac:dyDescent="0.35">
      <c r="B3" s="3" t="s">
        <v>0</v>
      </c>
    </row>
    <row r="6" spans="1:9" x14ac:dyDescent="0.3">
      <c r="B6" s="6" t="s">
        <v>15</v>
      </c>
    </row>
    <row r="7" spans="1:9" x14ac:dyDescent="0.3">
      <c r="B7" s="4"/>
    </row>
    <row r="8" spans="1:9" x14ac:dyDescent="0.3">
      <c r="B8" s="20"/>
    </row>
    <row r="9" spans="1:9" ht="44.5" customHeight="1" x14ac:dyDescent="0.3">
      <c r="B9" s="48" t="s">
        <v>117</v>
      </c>
      <c r="C9" s="38" t="s">
        <v>118</v>
      </c>
      <c r="D9" s="38" t="s">
        <v>119</v>
      </c>
      <c r="E9" s="38" t="s">
        <v>157</v>
      </c>
    </row>
    <row r="10" spans="1:9" ht="34.5" customHeight="1" x14ac:dyDescent="0.3">
      <c r="B10" s="39" t="s">
        <v>120</v>
      </c>
      <c r="C10" s="40">
        <v>13</v>
      </c>
      <c r="D10" s="45">
        <v>0.48148148148148145</v>
      </c>
      <c r="E10" s="45">
        <v>4.1800643086816719E-2</v>
      </c>
      <c r="F10" s="72"/>
      <c r="I10" s="44"/>
    </row>
    <row r="11" spans="1:9" ht="34.5" customHeight="1" x14ac:dyDescent="0.3">
      <c r="B11" s="39" t="s">
        <v>121</v>
      </c>
      <c r="C11" s="40">
        <v>2</v>
      </c>
      <c r="D11" s="45">
        <v>7.407407407407407E-2</v>
      </c>
      <c r="E11" s="45">
        <v>6.4308681672025723E-3</v>
      </c>
      <c r="F11" s="72"/>
      <c r="I11" s="44"/>
    </row>
    <row r="12" spans="1:9" ht="34.5" customHeight="1" x14ac:dyDescent="0.3">
      <c r="B12" s="39" t="s">
        <v>122</v>
      </c>
      <c r="C12" s="40">
        <v>2</v>
      </c>
      <c r="D12" s="45">
        <v>7.407407407407407E-2</v>
      </c>
      <c r="E12" s="45">
        <v>6.4308681672025723E-3</v>
      </c>
      <c r="F12" s="72"/>
      <c r="I12" s="44"/>
    </row>
    <row r="13" spans="1:9" ht="34.5" customHeight="1" x14ac:dyDescent="0.3">
      <c r="B13" s="47" t="s">
        <v>123</v>
      </c>
      <c r="C13" s="40">
        <v>10</v>
      </c>
      <c r="D13" s="45">
        <v>0.37037037037037035</v>
      </c>
      <c r="E13" s="45">
        <v>3.215434083601286E-2</v>
      </c>
      <c r="F13" s="72"/>
      <c r="I13" s="44"/>
    </row>
    <row r="14" spans="1:9" x14ac:dyDescent="0.3">
      <c r="B14" s="19" t="s">
        <v>58</v>
      </c>
      <c r="C14" s="19">
        <v>27</v>
      </c>
      <c r="D14" s="71">
        <v>1</v>
      </c>
      <c r="E14" s="66"/>
      <c r="I14" s="44"/>
    </row>
    <row r="17" spans="2:2" ht="14.5" x14ac:dyDescent="0.3">
      <c r="B17" s="2" t="s">
        <v>158</v>
      </c>
    </row>
    <row r="18" spans="2:2" x14ac:dyDescent="0.3">
      <c r="B18" s="2" t="s">
        <v>159</v>
      </c>
    </row>
    <row r="20" spans="2:2" x14ac:dyDescent="0.3">
      <c r="B20" s="9" t="s">
        <v>29</v>
      </c>
    </row>
  </sheetData>
  <hyperlinks>
    <hyperlink ref="B20" location="Contents!A1" display="Return to contents tab" xr:uid="{06C44654-C6B8-4422-BE9E-4DD38EFF67DD}"/>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5BD5-91B9-46AF-8AB6-0201A5370F11}">
  <dimension ref="A1:I17"/>
  <sheetViews>
    <sheetView zoomScale="109" zoomScaleNormal="109" workbookViewId="0">
      <selection activeCell="E19" sqref="E19"/>
    </sheetView>
  </sheetViews>
  <sheetFormatPr defaultColWidth="9.23046875" defaultRowHeight="13.5" x14ac:dyDescent="0.3"/>
  <cols>
    <col min="1" max="1" width="2.61328125" style="2" customWidth="1"/>
    <col min="2" max="2" width="41.4609375" style="2" customWidth="1"/>
    <col min="3" max="3" width="18.53515625" style="2" customWidth="1"/>
    <col min="4" max="4" width="20.765625" style="2" customWidth="1"/>
    <col min="5" max="5" width="18.4609375" style="2" customWidth="1"/>
    <col min="6" max="6" width="19.921875" style="2" customWidth="1"/>
    <col min="7" max="9" width="13.765625" style="2" customWidth="1"/>
    <col min="10" max="14" width="6.61328125" style="2" customWidth="1"/>
    <col min="15" max="16384" width="9.23046875" style="2"/>
  </cols>
  <sheetData>
    <row r="1" spans="1:9" ht="56.9" customHeight="1" x14ac:dyDescent="0.3"/>
    <row r="2" spans="1:9" x14ac:dyDescent="0.3">
      <c r="A2" s="1"/>
    </row>
    <row r="3" spans="1:9" ht="17.5" x14ac:dyDescent="0.35">
      <c r="B3" s="3" t="s">
        <v>0</v>
      </c>
    </row>
    <row r="6" spans="1:9" x14ac:dyDescent="0.3">
      <c r="B6" s="6" t="s">
        <v>16</v>
      </c>
    </row>
    <row r="7" spans="1:9" x14ac:dyDescent="0.3">
      <c r="B7" s="4"/>
    </row>
    <row r="8" spans="1:9" x14ac:dyDescent="0.3">
      <c r="B8" s="20"/>
    </row>
    <row r="9" spans="1:9" ht="44.5" customHeight="1" x14ac:dyDescent="0.3">
      <c r="B9" s="48" t="s">
        <v>124</v>
      </c>
      <c r="C9" s="38" t="s">
        <v>125</v>
      </c>
      <c r="D9" s="38" t="s">
        <v>126</v>
      </c>
      <c r="E9" s="38" t="s">
        <v>160</v>
      </c>
      <c r="F9" s="38" t="s">
        <v>127</v>
      </c>
    </row>
    <row r="10" spans="1:9" ht="13.5" customHeight="1" x14ac:dyDescent="0.3">
      <c r="B10" s="39" t="s">
        <v>128</v>
      </c>
      <c r="C10" s="40">
        <v>76</v>
      </c>
      <c r="D10" s="40">
        <v>15</v>
      </c>
      <c r="E10" s="73">
        <v>0.19736842105263158</v>
      </c>
      <c r="F10" s="49">
        <v>80500</v>
      </c>
      <c r="I10" s="44"/>
    </row>
    <row r="11" spans="1:9" ht="13.5" customHeight="1" x14ac:dyDescent="0.3">
      <c r="B11" s="39" t="s">
        <v>129</v>
      </c>
      <c r="C11" s="40">
        <v>286</v>
      </c>
      <c r="D11" s="40">
        <v>95</v>
      </c>
      <c r="E11" s="73">
        <v>0.33216783216783219</v>
      </c>
      <c r="F11" s="49">
        <v>535000</v>
      </c>
      <c r="I11" s="44"/>
    </row>
    <row r="12" spans="1:9" ht="13.5" customHeight="1" x14ac:dyDescent="0.3">
      <c r="B12" s="47" t="s">
        <v>130</v>
      </c>
      <c r="C12" s="40">
        <v>177</v>
      </c>
      <c r="D12" s="40">
        <v>47</v>
      </c>
      <c r="E12" s="73">
        <v>0.2655367231638418</v>
      </c>
      <c r="F12" s="49">
        <v>277500</v>
      </c>
      <c r="I12" s="44"/>
    </row>
    <row r="13" spans="1:9" ht="13.5" customHeight="1" x14ac:dyDescent="0.3">
      <c r="B13" s="47" t="s">
        <v>131</v>
      </c>
      <c r="C13" s="40">
        <v>7</v>
      </c>
      <c r="D13" s="40">
        <v>1</v>
      </c>
      <c r="E13" s="73">
        <v>0.14285714285714285</v>
      </c>
      <c r="F13" s="49">
        <v>1000</v>
      </c>
      <c r="I13" s="44"/>
    </row>
    <row r="14" spans="1:9" ht="13.5" customHeight="1" x14ac:dyDescent="0.3">
      <c r="B14" s="50" t="s">
        <v>58</v>
      </c>
      <c r="C14" s="50">
        <v>546</v>
      </c>
      <c r="D14" s="50">
        <v>158</v>
      </c>
      <c r="E14" s="74">
        <v>0.2893772893772894</v>
      </c>
      <c r="F14" s="51">
        <v>894000</v>
      </c>
    </row>
    <row r="17" spans="2:2" x14ac:dyDescent="0.3">
      <c r="B17" s="9" t="s">
        <v>29</v>
      </c>
    </row>
  </sheetData>
  <hyperlinks>
    <hyperlink ref="B17" location="Contents!A1" display="Return to contents tab" xr:uid="{53D7E02E-0864-4DFB-B5ED-1AB405AE43B2}"/>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76DD-CA80-4622-A06F-EAA098CA0526}">
  <dimension ref="A1:I20"/>
  <sheetViews>
    <sheetView zoomScale="109" zoomScaleNormal="109" workbookViewId="0">
      <selection activeCell="E18" sqref="E18"/>
    </sheetView>
  </sheetViews>
  <sheetFormatPr defaultColWidth="9.23046875" defaultRowHeight="13.5" x14ac:dyDescent="0.3"/>
  <cols>
    <col min="1" max="1" width="2.61328125" style="2" customWidth="1"/>
    <col min="2" max="2" width="45.23046875" style="2" customWidth="1"/>
    <col min="3" max="5" width="20.765625" style="2" customWidth="1"/>
    <col min="6" max="9" width="13.765625" style="2" customWidth="1"/>
    <col min="10" max="14" width="6.61328125" style="2" customWidth="1"/>
    <col min="15" max="16384" width="9.23046875" style="2"/>
  </cols>
  <sheetData>
    <row r="1" spans="1:9" ht="56.9" customHeight="1" x14ac:dyDescent="0.3"/>
    <row r="2" spans="1:9" x14ac:dyDescent="0.3">
      <c r="A2" s="1"/>
    </row>
    <row r="3" spans="1:9" ht="17.5" x14ac:dyDescent="0.35">
      <c r="B3" s="3" t="s">
        <v>0</v>
      </c>
    </row>
    <row r="6" spans="1:9" x14ac:dyDescent="0.3">
      <c r="B6" s="6" t="s">
        <v>161</v>
      </c>
    </row>
    <row r="7" spans="1:9" x14ac:dyDescent="0.3">
      <c r="B7" s="4"/>
    </row>
    <row r="8" spans="1:9" x14ac:dyDescent="0.3">
      <c r="B8" s="20"/>
    </row>
    <row r="9" spans="1:9" ht="44.5" customHeight="1" x14ac:dyDescent="0.3">
      <c r="B9" s="48" t="s">
        <v>132</v>
      </c>
      <c r="C9" s="38" t="s">
        <v>133</v>
      </c>
      <c r="D9" s="38" t="s">
        <v>162</v>
      </c>
    </row>
    <row r="10" spans="1:9" ht="34.5" customHeight="1" x14ac:dyDescent="0.3">
      <c r="B10" s="39" t="s">
        <v>134</v>
      </c>
      <c r="C10" s="40">
        <v>80</v>
      </c>
      <c r="D10" s="45">
        <v>0.50600000000000001</v>
      </c>
      <c r="I10" s="44"/>
    </row>
    <row r="11" spans="1:9" ht="34.5" customHeight="1" x14ac:dyDescent="0.3">
      <c r="B11" s="39" t="s">
        <v>135</v>
      </c>
      <c r="C11" s="40">
        <v>47</v>
      </c>
      <c r="D11" s="45">
        <v>0.29699999999999999</v>
      </c>
      <c r="I11" s="44"/>
    </row>
    <row r="12" spans="1:9" ht="34.5" customHeight="1" x14ac:dyDescent="0.3">
      <c r="B12" s="47" t="s">
        <v>136</v>
      </c>
      <c r="C12" s="40">
        <v>7</v>
      </c>
      <c r="D12" s="45">
        <v>4.3999999999999997E-2</v>
      </c>
      <c r="I12" s="44"/>
    </row>
    <row r="13" spans="1:9" ht="34.5" customHeight="1" x14ac:dyDescent="0.3">
      <c r="B13" s="47" t="s">
        <v>170</v>
      </c>
      <c r="C13" s="40">
        <v>5</v>
      </c>
      <c r="D13" s="45">
        <v>3.2000000000000001E-2</v>
      </c>
      <c r="I13" s="44"/>
    </row>
    <row r="14" spans="1:9" ht="34.5" customHeight="1" x14ac:dyDescent="0.3">
      <c r="B14" s="53" t="s">
        <v>137</v>
      </c>
      <c r="C14" s="52">
        <v>4</v>
      </c>
      <c r="D14" s="54">
        <v>2.5000000000000001E-2</v>
      </c>
    </row>
    <row r="15" spans="1:9" ht="34.5" customHeight="1" x14ac:dyDescent="0.3">
      <c r="B15" s="50" t="s">
        <v>58</v>
      </c>
      <c r="C15" s="50">
        <v>143</v>
      </c>
      <c r="D15" s="55">
        <v>0.90500000000000003</v>
      </c>
    </row>
    <row r="20" spans="2:2" x14ac:dyDescent="0.3">
      <c r="B20" s="9" t="s">
        <v>29</v>
      </c>
    </row>
  </sheetData>
  <hyperlinks>
    <hyperlink ref="B20" location="Contents!A1" display="Return to contents tab" xr:uid="{37288ACA-FA33-4C23-A2B1-9B5878D4C7C5}"/>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B0BC5-FCF1-498C-9CF4-2668BF19E786}">
  <dimension ref="A1:E44"/>
  <sheetViews>
    <sheetView zoomScale="109" zoomScaleNormal="109" workbookViewId="0">
      <selection activeCell="G20" sqref="G20"/>
    </sheetView>
  </sheetViews>
  <sheetFormatPr defaultColWidth="9.23046875" defaultRowHeight="13.5" x14ac:dyDescent="0.3"/>
  <cols>
    <col min="1" max="1" width="2.61328125" style="2" customWidth="1"/>
    <col min="2" max="2" width="10.4609375" style="2" customWidth="1"/>
    <col min="3" max="5" width="16.15234375" style="2" customWidth="1"/>
    <col min="6" max="6" width="11.765625" style="2" customWidth="1"/>
    <col min="7" max="9" width="13.765625" style="2" customWidth="1"/>
    <col min="10"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18</v>
      </c>
    </row>
    <row r="7" spans="1:2" x14ac:dyDescent="0.3">
      <c r="B7" s="4"/>
    </row>
    <row r="8" spans="1:2" x14ac:dyDescent="0.3">
      <c r="B8" s="20" t="s">
        <v>149</v>
      </c>
    </row>
    <row r="9" spans="1:2" ht="13.5" customHeight="1" x14ac:dyDescent="0.3">
      <c r="B9" s="21" t="s">
        <v>138</v>
      </c>
    </row>
    <row r="10" spans="1:2" ht="13.5" customHeight="1" x14ac:dyDescent="0.3">
      <c r="B10" s="21" t="s">
        <v>139</v>
      </c>
    </row>
    <row r="11" spans="1:2" ht="13.5" customHeight="1" x14ac:dyDescent="0.3">
      <c r="B11" s="21"/>
    </row>
    <row r="12" spans="1:2" ht="13.5" customHeight="1" x14ac:dyDescent="0.3">
      <c r="B12" s="21"/>
    </row>
    <row r="13" spans="1:2" ht="13.5" customHeight="1" x14ac:dyDescent="0.3"/>
    <row r="14" spans="1:2" ht="13.5" customHeight="1" x14ac:dyDescent="0.3"/>
    <row r="35" spans="2:5" ht="27" customHeight="1" x14ac:dyDescent="0.3">
      <c r="C35" s="32" t="s">
        <v>140</v>
      </c>
      <c r="D35" s="32" t="s">
        <v>141</v>
      </c>
      <c r="E35" s="56" t="s">
        <v>142</v>
      </c>
    </row>
    <row r="36" spans="2:5" x14ac:dyDescent="0.3">
      <c r="B36" s="19" t="s">
        <v>143</v>
      </c>
      <c r="C36" s="31">
        <v>1646</v>
      </c>
      <c r="D36" s="31">
        <v>3355</v>
      </c>
      <c r="E36" s="33">
        <v>1.0382746051032807</v>
      </c>
    </row>
    <row r="37" spans="2:5" x14ac:dyDescent="0.3">
      <c r="B37" s="19" t="s">
        <v>144</v>
      </c>
      <c r="C37" s="31">
        <v>1666</v>
      </c>
      <c r="D37" s="31">
        <v>2557</v>
      </c>
      <c r="E37" s="33">
        <v>0.53481392557022811</v>
      </c>
    </row>
    <row r="38" spans="2:5" x14ac:dyDescent="0.3">
      <c r="B38" s="19" t="s">
        <v>145</v>
      </c>
      <c r="C38" s="31">
        <v>924</v>
      </c>
      <c r="D38" s="31">
        <v>1378</v>
      </c>
      <c r="E38" s="33">
        <v>0.49134199134199136</v>
      </c>
    </row>
    <row r="39" spans="2:5" x14ac:dyDescent="0.3">
      <c r="B39" s="19" t="s">
        <v>146</v>
      </c>
      <c r="C39" s="31">
        <v>1472</v>
      </c>
      <c r="D39" s="31">
        <v>2046</v>
      </c>
      <c r="E39" s="33">
        <v>0.38994565217391303</v>
      </c>
    </row>
    <row r="40" spans="2:5" x14ac:dyDescent="0.3">
      <c r="B40" s="19" t="s">
        <v>147</v>
      </c>
      <c r="C40" s="31">
        <v>1321</v>
      </c>
      <c r="D40" s="31">
        <v>2317</v>
      </c>
      <c r="E40" s="33">
        <v>0.75397426192278572</v>
      </c>
    </row>
    <row r="41" spans="2:5" x14ac:dyDescent="0.3">
      <c r="B41" s="19" t="s">
        <v>148</v>
      </c>
      <c r="C41" s="31">
        <v>1466</v>
      </c>
      <c r="D41" s="31">
        <v>2138</v>
      </c>
      <c r="E41" s="33">
        <v>0.45839017735334242</v>
      </c>
    </row>
    <row r="44" spans="2:5" x14ac:dyDescent="0.3">
      <c r="B44" s="9" t="s">
        <v>29</v>
      </c>
    </row>
  </sheetData>
  <hyperlinks>
    <hyperlink ref="B44" location="Contents!A1" display="Return to contents tab" xr:uid="{81E16C31-6D1F-4350-91A7-77EF634D1D2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F50D-D103-415A-8042-65210B20913D}">
  <dimension ref="A1:F14"/>
  <sheetViews>
    <sheetView zoomScale="109" zoomScaleNormal="109" workbookViewId="0">
      <selection activeCell="B14" sqref="B14"/>
    </sheetView>
  </sheetViews>
  <sheetFormatPr defaultColWidth="9.23046875" defaultRowHeight="13.5" x14ac:dyDescent="0.3"/>
  <cols>
    <col min="1" max="1" width="2.61328125" style="2" customWidth="1"/>
    <col min="2" max="6" width="17.765625" style="2" customWidth="1"/>
    <col min="7" max="16384" width="9.23046875" style="2"/>
  </cols>
  <sheetData>
    <row r="1" spans="1:6" ht="56.9" customHeight="1" x14ac:dyDescent="0.3"/>
    <row r="2" spans="1:6" x14ac:dyDescent="0.3">
      <c r="A2" s="1"/>
    </row>
    <row r="3" spans="1:6" ht="17.5" x14ac:dyDescent="0.35">
      <c r="B3" s="3" t="s">
        <v>0</v>
      </c>
    </row>
    <row r="6" spans="1:6" x14ac:dyDescent="0.3">
      <c r="B6" s="6" t="s">
        <v>4</v>
      </c>
    </row>
    <row r="7" spans="1:6" x14ac:dyDescent="0.3">
      <c r="B7" s="4"/>
    </row>
    <row r="8" spans="1:6" x14ac:dyDescent="0.3">
      <c r="B8" s="4"/>
    </row>
    <row r="9" spans="1:6" ht="58.5" customHeight="1" x14ac:dyDescent="0.3">
      <c r="B9" s="10"/>
      <c r="C9" s="11" t="s">
        <v>23</v>
      </c>
      <c r="D9" s="12" t="s">
        <v>24</v>
      </c>
      <c r="E9" s="12" t="s">
        <v>25</v>
      </c>
      <c r="F9" s="12" t="s">
        <v>26</v>
      </c>
    </row>
    <row r="10" spans="1:6" x14ac:dyDescent="0.3">
      <c r="B10" s="7" t="s">
        <v>27</v>
      </c>
      <c r="C10" s="8">
        <v>15768</v>
      </c>
      <c r="D10" s="8">
        <v>13732</v>
      </c>
      <c r="E10" s="8">
        <v>10315</v>
      </c>
      <c r="F10" s="8">
        <v>9971</v>
      </c>
    </row>
    <row r="11" spans="1:6" x14ac:dyDescent="0.3">
      <c r="B11" s="7" t="s">
        <v>28</v>
      </c>
      <c r="C11" s="8">
        <v>22111</v>
      </c>
      <c r="D11" s="8">
        <v>18772</v>
      </c>
      <c r="E11" s="8">
        <v>13997</v>
      </c>
      <c r="F11" s="8">
        <v>13904</v>
      </c>
    </row>
    <row r="14" spans="1:6" x14ac:dyDescent="0.3">
      <c r="B14" s="9" t="s">
        <v>29</v>
      </c>
    </row>
  </sheetData>
  <hyperlinks>
    <hyperlink ref="B14" location="Contents!A1" display="Return to contents tab" xr:uid="{32B38364-8EAE-4380-82CB-DB5826087915}"/>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66C2-ACB0-4B4D-9685-05ED4742B973}">
  <dimension ref="A1:G18"/>
  <sheetViews>
    <sheetView zoomScale="109" zoomScaleNormal="109" workbookViewId="0">
      <selection activeCell="B18" sqref="B18"/>
    </sheetView>
  </sheetViews>
  <sheetFormatPr defaultColWidth="9.23046875" defaultRowHeight="13.5" x14ac:dyDescent="0.3"/>
  <cols>
    <col min="1" max="1" width="2.61328125" style="2" customWidth="1"/>
    <col min="2" max="2" width="12.765625" style="2" customWidth="1"/>
    <col min="3" max="5" width="18.765625" style="2" customWidth="1"/>
    <col min="6" max="6" width="19.765625" style="2" customWidth="1"/>
    <col min="7" max="7" width="18.23046875" style="2" customWidth="1"/>
    <col min="8" max="16384" width="9.23046875" style="2"/>
  </cols>
  <sheetData>
    <row r="1" spans="1:7" ht="56.9" customHeight="1" x14ac:dyDescent="0.3"/>
    <row r="2" spans="1:7" x14ac:dyDescent="0.3">
      <c r="A2" s="1"/>
    </row>
    <row r="3" spans="1:7" ht="17.5" x14ac:dyDescent="0.35">
      <c r="B3" s="3" t="s">
        <v>0</v>
      </c>
    </row>
    <row r="6" spans="1:7" x14ac:dyDescent="0.3">
      <c r="B6" s="6" t="s">
        <v>5</v>
      </c>
    </row>
    <row r="7" spans="1:7" x14ac:dyDescent="0.3">
      <c r="B7" s="4"/>
    </row>
    <row r="8" spans="1:7" x14ac:dyDescent="0.3">
      <c r="B8" s="4"/>
    </row>
    <row r="9" spans="1:7" ht="44.15" customHeight="1" x14ac:dyDescent="0.3">
      <c r="C9" s="16" t="s">
        <v>30</v>
      </c>
      <c r="D9" s="17" t="s">
        <v>31</v>
      </c>
      <c r="E9" s="18" t="s">
        <v>32</v>
      </c>
      <c r="F9" s="18" t="s">
        <v>33</v>
      </c>
      <c r="G9" s="18" t="s">
        <v>58</v>
      </c>
    </row>
    <row r="10" spans="1:7" x14ac:dyDescent="0.3">
      <c r="B10" s="19" t="s">
        <v>34</v>
      </c>
      <c r="C10" s="13">
        <v>21281</v>
      </c>
      <c r="D10" s="13">
        <v>675</v>
      </c>
      <c r="E10" s="13">
        <v>124</v>
      </c>
      <c r="F10" s="13">
        <v>31</v>
      </c>
      <c r="G10" s="25">
        <v>22111</v>
      </c>
    </row>
    <row r="11" spans="1:7" x14ac:dyDescent="0.3">
      <c r="B11" s="19" t="s">
        <v>35</v>
      </c>
      <c r="C11" s="15">
        <v>0.96199999999999997</v>
      </c>
      <c r="D11" s="15">
        <v>3.1E-2</v>
      </c>
      <c r="E11" s="15">
        <v>6.0000000000000001E-3</v>
      </c>
      <c r="F11" s="15">
        <v>1E-3</v>
      </c>
      <c r="G11" s="64">
        <v>1</v>
      </c>
    </row>
    <row r="12" spans="1:7" x14ac:dyDescent="0.3">
      <c r="C12" s="44"/>
      <c r="D12" s="44"/>
      <c r="E12" s="44"/>
      <c r="F12" s="44"/>
    </row>
    <row r="14" spans="1:7" x14ac:dyDescent="0.3">
      <c r="B14" s="2" t="s">
        <v>36</v>
      </c>
    </row>
    <row r="15" spans="1:7" x14ac:dyDescent="0.3">
      <c r="B15" s="2" t="s">
        <v>37</v>
      </c>
    </row>
    <row r="16" spans="1:7" x14ac:dyDescent="0.3">
      <c r="B16" s="2" t="s">
        <v>38</v>
      </c>
    </row>
    <row r="18" spans="2:2" x14ac:dyDescent="0.3">
      <c r="B18" s="9" t="s">
        <v>29</v>
      </c>
    </row>
  </sheetData>
  <hyperlinks>
    <hyperlink ref="B18" location="Contents!A1" display="Return to contents tab" xr:uid="{6F66E0FE-E54C-4952-9C69-ACCC1BD51954}"/>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221C-A9A0-499B-821F-CCD4EB1A006F}">
  <dimension ref="A1:N46"/>
  <sheetViews>
    <sheetView topLeftCell="A22" zoomScale="109" zoomScaleNormal="109" workbookViewId="0">
      <selection activeCell="B46" sqref="B46"/>
    </sheetView>
  </sheetViews>
  <sheetFormatPr defaultColWidth="9.23046875" defaultRowHeight="13.5" x14ac:dyDescent="0.3"/>
  <cols>
    <col min="1" max="1" width="2.61328125" style="2" customWidth="1"/>
    <col min="2" max="2" width="22.4609375" style="2" customWidth="1"/>
    <col min="3" max="3" width="6.4609375" style="2" customWidth="1"/>
    <col min="4"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6</v>
      </c>
    </row>
    <row r="7" spans="1:2" x14ac:dyDescent="0.3">
      <c r="B7" s="4"/>
    </row>
    <row r="8" spans="1:2" x14ac:dyDescent="0.3">
      <c r="B8" s="20" t="s">
        <v>163</v>
      </c>
    </row>
    <row r="9" spans="1:2" ht="13.5" customHeight="1" x14ac:dyDescent="0.3">
      <c r="B9" s="21" t="s">
        <v>39</v>
      </c>
    </row>
    <row r="10" spans="1:2" ht="13.5" customHeight="1" x14ac:dyDescent="0.3">
      <c r="B10" s="21" t="s">
        <v>164</v>
      </c>
    </row>
    <row r="11" spans="1:2" ht="13.5" customHeight="1" x14ac:dyDescent="0.3">
      <c r="B11" s="21" t="s">
        <v>165</v>
      </c>
    </row>
    <row r="12" spans="1:2" ht="13.5" customHeight="1" x14ac:dyDescent="0.3">
      <c r="B12" s="21" t="s">
        <v>40</v>
      </c>
    </row>
    <row r="13" spans="1:2" ht="13.5" customHeight="1" x14ac:dyDescent="0.3"/>
    <row r="14" spans="1:2" ht="13.5" customHeight="1" x14ac:dyDescent="0.3"/>
    <row r="40" spans="2:14" ht="27" customHeight="1" x14ac:dyDescent="0.3">
      <c r="C40" s="34" t="s">
        <v>41</v>
      </c>
      <c r="D40" s="35" t="s">
        <v>42</v>
      </c>
      <c r="E40" s="35" t="s">
        <v>43</v>
      </c>
      <c r="F40" s="35" t="s">
        <v>44</v>
      </c>
      <c r="G40" s="35" t="s">
        <v>45</v>
      </c>
      <c r="H40" s="35" t="s">
        <v>46</v>
      </c>
      <c r="I40" s="35" t="s">
        <v>47</v>
      </c>
      <c r="J40" s="35" t="s">
        <v>48</v>
      </c>
      <c r="K40" s="35" t="s">
        <v>49</v>
      </c>
      <c r="L40" s="35" t="s">
        <v>50</v>
      </c>
      <c r="M40" s="35" t="s">
        <v>51</v>
      </c>
      <c r="N40" s="35" t="s">
        <v>52</v>
      </c>
    </row>
    <row r="41" spans="2:14" x14ac:dyDescent="0.3">
      <c r="B41" s="19" t="s">
        <v>53</v>
      </c>
      <c r="C41" s="22"/>
      <c r="D41" s="22">
        <v>171</v>
      </c>
      <c r="E41" s="22">
        <v>163</v>
      </c>
      <c r="F41" s="22">
        <v>855</v>
      </c>
      <c r="G41" s="22">
        <v>1025</v>
      </c>
      <c r="H41" s="22">
        <v>1105</v>
      </c>
      <c r="I41" s="22">
        <v>1309</v>
      </c>
      <c r="J41" s="22">
        <v>1343</v>
      </c>
      <c r="K41" s="22">
        <v>1021</v>
      </c>
      <c r="L41" s="22">
        <v>1155</v>
      </c>
      <c r="M41" s="22">
        <v>1040</v>
      </c>
      <c r="N41" s="22">
        <v>1128</v>
      </c>
    </row>
    <row r="42" spans="2:14" x14ac:dyDescent="0.3">
      <c r="B42" s="19" t="s">
        <v>54</v>
      </c>
      <c r="C42" s="22">
        <v>943</v>
      </c>
      <c r="D42" s="22">
        <v>1000</v>
      </c>
      <c r="E42" s="22">
        <v>981</v>
      </c>
      <c r="F42" s="22">
        <v>939</v>
      </c>
      <c r="G42" s="22">
        <v>990</v>
      </c>
      <c r="H42" s="22">
        <v>876</v>
      </c>
      <c r="I42" s="22">
        <v>640</v>
      </c>
      <c r="J42" s="22">
        <v>1727</v>
      </c>
      <c r="K42" s="22">
        <v>1424</v>
      </c>
      <c r="L42" s="22">
        <v>1459</v>
      </c>
      <c r="M42" s="22">
        <v>1536</v>
      </c>
      <c r="N42" s="22">
        <v>1482</v>
      </c>
    </row>
    <row r="46" spans="2:14" x14ac:dyDescent="0.3">
      <c r="B46" s="9" t="s">
        <v>29</v>
      </c>
    </row>
  </sheetData>
  <hyperlinks>
    <hyperlink ref="B46" location="Contents!A1" display="Return to contents tab" xr:uid="{B7DBA8D4-A2E2-4026-BD23-2C9A30ED2D53}"/>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C06CF-5358-4BB5-B67C-13E462029F9E}">
  <dimension ref="A1:F42"/>
  <sheetViews>
    <sheetView topLeftCell="A14" zoomScale="109" zoomScaleNormal="109" workbookViewId="0">
      <selection activeCell="B42" sqref="B42"/>
    </sheetView>
  </sheetViews>
  <sheetFormatPr defaultColWidth="9.23046875" defaultRowHeight="13.5" x14ac:dyDescent="0.3"/>
  <cols>
    <col min="1" max="1" width="2.61328125" style="2" customWidth="1"/>
    <col min="2" max="2" width="12.765625" style="2" customWidth="1"/>
    <col min="3" max="5" width="18.765625" style="2" customWidth="1"/>
    <col min="6" max="6" width="19.765625" style="2" customWidth="1"/>
    <col min="7"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7</v>
      </c>
    </row>
    <row r="7" spans="1:2" x14ac:dyDescent="0.3">
      <c r="B7" s="4"/>
    </row>
    <row r="8" spans="1:2" x14ac:dyDescent="0.3">
      <c r="B8" s="20" t="s">
        <v>166</v>
      </c>
    </row>
    <row r="9" spans="1:2" ht="13.5" customHeight="1" x14ac:dyDescent="0.3">
      <c r="B9" s="21" t="s">
        <v>167</v>
      </c>
    </row>
    <row r="10" spans="1:2" ht="13.5" customHeight="1" x14ac:dyDescent="0.3">
      <c r="B10" s="21"/>
    </row>
    <row r="11" spans="1:2" ht="13.5" customHeight="1" x14ac:dyDescent="0.3">
      <c r="B11" s="21"/>
    </row>
    <row r="12" spans="1:2" ht="13.5" customHeight="1" x14ac:dyDescent="0.3">
      <c r="B12" s="21"/>
    </row>
    <row r="13" spans="1:2" ht="13.5" customHeight="1" x14ac:dyDescent="0.3"/>
    <row r="14" spans="1:2" ht="13.5" customHeight="1" x14ac:dyDescent="0.3"/>
    <row r="32" spans="3:6" ht="27" customHeight="1" x14ac:dyDescent="0.3">
      <c r="C32" s="16" t="s">
        <v>30</v>
      </c>
      <c r="D32" s="17" t="s">
        <v>31</v>
      </c>
      <c r="E32" s="18" t="s">
        <v>32</v>
      </c>
      <c r="F32" s="18" t="s">
        <v>33</v>
      </c>
    </row>
    <row r="33" spans="2:6" x14ac:dyDescent="0.3">
      <c r="B33" s="19" t="s">
        <v>34</v>
      </c>
      <c r="C33" s="13">
        <v>22971</v>
      </c>
      <c r="D33" s="13">
        <v>672</v>
      </c>
      <c r="E33" s="13">
        <v>214</v>
      </c>
      <c r="F33" s="13">
        <v>18</v>
      </c>
    </row>
    <row r="34" spans="2:6" x14ac:dyDescent="0.3">
      <c r="B34" s="19" t="s">
        <v>35</v>
      </c>
      <c r="C34" s="15">
        <v>0.96199999999999997</v>
      </c>
      <c r="D34" s="15">
        <v>2.8000000000000001E-2</v>
      </c>
      <c r="E34" s="15">
        <v>8.9999999999999993E-3</v>
      </c>
      <c r="F34" s="15">
        <v>1E-3</v>
      </c>
    </row>
    <row r="37" spans="2:6" x14ac:dyDescent="0.3">
      <c r="B37" s="2" t="s">
        <v>36</v>
      </c>
    </row>
    <row r="38" spans="2:6" x14ac:dyDescent="0.3">
      <c r="B38" s="2" t="s">
        <v>37</v>
      </c>
    </row>
    <row r="39" spans="2:6" x14ac:dyDescent="0.3">
      <c r="B39" s="2" t="s">
        <v>38</v>
      </c>
    </row>
    <row r="42" spans="2:6" x14ac:dyDescent="0.3">
      <c r="B42" s="9" t="s">
        <v>29</v>
      </c>
    </row>
  </sheetData>
  <hyperlinks>
    <hyperlink ref="B42" location="Contents!A1" display="Return to contents tab" xr:uid="{5C59E70F-0EA6-4315-AD5D-1D7CC905EBB5}"/>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38AD7-49CD-4521-8FD1-4EF3A58402A5}">
  <dimension ref="A1:H67"/>
  <sheetViews>
    <sheetView zoomScale="109" zoomScaleNormal="109" workbookViewId="0"/>
  </sheetViews>
  <sheetFormatPr defaultColWidth="9.23046875" defaultRowHeight="13.5" x14ac:dyDescent="0.3"/>
  <cols>
    <col min="1" max="1" width="2.61328125" style="2" customWidth="1"/>
    <col min="2" max="2" width="21.15234375" style="2" customWidth="1"/>
    <col min="3" max="7" width="13.765625" style="2" customWidth="1"/>
    <col min="8" max="8" width="15.765625" style="2" customWidth="1"/>
    <col min="9"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8</v>
      </c>
    </row>
    <row r="7" spans="1:2" x14ac:dyDescent="0.3">
      <c r="B7" s="4"/>
    </row>
    <row r="8" spans="1:2" x14ac:dyDescent="0.3">
      <c r="B8" s="20" t="s">
        <v>55</v>
      </c>
    </row>
    <row r="9" spans="1:2" ht="13.5" customHeight="1" x14ac:dyDescent="0.3">
      <c r="B9" s="21" t="s">
        <v>56</v>
      </c>
    </row>
    <row r="10" spans="1:2" ht="13.5" customHeight="1" x14ac:dyDescent="0.3">
      <c r="B10" s="21" t="s">
        <v>57</v>
      </c>
    </row>
    <row r="11" spans="1:2" ht="13.5" customHeight="1" x14ac:dyDescent="0.3">
      <c r="B11" s="21"/>
    </row>
    <row r="12" spans="1:2" ht="13.5" customHeight="1" x14ac:dyDescent="0.3">
      <c r="B12" s="21"/>
    </row>
    <row r="13" spans="1:2" ht="13.5" customHeight="1" x14ac:dyDescent="0.3"/>
    <row r="14" spans="1:2" ht="13.5" customHeight="1" x14ac:dyDescent="0.3"/>
    <row r="48" spans="3:8" ht="27" customHeight="1" x14ac:dyDescent="0.3">
      <c r="C48" s="16" t="s">
        <v>30</v>
      </c>
      <c r="D48" s="17" t="s">
        <v>31</v>
      </c>
      <c r="E48" s="18" t="s">
        <v>32</v>
      </c>
      <c r="F48" s="18" t="s">
        <v>33</v>
      </c>
      <c r="G48" s="18" t="s">
        <v>150</v>
      </c>
      <c r="H48" s="18" t="s">
        <v>151</v>
      </c>
    </row>
    <row r="49" spans="2:8" x14ac:dyDescent="0.3">
      <c r="B49" s="19" t="s">
        <v>59</v>
      </c>
      <c r="C49" s="13">
        <v>4285</v>
      </c>
      <c r="D49" s="13">
        <v>182</v>
      </c>
      <c r="E49" s="13">
        <v>58</v>
      </c>
      <c r="F49" s="13">
        <v>9</v>
      </c>
      <c r="G49" s="25">
        <v>4534</v>
      </c>
      <c r="H49" s="65">
        <v>0.18990575916230368</v>
      </c>
    </row>
    <row r="50" spans="2:8" x14ac:dyDescent="0.3">
      <c r="B50" s="19" t="s">
        <v>60</v>
      </c>
      <c r="C50" s="23">
        <v>4502</v>
      </c>
      <c r="D50" s="14">
        <v>125</v>
      </c>
      <c r="E50" s="14">
        <v>5</v>
      </c>
      <c r="F50" s="24">
        <v>1</v>
      </c>
      <c r="G50" s="26">
        <v>4633</v>
      </c>
      <c r="H50" s="63">
        <v>0.1940523560209424</v>
      </c>
    </row>
    <row r="51" spans="2:8" x14ac:dyDescent="0.3">
      <c r="B51" s="19" t="s">
        <v>61</v>
      </c>
      <c r="C51" s="24">
        <v>3106</v>
      </c>
      <c r="D51" s="14">
        <v>59</v>
      </c>
      <c r="E51" s="24">
        <v>9</v>
      </c>
      <c r="F51" s="24">
        <v>0</v>
      </c>
      <c r="G51" s="26">
        <v>3174</v>
      </c>
      <c r="H51" s="63">
        <v>0.13294240837696336</v>
      </c>
    </row>
    <row r="52" spans="2:8" x14ac:dyDescent="0.3">
      <c r="B52" s="19" t="s">
        <v>62</v>
      </c>
      <c r="C52" s="24">
        <v>2280</v>
      </c>
      <c r="D52" s="14">
        <v>75</v>
      </c>
      <c r="E52" s="14">
        <v>5</v>
      </c>
      <c r="F52" s="24">
        <v>0</v>
      </c>
      <c r="G52" s="26">
        <v>2360</v>
      </c>
      <c r="H52" s="63">
        <v>9.8848167539267021E-2</v>
      </c>
    </row>
    <row r="53" spans="2:8" x14ac:dyDescent="0.3">
      <c r="B53" s="19" t="s">
        <v>63</v>
      </c>
      <c r="C53" s="24">
        <v>2342</v>
      </c>
      <c r="D53" s="24">
        <v>43</v>
      </c>
      <c r="E53" s="14">
        <v>7</v>
      </c>
      <c r="F53" s="24">
        <v>3</v>
      </c>
      <c r="G53" s="26">
        <v>2395</v>
      </c>
      <c r="H53" s="63">
        <v>0.10031413612565444</v>
      </c>
    </row>
    <row r="54" spans="2:8" x14ac:dyDescent="0.3">
      <c r="B54" s="19" t="s">
        <v>64</v>
      </c>
      <c r="C54" s="24">
        <v>1740</v>
      </c>
      <c r="D54" s="24">
        <v>47</v>
      </c>
      <c r="E54" s="14">
        <v>20</v>
      </c>
      <c r="F54" s="14">
        <v>0</v>
      </c>
      <c r="G54" s="26">
        <v>1807</v>
      </c>
      <c r="H54" s="63">
        <v>7.5685863874345546E-2</v>
      </c>
    </row>
    <row r="55" spans="2:8" x14ac:dyDescent="0.3">
      <c r="B55" s="19" t="s">
        <v>65</v>
      </c>
      <c r="C55" s="24">
        <v>1755</v>
      </c>
      <c r="D55" s="24">
        <v>56</v>
      </c>
      <c r="E55" s="14">
        <v>13</v>
      </c>
      <c r="F55" s="24">
        <v>4</v>
      </c>
      <c r="G55" s="26">
        <v>1828</v>
      </c>
      <c r="H55" s="63">
        <v>7.6565445026178014E-2</v>
      </c>
    </row>
    <row r="56" spans="2:8" x14ac:dyDescent="0.3">
      <c r="B56" s="19" t="s">
        <v>66</v>
      </c>
      <c r="C56" s="24">
        <v>1217</v>
      </c>
      <c r="D56" s="14">
        <v>54</v>
      </c>
      <c r="E56" s="14">
        <v>73</v>
      </c>
      <c r="F56" s="24">
        <v>1</v>
      </c>
      <c r="G56" s="26">
        <v>1345</v>
      </c>
      <c r="H56" s="63">
        <v>5.6335078534031413E-2</v>
      </c>
    </row>
    <row r="57" spans="2:8" x14ac:dyDescent="0.3">
      <c r="B57" s="19" t="s">
        <v>67</v>
      </c>
      <c r="C57" s="24">
        <v>1140</v>
      </c>
      <c r="D57" s="24">
        <v>17</v>
      </c>
      <c r="E57" s="14">
        <v>0</v>
      </c>
      <c r="F57" s="24">
        <v>0</v>
      </c>
      <c r="G57" s="26">
        <v>1157</v>
      </c>
      <c r="H57" s="63">
        <v>4.8460732984293195E-2</v>
      </c>
    </row>
    <row r="58" spans="2:8" x14ac:dyDescent="0.3">
      <c r="B58" s="19" t="s">
        <v>68</v>
      </c>
      <c r="C58" s="24">
        <v>604</v>
      </c>
      <c r="D58" s="24">
        <v>14</v>
      </c>
      <c r="E58" s="14">
        <v>24</v>
      </c>
      <c r="F58" s="14">
        <v>0</v>
      </c>
      <c r="G58" s="26">
        <v>642</v>
      </c>
      <c r="H58" s="63">
        <v>2.6890052356020943E-2</v>
      </c>
    </row>
    <row r="59" spans="2:8" x14ac:dyDescent="0.3">
      <c r="B59" s="19" t="s">
        <v>69</v>
      </c>
      <c r="C59" s="26">
        <v>22971</v>
      </c>
      <c r="D59" s="26">
        <v>672</v>
      </c>
      <c r="E59" s="26">
        <v>214</v>
      </c>
      <c r="F59" s="26">
        <v>18</v>
      </c>
      <c r="G59" s="26">
        <v>23875</v>
      </c>
      <c r="H59" s="27"/>
    </row>
    <row r="62" spans="2:8" x14ac:dyDescent="0.3">
      <c r="B62" s="2" t="s">
        <v>36</v>
      </c>
    </row>
    <row r="63" spans="2:8" x14ac:dyDescent="0.3">
      <c r="B63" s="2" t="s">
        <v>37</v>
      </c>
    </row>
    <row r="64" spans="2:8" x14ac:dyDescent="0.3">
      <c r="B64" s="2" t="s">
        <v>38</v>
      </c>
    </row>
    <row r="67" spans="2:2" x14ac:dyDescent="0.3">
      <c r="B67" s="9" t="s">
        <v>29</v>
      </c>
    </row>
  </sheetData>
  <hyperlinks>
    <hyperlink ref="B67" location="Contents!A1" display="Return to contents tab" xr:uid="{D13C0CF9-342F-457A-9161-B45F05AB3D9D}"/>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91B7F-EEE7-4464-BF53-DC975DFC91A6}">
  <dimension ref="A1:I36"/>
  <sheetViews>
    <sheetView topLeftCell="A14" zoomScale="109" zoomScaleNormal="109" workbookViewId="0">
      <selection activeCell="B36" sqref="B36"/>
    </sheetView>
  </sheetViews>
  <sheetFormatPr defaultColWidth="9.23046875" defaultRowHeight="13.5" x14ac:dyDescent="0.3"/>
  <cols>
    <col min="1" max="1" width="2.61328125" style="2" customWidth="1"/>
    <col min="2" max="9" width="13.765625" style="2" customWidth="1"/>
    <col min="10"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9</v>
      </c>
    </row>
    <row r="7" spans="1:2" x14ac:dyDescent="0.3">
      <c r="B7" s="4"/>
    </row>
    <row r="8" spans="1:2" x14ac:dyDescent="0.3">
      <c r="B8" s="20" t="s">
        <v>70</v>
      </c>
    </row>
    <row r="9" spans="1:2" ht="13.5" customHeight="1" x14ac:dyDescent="0.3">
      <c r="B9" s="21" t="s">
        <v>71</v>
      </c>
    </row>
    <row r="10" spans="1:2" ht="13.5" customHeight="1" x14ac:dyDescent="0.3">
      <c r="B10" s="21" t="s">
        <v>72</v>
      </c>
    </row>
    <row r="11" spans="1:2" ht="13.5" customHeight="1" x14ac:dyDescent="0.3">
      <c r="B11" s="21"/>
    </row>
    <row r="12" spans="1:2" ht="13.5" customHeight="1" x14ac:dyDescent="0.3">
      <c r="B12" s="21"/>
    </row>
    <row r="13" spans="1:2" ht="13.5" customHeight="1" x14ac:dyDescent="0.3"/>
    <row r="14" spans="1:2" ht="13.5" customHeight="1" x14ac:dyDescent="0.3"/>
    <row r="31" spans="2:9" ht="28.5" customHeight="1" x14ac:dyDescent="0.3">
      <c r="C31" s="16" t="s">
        <v>73</v>
      </c>
      <c r="D31" s="17" t="s">
        <v>74</v>
      </c>
      <c r="E31" s="18" t="s">
        <v>75</v>
      </c>
      <c r="F31" s="18" t="s">
        <v>76</v>
      </c>
      <c r="G31" s="18" t="s">
        <v>77</v>
      </c>
      <c r="H31" s="18" t="s">
        <v>78</v>
      </c>
      <c r="I31" s="18" t="s">
        <v>79</v>
      </c>
    </row>
    <row r="32" spans="2:9" x14ac:dyDescent="0.3">
      <c r="B32" s="19" t="s">
        <v>34</v>
      </c>
      <c r="C32" s="13">
        <v>11270</v>
      </c>
      <c r="D32" s="13">
        <v>4807</v>
      </c>
      <c r="E32" s="13">
        <v>2267</v>
      </c>
      <c r="F32" s="13">
        <v>749</v>
      </c>
      <c r="G32" s="24">
        <v>273</v>
      </c>
      <c r="H32" s="24">
        <v>286</v>
      </c>
      <c r="I32" s="24">
        <v>4223</v>
      </c>
    </row>
    <row r="33" spans="2:9" x14ac:dyDescent="0.3">
      <c r="B33" s="19" t="s">
        <v>35</v>
      </c>
      <c r="C33" s="15">
        <v>0.47204188481675391</v>
      </c>
      <c r="D33" s="15">
        <v>0.20134031413612566</v>
      </c>
      <c r="E33" s="15">
        <v>9.4952879581151839E-2</v>
      </c>
      <c r="F33" s="15">
        <v>3.1371727748691097E-2</v>
      </c>
      <c r="G33" s="15">
        <v>1.143455497382199E-2</v>
      </c>
      <c r="H33" s="15">
        <v>1.1979057591623037E-2</v>
      </c>
      <c r="I33" s="15">
        <v>0.17687958115183247</v>
      </c>
    </row>
    <row r="34" spans="2:9" x14ac:dyDescent="0.3">
      <c r="C34" s="44"/>
      <c r="D34" s="44"/>
      <c r="E34" s="44"/>
      <c r="F34" s="44"/>
      <c r="G34" s="44"/>
      <c r="H34" s="44"/>
      <c r="I34" s="44"/>
    </row>
    <row r="36" spans="2:9" x14ac:dyDescent="0.3">
      <c r="B36" s="9" t="s">
        <v>29</v>
      </c>
    </row>
  </sheetData>
  <hyperlinks>
    <hyperlink ref="B36" location="Contents!A1" display="Return to contents tab" xr:uid="{3C7D3C5A-871F-4F71-AC7D-F9B462C516B1}"/>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CADAA-60BC-4B71-85E8-3BA9451EF693}">
  <dimension ref="A1:F44"/>
  <sheetViews>
    <sheetView topLeftCell="A19" zoomScale="109" zoomScaleNormal="109" workbookViewId="0">
      <selection activeCell="B44" sqref="B44"/>
    </sheetView>
  </sheetViews>
  <sheetFormatPr defaultColWidth="9.23046875" defaultRowHeight="13.5" x14ac:dyDescent="0.3"/>
  <cols>
    <col min="1" max="1" width="2.61328125" style="2" customWidth="1"/>
    <col min="2" max="4" width="13.765625" style="2" customWidth="1"/>
    <col min="5" max="5" width="2.15234375" style="2" customWidth="1"/>
    <col min="6" max="9" width="13.765625" style="2" customWidth="1"/>
    <col min="10" max="14" width="6.61328125" style="2" customWidth="1"/>
    <col min="15" max="16384" width="9.23046875" style="2"/>
  </cols>
  <sheetData>
    <row r="1" spans="1:2" ht="56.9" customHeight="1" x14ac:dyDescent="0.3"/>
    <row r="2" spans="1:2" x14ac:dyDescent="0.3">
      <c r="A2" s="1"/>
    </row>
    <row r="3" spans="1:2" ht="17.5" x14ac:dyDescent="0.35">
      <c r="B3" s="3" t="s">
        <v>0</v>
      </c>
    </row>
    <row r="6" spans="1:2" x14ac:dyDescent="0.3">
      <c r="B6" s="6" t="s">
        <v>10</v>
      </c>
    </row>
    <row r="7" spans="1:2" x14ac:dyDescent="0.3">
      <c r="B7" s="4"/>
    </row>
    <row r="8" spans="1:2" x14ac:dyDescent="0.3">
      <c r="B8" s="20" t="s">
        <v>80</v>
      </c>
    </row>
    <row r="9" spans="1:2" ht="13.5" customHeight="1" x14ac:dyDescent="0.3">
      <c r="B9" s="21" t="s">
        <v>168</v>
      </c>
    </row>
    <row r="10" spans="1:2" ht="13.5" customHeight="1" x14ac:dyDescent="0.3">
      <c r="B10" s="21" t="s">
        <v>169</v>
      </c>
    </row>
    <row r="11" spans="1:2" ht="13.5" customHeight="1" x14ac:dyDescent="0.3">
      <c r="B11" s="21"/>
    </row>
    <row r="12" spans="1:2" ht="13.5" customHeight="1" x14ac:dyDescent="0.3">
      <c r="B12" s="21"/>
    </row>
    <row r="13" spans="1:2" ht="13.5" customHeight="1" x14ac:dyDescent="0.3"/>
    <row r="14" spans="1:2" ht="13.5" customHeight="1" x14ac:dyDescent="0.3"/>
    <row r="36" spans="2:6" ht="28" customHeight="1" x14ac:dyDescent="0.3">
      <c r="C36" s="16" t="s">
        <v>81</v>
      </c>
      <c r="D36" s="17" t="s">
        <v>82</v>
      </c>
      <c r="F36" s="18" t="s">
        <v>83</v>
      </c>
    </row>
    <row r="37" spans="2:6" x14ac:dyDescent="0.3">
      <c r="B37" s="19" t="s">
        <v>34</v>
      </c>
      <c r="C37" s="13">
        <v>19830</v>
      </c>
      <c r="D37" s="13">
        <v>106</v>
      </c>
      <c r="F37" s="13">
        <v>3939</v>
      </c>
    </row>
    <row r="38" spans="2:6" x14ac:dyDescent="0.3">
      <c r="B38" s="19" t="s">
        <v>35</v>
      </c>
      <c r="C38" s="15">
        <v>0.995</v>
      </c>
      <c r="D38" s="15">
        <v>5.0000000000000001E-3</v>
      </c>
    </row>
    <row r="41" spans="2:6" x14ac:dyDescent="0.3">
      <c r="B41" s="2" t="s">
        <v>84</v>
      </c>
    </row>
    <row r="44" spans="2:6" x14ac:dyDescent="0.3">
      <c r="B44" s="9" t="s">
        <v>29</v>
      </c>
    </row>
  </sheetData>
  <hyperlinks>
    <hyperlink ref="B44" location="Contents!A1" display="Return to contents tab" xr:uid="{0929B834-A5E6-44BE-B20D-872E5F8471C7}"/>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C19E2-6325-4EB9-87DA-BBD444ECC257}">
  <dimension ref="A1:E23"/>
  <sheetViews>
    <sheetView zoomScale="109" zoomScaleNormal="109" workbookViewId="0">
      <selection activeCell="B23" sqref="B23"/>
    </sheetView>
  </sheetViews>
  <sheetFormatPr defaultColWidth="9.23046875" defaultRowHeight="13.5" x14ac:dyDescent="0.3"/>
  <cols>
    <col min="1" max="1" width="2.61328125" style="2" customWidth="1"/>
    <col min="2" max="9" width="13.765625" style="2" customWidth="1"/>
    <col min="10" max="14" width="6.61328125" style="2" customWidth="1"/>
    <col min="15" max="16384" width="9.23046875" style="2"/>
  </cols>
  <sheetData>
    <row r="1" spans="1:5" ht="56.9" customHeight="1" x14ac:dyDescent="0.3"/>
    <row r="2" spans="1:5" x14ac:dyDescent="0.3">
      <c r="A2" s="1"/>
    </row>
    <row r="3" spans="1:5" ht="17.5" x14ac:dyDescent="0.35">
      <c r="B3" s="3" t="s">
        <v>0</v>
      </c>
    </row>
    <row r="6" spans="1:5" ht="14.5" x14ac:dyDescent="0.3">
      <c r="B6" s="6" t="s">
        <v>85</v>
      </c>
    </row>
    <row r="7" spans="1:5" x14ac:dyDescent="0.3">
      <c r="B7" s="4"/>
    </row>
    <row r="8" spans="1:5" x14ac:dyDescent="0.3">
      <c r="B8" s="20"/>
    </row>
    <row r="9" spans="1:5" ht="44.5" customHeight="1" x14ac:dyDescent="0.3">
      <c r="B9" s="16" t="s">
        <v>30</v>
      </c>
      <c r="C9" s="17" t="s">
        <v>31</v>
      </c>
      <c r="D9" s="18" t="s">
        <v>32</v>
      </c>
      <c r="E9" s="18" t="s">
        <v>33</v>
      </c>
    </row>
    <row r="10" spans="1:5" ht="13.5" customHeight="1" x14ac:dyDescent="0.3">
      <c r="B10" s="28">
        <v>13811</v>
      </c>
      <c r="C10" s="28">
        <v>26766</v>
      </c>
      <c r="D10" s="28">
        <v>16672</v>
      </c>
      <c r="E10" s="28">
        <v>22086</v>
      </c>
    </row>
    <row r="11" spans="1:5" ht="13.5" customHeight="1" x14ac:dyDescent="0.3">
      <c r="B11" s="21"/>
    </row>
    <row r="12" spans="1:5" ht="13.5" customHeight="1" x14ac:dyDescent="0.3"/>
    <row r="13" spans="1:5" ht="13.5" customHeight="1" x14ac:dyDescent="0.3">
      <c r="B13" s="2" t="s">
        <v>36</v>
      </c>
    </row>
    <row r="14" spans="1:5" x14ac:dyDescent="0.3">
      <c r="B14" s="2" t="s">
        <v>37</v>
      </c>
    </row>
    <row r="15" spans="1:5" x14ac:dyDescent="0.3">
      <c r="B15" s="2" t="s">
        <v>38</v>
      </c>
    </row>
    <row r="18" spans="2:2" ht="14.5" x14ac:dyDescent="0.3">
      <c r="B18" s="2" t="s">
        <v>86</v>
      </c>
    </row>
    <row r="19" spans="2:2" x14ac:dyDescent="0.3">
      <c r="B19" s="2" t="s">
        <v>87</v>
      </c>
    </row>
    <row r="20" spans="2:2" x14ac:dyDescent="0.3">
      <c r="B20" s="2" t="s">
        <v>88</v>
      </c>
    </row>
    <row r="23" spans="2:2" x14ac:dyDescent="0.3">
      <c r="B23" s="9" t="s">
        <v>29</v>
      </c>
    </row>
  </sheetData>
  <hyperlinks>
    <hyperlink ref="B23" location="Contents!A1" display="Return to contents tab" xr:uid="{14AB3E37-2EE6-49D1-9454-439BD14BD225}"/>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elect_x0020_Content_x0020_Type_x0020_Above xmlns="0ce99671-f09b-4148-8a46-ffda6f023446" xsi:nil="true"/>
    <Classification xmlns="0ce99671-f09b-4148-8a46-ffda6f023446">Unclassified</Classification>
    <_ip_UnifiedCompliancePolicyProperties xmlns="http://schemas.microsoft.com/sharepoint/v3" xsi:nil="true"/>
    <Descriptor xmlns="0ce99671-f09b-4148-8a46-ffda6f023446" xsi:nil="true"/>
  </documentManagement>
</p:properties>
</file>

<file path=customXml/itemProps1.xml><?xml version="1.0" encoding="utf-8"?>
<ds:datastoreItem xmlns:ds="http://schemas.openxmlformats.org/officeDocument/2006/customXml" ds:itemID="{4EAF14FF-2769-40BF-B0C5-C569882CF5DC}">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F5BCEC6-42F2-41DB-AAEA-C78ADA13800F}"/>
</file>

<file path=customXml/itemProps3.xml><?xml version="1.0" encoding="utf-8"?>
<ds:datastoreItem xmlns:ds="http://schemas.openxmlformats.org/officeDocument/2006/customXml" ds:itemID="{228B0C20-918E-4775-95F9-F43D1E21C1B8}"/>
</file>

<file path=customXml/itemProps4.xml><?xml version="1.0" encoding="utf-8"?>
<ds:datastoreItem xmlns:ds="http://schemas.openxmlformats.org/officeDocument/2006/customXml" ds:itemID="{02AD08A0-AD2C-4981-9B07-224C88DF6E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Contents</vt:lpstr>
      <vt:lpstr>Fig 2.1</vt:lpstr>
      <vt:lpstr>Fig 2.2</vt:lpstr>
      <vt:lpstr>Fig 2.3</vt:lpstr>
      <vt:lpstr>Fig 3.1</vt:lpstr>
      <vt:lpstr>Fig 3.2</vt:lpstr>
      <vt:lpstr>Fig 3.3</vt:lpstr>
      <vt:lpstr>Fig 3.4</vt:lpstr>
      <vt:lpstr>Fig 3.5</vt:lpstr>
      <vt:lpstr>Fig 3.6</vt:lpstr>
      <vt:lpstr>Fig 4.1</vt:lpstr>
      <vt:lpstr>Fig 5.1</vt:lpstr>
      <vt:lpstr>Fig 5.2</vt:lpstr>
      <vt:lpstr>Fig 5.3</vt:lpstr>
      <vt:lpstr>Fig 5.4</vt:lpstr>
      <vt:lpstr>Fig 6.1</vt:lpstr>
      <vt:lpstr>'Fig 5.1'!_ftn1</vt:lpstr>
      <vt:lpstr>'Fig 5.1'!_ftnref1</vt:lpstr>
      <vt:lpstr>'Fig 5.2'!_ftnref1</vt:lpstr>
      <vt:lpstr>'Fig 5.3'!_ftnref1</vt:lpstr>
      <vt:lpstr>'Fig 5.4'!_ftnref1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 Annual Report 2023-24 Dataset</dc:title>
  <dc:subject/>
  <dc:creator/>
  <cp:keywords/>
  <dc:description/>
  <cp:lastModifiedBy/>
  <cp:revision>1</cp:revision>
  <dcterms:created xsi:type="dcterms:W3CDTF">2024-07-30T10:56:20Z</dcterms:created>
  <dcterms:modified xsi:type="dcterms:W3CDTF">2024-07-30T10:57:50Z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0x010100225A259685941848877D3B9290CD743E00530BE65E8B5B0F4B89D2A91415F264B8</vt:lpwstr>
  </property>
</Properties>
</file>